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genciadetierras-my.sharepoint.com/personal/jennifer_mejia_ant_gov_co/Documents/4. PLANES DE ACCION Y MEJORA GITGC/2025/12. LINK DE TRANSPARENCIA-ITA PROCURADURIA-INF SEMESTRAL/AGOSTO-2025/"/>
    </mc:Choice>
  </mc:AlternateContent>
  <xr:revisionPtr revIDLastSave="2" documentId="8_{B315D0AA-2290-4865-861C-EF4D8674D4FF}" xr6:coauthVersionLast="47" xr6:coauthVersionMax="47" xr10:uidLastSave="{A89172BA-2989-4A3C-ABE8-D666EBC1B83F}"/>
  <bookViews>
    <workbookView xWindow="-120" yWindow="-120" windowWidth="29040" windowHeight="15840" xr2:uid="{7F278D0C-A5F7-4F48-8488-0D62B7655CA9}"/>
  </bookViews>
  <sheets>
    <sheet name="DIFERENTES DE CP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2" l="1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2" i="2"/>
  <c r="K53" i="2" l="1"/>
  <c r="K38" i="2" l="1"/>
  <c r="K24" i="2"/>
  <c r="K46" i="2"/>
  <c r="K52" i="2"/>
  <c r="K17" i="2"/>
  <c r="K23" i="2"/>
  <c r="K34" i="2"/>
  <c r="K51" i="2"/>
  <c r="K45" i="2"/>
  <c r="K39" i="2"/>
  <c r="K49" i="2"/>
  <c r="K44" i="2"/>
  <c r="K32" i="2"/>
  <c r="K22" i="2"/>
  <c r="K20" i="2"/>
  <c r="K21" i="2" l="1"/>
  <c r="K19" i="2"/>
  <c r="K26" i="2"/>
  <c r="K40" i="2"/>
  <c r="K68" i="2"/>
  <c r="K16" i="2"/>
  <c r="K47" i="2"/>
  <c r="K48" i="2"/>
  <c r="K50" i="2"/>
  <c r="K55" i="2"/>
  <c r="K42" i="2"/>
  <c r="K54" i="2"/>
  <c r="K2" i="2"/>
  <c r="K59" i="2"/>
  <c r="K60" i="2"/>
  <c r="K61" i="2"/>
  <c r="K62" i="2"/>
  <c r="K3" i="2"/>
  <c r="K63" i="2"/>
  <c r="K4" i="2"/>
  <c r="K27" i="2"/>
  <c r="K5" i="2"/>
  <c r="K6" i="2"/>
  <c r="K28" i="2"/>
  <c r="K7" i="2"/>
  <c r="K29" i="2"/>
  <c r="K8" i="2"/>
  <c r="K9" i="2"/>
  <c r="K10" i="2"/>
  <c r="K11" i="2"/>
  <c r="K12" i="2"/>
  <c r="K41" i="2"/>
  <c r="K13" i="2"/>
  <c r="K14" i="2"/>
  <c r="K30" i="2"/>
  <c r="K15" i="2"/>
  <c r="K43" i="2"/>
  <c r="K56" i="2"/>
  <c r="K57" i="2"/>
  <c r="K64" i="2"/>
  <c r="K65" i="2"/>
  <c r="K31" i="2"/>
  <c r="K66" i="2"/>
  <c r="K67" i="2"/>
  <c r="K35" i="2"/>
  <c r="K18" i="2"/>
  <c r="K58" i="2"/>
  <c r="K25" i="2"/>
  <c r="K37" i="2"/>
  <c r="K36" i="2"/>
  <c r="K33" i="2"/>
</calcChain>
</file>

<file path=xl/sharedStrings.xml><?xml version="1.0" encoding="utf-8"?>
<sst xmlns="http://schemas.openxmlformats.org/spreadsheetml/2006/main" count="624" uniqueCount="317">
  <si>
    <t>AÑO</t>
  </si>
  <si>
    <t>NO. CONTRATO</t>
  </si>
  <si>
    <t>CLASE</t>
  </si>
  <si>
    <t>TIPO DE CONTRATO</t>
  </si>
  <si>
    <t>TIPOLOGIA ESPECIFICA</t>
  </si>
  <si>
    <t>CONTRATISTA</t>
  </si>
  <si>
    <t>OBJETO DEL CONTRATO</t>
  </si>
  <si>
    <t>DEPENDENCIA</t>
  </si>
  <si>
    <t>VALOR INICIAL DEL CONTRATO</t>
  </si>
  <si>
    <t>VALOR RECURSOS ANT</t>
  </si>
  <si>
    <t>FECHA DE SUSCRIPCION</t>
  </si>
  <si>
    <t>FECHA INCIAL DESDE</t>
  </si>
  <si>
    <t>FECHA FINAL HASTA</t>
  </si>
  <si>
    <t>CANTIDAD DE OTROSÍES Y ADICIONES REALIZADAS (Y SUS MONTOS)</t>
  </si>
  <si>
    <t>VALOR TOTAL FINAL CONTRATO</t>
  </si>
  <si>
    <t>RECURSOS DESEMBOLSADOS</t>
  </si>
  <si>
    <t>%DE EJECUCION</t>
  </si>
  <si>
    <t>LINK DE PUBLICACION SECOP II</t>
  </si>
  <si>
    <t>PROFESIONALES</t>
  </si>
  <si>
    <t>SECRETARÍA GENERAL</t>
  </si>
  <si>
    <t>SUBDIRECCIÓN ADMINISTRATIVA Y FINANCIERA</t>
  </si>
  <si>
    <t>DIRECCIÓN DE GESTIÓN JURÍDICA DE TIERRAS</t>
  </si>
  <si>
    <t>DIRECCIÓN DE ACCESO A TIERRAS</t>
  </si>
  <si>
    <t>SUBDIRECCIÓN DE SISTEMAS DE INFORMACIÓN DE TIERRAS</t>
  </si>
  <si>
    <t>DIRECCIÓN DE ASUNTOS ÉTNICOS</t>
  </si>
  <si>
    <t>SUBDIRECCIÓN DE ADMINISTRACIÓN DE TIERRAS DE LA NACIÓN</t>
  </si>
  <si>
    <t>DIRECCIÓN DE GESTIÓN DEL ORDENAMIENTO SOCIAL DE LA PROPIEDAD</t>
  </si>
  <si>
    <t>OFICINA JURÍDICA</t>
  </si>
  <si>
    <t>PRESTACIÓN DE SERVICIOS PROFESIONALES PARA EJERCER ACTIVIDADES DE APOYO EN LA REPRESENTACION JUDICIAL Y EXTRAJUDICIAL DE LA OFICINA JURIDICA DE LA AGENCIA NACIONAL DE TIERRAS</t>
  </si>
  <si>
    <t>SUBDIRECCIÓN DE TALENTO HUMANO</t>
  </si>
  <si>
    <t>PRESTACIÓN DE SERVICIOS</t>
  </si>
  <si>
    <t>https://community.secop.gov.co/Public/Tendering/ContractNoticeManagement/Index?currentLanguage=es-CO&amp;Page=login&amp;Country=CO&amp;SkinName=CCE</t>
  </si>
  <si>
    <t>SIN INICIO</t>
  </si>
  <si>
    <t>NO. PROCESO</t>
  </si>
  <si>
    <t>RECURSOS PENDIENTES DE EJECUTAR</t>
  </si>
  <si>
    <t>ANT-20250041</t>
  </si>
  <si>
    <t>20 OTROS</t>
  </si>
  <si>
    <t>AMP</t>
  </si>
  <si>
    <t>ORDEN DE COMPRA</t>
  </si>
  <si>
    <t>CONSORCIO KIOS</t>
  </si>
  <si>
    <t>Contratar el servicio integral de Aseo y cafetería para las sedes de la AGENCIA NACIONAL DE TIERRAS - ANT a Nivel Nacional. -Sede Bogotá</t>
  </si>
  <si>
    <t>https://www.colombiacompra.gov.co/tienda-virtual-del-estado-colombiano/ordenes-compra/140660</t>
  </si>
  <si>
    <t>ANT-20250889</t>
  </si>
  <si>
    <t>SERVICIOS POSTALES NACIONALES S.A.S</t>
  </si>
  <si>
    <t>Prestar los servicios postales de recepción, clasificación, transporte y entrega de correo y/o paquetes, a nivel urbano, nacional e internacional y demás servicios conexos que se requieran por la Agencia Nacional de Tierras, conforme a lo establecido en la Ley 1369 de 2009 y demás normas concordantes y complementarias.</t>
  </si>
  <si>
    <t>https://www.colombiacompra.gov.co/tienda-virtual-del-estado-colombiano/ordenes-compra/140788</t>
  </si>
  <si>
    <t>ANT-20251408</t>
  </si>
  <si>
    <t>CD</t>
  </si>
  <si>
    <t>CONVENIO INTERADMINISTRATIVO</t>
  </si>
  <si>
    <t>UNIDAD NACIONAL DE PROTECCIÓN</t>
  </si>
  <si>
    <t>AUNAR ESFUERZOS Y RECURSOS FÍSICOS, HUMANOS, ADMINISTRATIVOS, TÉCNICOS, FINANCIEROS, CAPACIDADES Y MÉTODOS ENTRE LA UNIDAD NACIONAL DE PROTECIÓN - UNP Y LA AGENCIA NACIONAL DE TIERAS- ANT QUE PERMITAN EJERCER LA ADECUADA PROTECCIÓN DEL DIRECTOR DE LA ANT, CON OCASIÓN A LA SITUACIÓN DE RIESGO A LA QUE SE ENCUENTRA EXPUESTO EN EL CUMPLIMIENTO DE SUS OBLIGACIONES.</t>
  </si>
  <si>
    <t>https://community.secop.gov.co/Public/Tendering/OpportunityDetail/Index?noticeUID=CO1.NTC.7466354&amp;isFromPublicArea=True&amp;isModal=true&amp;asPopupView=true</t>
  </si>
  <si>
    <t>ANT-20251409</t>
  </si>
  <si>
    <t>CONTRATO INTERADMINISTRATIVO</t>
  </si>
  <si>
    <t>IMPRENTA NACIONAL DE COLOMBIA</t>
  </si>
  <si>
    <t>PRESTAR LOS SERVICIOS DE PUBLICACIÓN EN EL DIARIO OFICIAL DE LOS ACTOS ADMINISTRATIVOS DE CARÁCTER GENERAL, CIRCULARES Y DEMÁS DOCUMENTOS EXPEDIDOS POR LA AGENCIA NACIONAL DE TIERRAS – ANT, EN EL MARCO DE SUS FUNCIONES.</t>
  </si>
  <si>
    <t>https://community.secop.gov.co/Public/Tendering/OpportunityDetail/Index?noticeUID=CO1.NTC.7474083&amp;isFromPublicArea=True&amp;isModal=true&amp;asPopupView=true</t>
  </si>
  <si>
    <t>ANT-20251642</t>
  </si>
  <si>
    <t>TEJEIRO Y DIAZ BETTER ABOGADOS SAS</t>
  </si>
  <si>
    <t>https://community.secop.gov.co/Public/Tendering/OpportunityDetail/Index?noticeUID=CO1.NTC.7463129&amp;isFromPublicArea=True&amp;isModal=true&amp;asPopupView=true</t>
  </si>
  <si>
    <t>ANT-20251941</t>
  </si>
  <si>
    <t xml:space="preserve"> HEINSOHN HUMAN GLOBAL SOLUTIONS S.A.S</t>
  </si>
  <si>
    <t>Contratar los servicios técnicos especializados de soporte, mantenimiento, actualización, asesoría y/o desarrollo para el Sistema de Información SIGEP y Servicios Administrativos de la ANT mediante la modalidad de bolsa de horas, de acuerdo con la propuesta de servicios y el anexo técnico.</t>
  </si>
  <si>
    <t>https://community.secop.gov.co/Public/Tendering/OpportunityDetail/Index?noticeUID=CO1.NTC.7519215&amp;isFromPublicArea=True&amp;isModal=true&amp;asPopupView=true</t>
  </si>
  <si>
    <t>ANT-20252369</t>
  </si>
  <si>
    <t>UNION TEMPORAL R&amp;J 2022</t>
  </si>
  <si>
    <t>Contratar el servicio integral de Aseo y cafetería para las sedes de la AGENCIA NACIONAL DE TIERRAS - ANT a Nivel Nacional</t>
  </si>
  <si>
    <t>https://www.colombiacompra.gov.co/tienda-virtual-del-estado-colombiano/ordenes-compra/141449</t>
  </si>
  <si>
    <t>ANT-20252370</t>
  </si>
  <si>
    <t>Contratar el servicio integral de Aseo y cafetería para las sedes de la AGENCIA NACIONAL DE TIERRAS - ANT a Nivel Naciona</t>
  </si>
  <si>
    <t>https://www.colombiacompra.gov.co/tienda-virtual-del-estado-colombiano/ordenes-compra/141462</t>
  </si>
  <si>
    <t>ANT-20252371</t>
  </si>
  <si>
    <t>Contratar el servicio integral de Aseo y cafetería para las sedes de la AGENCIANACIONAL DE TIERRAS - ANT a Nivel Nacional</t>
  </si>
  <si>
    <t>https://www.colombiacompra.gov.co/tienda-virtual-del-estado-colombiano/ordenes-compra/141463</t>
  </si>
  <si>
    <t>ANT-20252372</t>
  </si>
  <si>
    <t>https://www.colombiacompra.gov.co/tienda-virtual-del-estado-colombiano/ordenes-compra/141461</t>
  </si>
  <si>
    <t>ANT-20252450</t>
  </si>
  <si>
    <t>ASECOLBAS LTDA</t>
  </si>
  <si>
    <t>https://www.colombiacompra.gov.co/tienda-virtual-del-estado-colombiano/ordenes-compra/141489</t>
  </si>
  <si>
    <t>ANT-20252451</t>
  </si>
  <si>
    <t>https://www.colombiacompra.gov.co/tienda-virtual-del-estado-colombiano/ordenes-compra/141491</t>
  </si>
  <si>
    <t>ANT-20252452</t>
  </si>
  <si>
    <t>https://www.colombiacompra.gov.co/tienda-virtual-del-estado-colombiano/ordenes-compra/141492</t>
  </si>
  <si>
    <t>ANT-20252480</t>
  </si>
  <si>
    <t>CONSERJES INMOBILIARIOS LTD</t>
  </si>
  <si>
    <t>https://www.colombiacompra.gov.co/tienda-virtual-del-estado-colombiano/ordenes-compra/141504</t>
  </si>
  <si>
    <t>ANT-20252481</t>
  </si>
  <si>
    <t>https://www.colombiacompra.gov.co/tienda-virtual-del-estado-colombiano/ordenes-compra/141505</t>
  </si>
  <si>
    <t>ANT-20252620</t>
  </si>
  <si>
    <t xml:space="preserve">https://www.colombiacompra.gov.co/tienda-virtual-del-estado-colombiano/ordenes-compra/141558 </t>
  </si>
  <si>
    <t>ANT-20252667</t>
  </si>
  <si>
    <t>https://www.colombiacompra.gov.co/tienda-virtual-del-estado-colombiano/ordenes-compra/141567</t>
  </si>
  <si>
    <t>ANT-20252694</t>
  </si>
  <si>
    <t>https://www.colombiacompra.gov.co/tienda-virtual-del-estado-colombiano/ordenes-compra/141562</t>
  </si>
  <si>
    <t>ANT-20252698</t>
  </si>
  <si>
    <t>https://www.colombiacompra.gov.co/tienda-virtual-del-estado-colombiano/ordenes-compra/141565</t>
  </si>
  <si>
    <t>ANT-20252699</t>
  </si>
  <si>
    <t xml:space="preserve">Contratar el servicio integral de Aseo y cafetería para las sedes de la AGENCIA NACIONAL DE TIERRAS - ANT a Nivel Nacional SEDE MITU </t>
  </si>
  <si>
    <t>https://www.colombiacompra.gov.co/tienda-virtual-del-estado-colombiano/ordenes-compra/141566</t>
  </si>
  <si>
    <t>ANT-20252701</t>
  </si>
  <si>
    <t>https://www.colombiacompra.gov.co/tienda-virtual-del-estado-colombiano/ordenes-compra/141563</t>
  </si>
  <si>
    <t>ANT-20252737</t>
  </si>
  <si>
    <t>Contratar el servicio integral de Aseo y cafetería para las sedes de la AGENCIA NACIONAL DE TIERRAS - ANT a Nivel Nacional SEDE PASTO</t>
  </si>
  <si>
    <t xml:space="preserve">https://www.colombiacompra.gov.co/tienda-virtual-del-estado-colombiano/ordenes-compra/ 141661 </t>
  </si>
  <si>
    <t>ANT-20252738</t>
  </si>
  <si>
    <t>Contratar el servicio integral de Aseo y cafetería para las sedes de la AGENCIA NACIONAL DE TIERRAS - ANT a Nivel Nacional SEDE FLORENCIA</t>
  </si>
  <si>
    <t>https://www.colombiacompra.gov.co/tienda-virtual-del-estado-colombiano/ordenes-compra/141664</t>
  </si>
  <si>
    <t>ANT-20252742</t>
  </si>
  <si>
    <t>Contratar el servicio integral de Aseo y cafetería para las sedes de la AGENCIA NACIONAL DE TIERRAS - ANT a Nivel Nacional SEDE IBAGUE</t>
  </si>
  <si>
    <t>https://www.colombiacompra.gov.co/tienda-virtual-del-estado-colombiano/ordenes-compra/141658</t>
  </si>
  <si>
    <t>ANT-20252743</t>
  </si>
  <si>
    <t>GRUPO GESTION EMPRESARIAL COLOMBIA SAS</t>
  </si>
  <si>
    <t>Contratar el servicio integral de Aseo y cafetería para las sedes de la AGENCIA NACIONAL DE TIERRAS - ANT a Nivel Nacional SEDE BUCARAMANGA</t>
  </si>
  <si>
    <t>https://www.colombiacompra.gov.co/tienda-virtual-del-estado-colombiano/ordenes-compra/141659</t>
  </si>
  <si>
    <t>ANT-20252744</t>
  </si>
  <si>
    <t>Contratar el servicio integral de Aseo y cafetería para las sedes de la AGENCIA NACIONAL DE TIERRAS - ANT a Nivel Nacional SEDE TUNJA</t>
  </si>
  <si>
    <t>https://www.colombiacompra.gov.co/tienda-virtual-del-estado-colombiano/ordenes-compra/141663</t>
  </si>
  <si>
    <t>ANT-20252745</t>
  </si>
  <si>
    <t>Contratar el servicio integral de Aseo y cafetería para las sedes de la AGENCIA NACIONAL DE TIERRAS - ANT a Nivel Nacional SEDE MOCOA</t>
  </si>
  <si>
    <t>https://www.colombiacompra.gov.co/tienda-virtual-del-estado-colombiano/ordenes-compra/141662</t>
  </si>
  <si>
    <t>ANT-20252746</t>
  </si>
  <si>
    <t>Contratar el servicio integral de Aseo y cafetería para las sedes de la AGENCIA NACIONAL DE TIERRAS - ANT a Nivel Nacional SEDE ARAUCA</t>
  </si>
  <si>
    <t>https://www.colombiacompra.gov.co/tienda-virtual-del-estado-colombiano/ordenes-compra/141665</t>
  </si>
  <si>
    <t>ANT-20252786</t>
  </si>
  <si>
    <t>Contratar el servicio integral de Aseo y cafetería para las sedes de la AGENCIA NACIONAL DE TIERRAS - ANT a Nivel Nacional SEDE VALLEDUPAR</t>
  </si>
  <si>
    <t>https://www.colombiacompra.gov.co/tienda-virtual-del-estado-colombiano/ordenes-compra/234760</t>
  </si>
  <si>
    <t>ANT-20252787</t>
  </si>
  <si>
    <t>INTERNEGOCIOS S.A.S</t>
  </si>
  <si>
    <t xml:space="preserve">Contratar el servicio integral de Aseo y cafetería para las sedes de la AGENCIA NACIONAL DE TIERRAS - ANT a Nivel Nacional SEDE VALLEDUPAR  </t>
  </si>
  <si>
    <t>https://www.colombiacompra.gov.co/tienda-virtual-del-estado-colombiano/ordenes-compra/234757</t>
  </si>
  <si>
    <t>ANT-20252985</t>
  </si>
  <si>
    <t>UNION TEMPORAL ASEAMOS 2022</t>
  </si>
  <si>
    <t>Contratar el servicio integral de Aseo y cafetería para las sedes de la AGENCIA NACIONAL DE TIERRAS - ANT a Nivel Nacional SEDE MANIZALES</t>
  </si>
  <si>
    <t>https://www.colombiacompra.gov.co/tienda-virtual-del-estado-colombiano/ordenes-compra/141760</t>
  </si>
  <si>
    <t>ANT-20252994</t>
  </si>
  <si>
    <t>Contratar el servicio integral de Aseo y cafetería para las sedes de la AGENCIA NACIONAL DE TIERRAS - ANT a Nivel Nacional SEDE YOPAL</t>
  </si>
  <si>
    <t>https://www.colombiacompra.gov.co/tienda-virtual-del-estado-colombiano/ordenes-compra/141761</t>
  </si>
  <si>
    <t>ANT-20253013</t>
  </si>
  <si>
    <t>Contratar el servicio integral de Aseo y cafetería para las sedes de la AGENCIA NACIONAL DE TIERRAS - ANT a Nivel Nacional SEDE NEIVA</t>
  </si>
  <si>
    <t>https://www.colombiacompra.gov.co/tienda-virtual-del-estado-colombiano/ordenes-compra/141757</t>
  </si>
  <si>
    <t>ANT-20253014</t>
  </si>
  <si>
    <t>Contratar el servicio integral de Aseo y cafetería para las sedes de la AGENCIA NACIONAL DE TIERRAS - ANT a Nivel Nacional SEDE MONTERIA</t>
  </si>
  <si>
    <t xml:space="preserve">https://www.colombiacompra.gov.co/tienda-virtual-del-estado-colombiano/ordenes-compra/141759 </t>
  </si>
  <si>
    <t>ANT-20253015</t>
  </si>
  <si>
    <t>Contratar el servicio integral de Aseo y cafetería para las sedes de la AGENCIA NACIONAL DE TIERRAS - ANT a Nivel Nacional SEDE QUIBDO</t>
  </si>
  <si>
    <t>https://www.colombiacompra.gov.co/tienda-virtual-del-estado-colombiano/ordenes-compra/141758</t>
  </si>
  <si>
    <t>ANT-20253103</t>
  </si>
  <si>
    <t>Contratar el servicio integral de Aseo y cafetería para las sedes de la AGENCIA NACIONAL DE TIERRAS - ANT a Nivel Nacional SEDE SINCELEJO</t>
  </si>
  <si>
    <t>https://www.colombiacompra.gov.co/tienda-virtual-del-estado-colombiano/ordenes-compra/141825</t>
  </si>
  <si>
    <t>ANT-20253104</t>
  </si>
  <si>
    <t>Contratar el servicio integral de Aseo y cafetería para las sedes de la AGENCIANACIONAL DE TIERRAS - ANT a Nivel Nacional SEDE POPAYAN</t>
  </si>
  <si>
    <t>https://www.colombiacompra.gov.co/tienda-virtual-del-estado-colombiano/ordenes-compra/141822</t>
  </si>
  <si>
    <t>ANT-MC-002-2025</t>
  </si>
  <si>
    <t>ANT-20253593</t>
  </si>
  <si>
    <t>MC</t>
  </si>
  <si>
    <t>CONTRATO DE SUMINISTRO</t>
  </si>
  <si>
    <t>DISTRACOM S.A.</t>
  </si>
  <si>
    <t>Suministrar combustible en la ciudad de Bogotá D.C. para los vehículos de propiedad de la Agencia Nacional de Tierras y la planta eléctrica.</t>
  </si>
  <si>
    <t>https://community.secop.gov.co/Public/Tendering/OpportunityDetail/Index?noticeUID=CO1.NTC.7629189&amp;isFromPublicArea=True&amp;isModal=true&amp;asPopupView=true</t>
  </si>
  <si>
    <t>ANT-20254238</t>
  </si>
  <si>
    <t>BIOCONSTRUCTOR S.A.S.</t>
  </si>
  <si>
    <t>PRESTACIÓN DE SERVICIOS DE APOYO A LA GESTIÓN PARA LA REALIZACIÓN DE
LEVANTAMIENTOS TOPOGRÁFICOS DE LAS UNIDADES PREDIALES A NIVEL
NACIONAL DETERMINADAS POR LA DIRECCIÓN DE ACCESO A TIERRAS EN EL
MARCO DE LA REFORMA RURAL INTEGRAL</t>
  </si>
  <si>
    <t>https://community.secop.gov.co/Public/Tendering/OpportunityDetail/Index?noticeUID=CO1.NTC.7776647&amp;isFromPublicArea=True&amp;isModal=true&amp;asPopupView=true</t>
  </si>
  <si>
    <t>ANT-20254560</t>
  </si>
  <si>
    <t>Contratar el servicio integral de Aseo y cafetería para las sedes de la AGENCIA NACIONAL DE TIERRAS - ANT a Nivel Nacional SEDE ARMENIA</t>
  </si>
  <si>
    <t>https://www.colombiacompra.gov.co/tienda-virtual-del-estado-colombiano/ordenes-compra/143207</t>
  </si>
  <si>
    <t>ANT-20254656</t>
  </si>
  <si>
    <t>CONTRATO DE COMPRAVENTA</t>
  </si>
  <si>
    <t>CERTICAMARAS S.A.</t>
  </si>
  <si>
    <t>ADQUISICION Y ACTUALIZACION DE I) LOS CERTIFICADOS MPKI-WILDCARD, II) CERTIFICADOS DE FIRMA DIGITAL, III)TOKEN/TOKEN VIRTUAL Y CERTIFICADO DE ESTAMPADO CRONOLOGICO Y IV) EL LICENCIAMIENTO WSSING CON EL RESPECTIVO SOPORTE, PARA LA INFRAESTRUCTURA TECNOLÒGICA DE LA AGENCIA NACIONAL DE TIERRAS</t>
  </si>
  <si>
    <t>https://community.secop.gov.co/Public/Tendering/OpportunityDetail/Index?noticeUID=CO1.NTC.7842185&amp;isFromPublicArea=True&amp;isModal=true&amp;asPopupView=true</t>
  </si>
  <si>
    <t>ANT-20254760</t>
  </si>
  <si>
    <t>EMPRESA DE TELECOMUNICACIONES DE POPAYAN S.A. EMTEL E.S.P</t>
  </si>
  <si>
    <t>BRINDAR UNA SOLUCIÓN INTEGRAL A TRAVÉS DE LÍNEAS DE SERVICIOS Y COMPONENTES TECNOLÓGICOS QUE PERMITAN GARANTIZAR LA CONTINUIDAD Y ADECUADA OPERACIÓN DE LOS SISTEMAS DE INFORMACIÓN DE TIERRAS DE LA ANT Y SERVICIOS CONEXOS.</t>
  </si>
  <si>
    <t>ANT-20254994</t>
  </si>
  <si>
    <t>ARRENDAMIENTO</t>
  </si>
  <si>
    <t>DORA ALBA QUIROGA GALVIZ</t>
  </si>
  <si>
    <t>CONTRATAR EL ARRENDAMIENTO DEL INMUEBLE UBICADO EN LA CALLE 48 22-85 DEL MUNICIPIO DE BARRANCABERMEJA - SANTANDER, IDENTIFICADO CON LA MATRÍCULA INMOBILIARIA NO. 303-15133 PARA EL FUNCIONAMIENTO DE LA UNIDAD DE GESTIÓN TERRITORIAL SANTANDER DE LA AGENCIA NACIONAL DE TIERRAS</t>
  </si>
  <si>
    <t>ANT-20255092</t>
  </si>
  <si>
    <t>CAJA DE COMPENSACIÓN FAMILIAR COMPENSAR</t>
  </si>
  <si>
    <t>Prestar los servicios de apoyo a la gestión para el desarrollo de las actividades del Plan de Bienestar Social e
Incentivos Institucionales 2025 para los servidores de la Agencia Nacional de Tierras y sus familias.</t>
  </si>
  <si>
    <t>ANT-20255127</t>
  </si>
  <si>
    <t>BPM CONSULTING SAS</t>
  </si>
  <si>
    <t>Contratar la prestación de servicios de BPO al amparo del Acuerdo Marco de Precios para contratar servicios BPO III (Business Process Outsourcing) CCE-SNG-AMP-005-2024, #PROCESO CCENEG-079-01-024, publicado el 11 de febrero del 2025, vigente hasta el 11 de febrero del 2028 en su componente de lote No. 1</t>
  </si>
  <si>
    <t>https://www.colombiacompra.gov.co/tienda-virtual-del-estado-colombiano/ordenes-compra/144288</t>
  </si>
  <si>
    <t>ANT-20255128</t>
  </si>
  <si>
    <t>COMPUTEL SYSTEM SAS</t>
  </si>
  <si>
    <t>Alquiler de escáner para el fortalecimiento y mejoramiento tecnológico en los distintos procesos misionales a cargo de la Agencia Nacional de Tierras</t>
  </si>
  <si>
    <t>https://www.colombiacompra.gov.co/tienda-virtual-del-estado-colombiano/ordenes-compra/144287</t>
  </si>
  <si>
    <t>ANT-20255330</t>
  </si>
  <si>
    <t>GRAN IMAGEN SAS</t>
  </si>
  <si>
    <t>Alquiler de impresoras para el fortalecimiento y mejoramiento tecnológico en los distintos procesos misionales a cargo de la Agencia Nacional de Tierras.</t>
  </si>
  <si>
    <t>https://www.colombiacompra.gov.co/tienda-virtual-del-estado-colombiano/ordenes-compra/144624</t>
  </si>
  <si>
    <t>ANT-20255481</t>
  </si>
  <si>
    <t>YAFABE MULTISERVICIOS Y SUMINISTROS S.A.S</t>
  </si>
  <si>
    <t>ANT-20255702</t>
  </si>
  <si>
    <t>CONVENIO DE ASOCIACIÓN</t>
  </si>
  <si>
    <t>ASOCIACION DE AUTORIDADES ARHUACAS DE LA SIERRA NEVADA – ASOCIT</t>
  </si>
  <si>
    <t>Aunar esfuerzos entre la Agencia Nacional de Tierras -ANT y la Asociación de Autoridades Arhuacas de la Sierra Nevada - ASO-CIT, con el objeto de coordinar, organizar y garantizar el desarrollo de los espacios de concertación y fortalecimiento de la Comisión Nacional de Territorios Indígenas.</t>
  </si>
  <si>
    <t>https://community.secop.gov.co/Public/Tendering/OpportunityDetail/Index?noticeUID=CO1.NTC.8011842&amp;isFromPublicArea=True&amp;isModal=False</t>
  </si>
  <si>
    <t>ANT-20255707</t>
  </si>
  <si>
    <t>OTIS ELEVATOR COMPANY COLOMBIA S.A.S</t>
  </si>
  <si>
    <t>PRESTAR EL SERVICIO DE MANTENIMIENTO PREVENTIVO Y CORRECTIVO, INCLUIDO EL SUMINISTRO E INSTALACIÓN DE REPUESTOS NUEVOS ORIGINALES DE FÁBRICA A LOS DOS (2) ASCENSORES INSTALADOS EN EL EDIFICIO DONDE FUNCIONA LA AGENCIA NACIONAL DE TIERRAS Y DE LA AGENCIA DE DESARROLLO RURAL –ADR, UBICADA EN LA CALLE 43 NO 57 – 41 EN LA CIUDAD DE BOGOTÁ</t>
  </si>
  <si>
    <t>https://community.secop.gov.co/Public/Tendering/OpportunityDetail/Index?noticeUID=CO1.NTC.8039106&amp;isFromPublicArea=True&amp;isModal=False</t>
  </si>
  <si>
    <t>ANT-MC-003-2025</t>
  </si>
  <si>
    <t>ANT-20255854</t>
  </si>
  <si>
    <t>QUALITAS SALUD LIMITADA</t>
  </si>
  <si>
    <t>Prestación de servicios para la realización de exámenes médicos pre-ocupacionales o de pre-ingreso, exámenes médicos ocupacionales periódicos, exámenes post incapacidad o por reintegro y exámenes médicos post ocupacionales o de egreso para los servidores públicos de la Agencia Nacional de Tierras, conforme con las especificaciones técnicas definidas por la entidad</t>
  </si>
  <si>
    <t>ANT-MC-004-2025</t>
  </si>
  <si>
    <t>ANT-20256007</t>
  </si>
  <si>
    <t>ANT-20256042</t>
  </si>
  <si>
    <t>ANT-20256332</t>
  </si>
  <si>
    <t>C&amp;S TECNOLOGIA SAS BIC</t>
  </si>
  <si>
    <t>CANAL REGIONAL DE TELEVISIÓN TEVEANDINA S.A.S.</t>
  </si>
  <si>
    <t>CONSORCIO IAD DINAMICO SOFTWAREONE</t>
  </si>
  <si>
    <t>ADQUISICIÓN DE LICENCIAMIENTO EN MODALIDAD DE SUSCRIPCIÓN DE ADOBE ACROBAT PRO Y CREATIVE CLOUD FOR TEAMS PARA LA AGENCIA NACIONAL DE TIERRAS</t>
  </si>
  <si>
    <t>Adquisición del licenciamiento Microsoft 365, SQL Server y extensión de los servicios de Software Assurance para SQL Server y Windows Server para la continuidad y fortalecimiento de la capacidad tecnológica en los distintos procesos misionales a cargo de la Agencia Nacional de Tierras</t>
  </si>
  <si>
    <t>SECRETARÍA GENERAL - SOPORTE TECNOLÓGICO</t>
  </si>
  <si>
    <t>https://www.colombiacompra.gov.co/tienda-virtual-del-estado-colombiano/ordenes-compra/146196</t>
  </si>
  <si>
    <t>140660</t>
  </si>
  <si>
    <t>140788</t>
  </si>
  <si>
    <t>141449</t>
  </si>
  <si>
    <t>141462</t>
  </si>
  <si>
    <t>141463</t>
  </si>
  <si>
    <t>141461</t>
  </si>
  <si>
    <t>141489</t>
  </si>
  <si>
    <t>141491</t>
  </si>
  <si>
    <t>141492</t>
  </si>
  <si>
    <t>141504</t>
  </si>
  <si>
    <t>141505</t>
  </si>
  <si>
    <t xml:space="preserve">141558 </t>
  </si>
  <si>
    <t>141567</t>
  </si>
  <si>
    <t>141562</t>
  </si>
  <si>
    <t>141565</t>
  </si>
  <si>
    <t>141566</t>
  </si>
  <si>
    <t>141563</t>
  </si>
  <si>
    <t xml:space="preserve"> 141661 </t>
  </si>
  <si>
    <t>141664</t>
  </si>
  <si>
    <t>141658</t>
  </si>
  <si>
    <t>141659</t>
  </si>
  <si>
    <t>141663</t>
  </si>
  <si>
    <t>141662</t>
  </si>
  <si>
    <t>141665</t>
  </si>
  <si>
    <t>234760</t>
  </si>
  <si>
    <t>234757</t>
  </si>
  <si>
    <t>141760</t>
  </si>
  <si>
    <t>141761</t>
  </si>
  <si>
    <t>141757</t>
  </si>
  <si>
    <t xml:space="preserve">141759 </t>
  </si>
  <si>
    <t>141758</t>
  </si>
  <si>
    <t>141825</t>
  </si>
  <si>
    <t>141822</t>
  </si>
  <si>
    <t>143207</t>
  </si>
  <si>
    <t>144288</t>
  </si>
  <si>
    <t>144287</t>
  </si>
  <si>
    <t>144624</t>
  </si>
  <si>
    <t>ANT-20256642</t>
  </si>
  <si>
    <t>ANT-20256671</t>
  </si>
  <si>
    <t>ANT-20256682</t>
  </si>
  <si>
    <t>ANT-SASIE-001-2025</t>
  </si>
  <si>
    <t>ANT-20256802</t>
  </si>
  <si>
    <t>ANT-20256837</t>
  </si>
  <si>
    <t>SASIE</t>
  </si>
  <si>
    <t>CONVENIO DE COOPERACIÓN INTERNACIONAL</t>
  </si>
  <si>
    <t>SIGPRO INGENIERIA Y TOPOGRAFIA S.A.S</t>
  </si>
  <si>
    <t>LA FUNDACIÓN PANAMERICANA PARA EL DESARROLLO – FUPAD</t>
  </si>
  <si>
    <t>GOBERNACIÓN DE BOYACÁ</t>
  </si>
  <si>
    <t>RECIO TURISMO S.A.</t>
  </si>
  <si>
    <t>LA CORPORACIÓN AGENCIA AFROCOLOMBIANA HILEROS</t>
  </si>
  <si>
    <t>Prestar servicios de divulgación en medios masivos, comunitarios o alternativos de comunicación con el fin de dar a conocer la oferta institucional en el marco de la Reforma Agraria y posicionar la imagen de la Agencia Nacional de Tierras en todo el territorio nacional</t>
  </si>
  <si>
    <t>AUNAR ESFUERZOS
ENTRE LA FUNDACIÓN PANAMERICANA PARA EL DESARROLLO (FUPAD) Y LA AGENCIA NACIONAL
DE TIERRAS (ANT) CON EL FIN DE BRINDAR ASISTENCIA TÉCNICA PARA EL DESARROLLO DEL
PROCEDIMIENTO DE ADQUISICIÓN DE PREDIOS EN EL MARCO DE LA REFORMA RURAL
INTEGRAL</t>
  </si>
  <si>
    <t>Aunar esfuerzos entre la gobernación de Boyacá y agencia nacional de tierras para priorizar la formalización de la propiedad privada rural, la adjudicación de baldíos y demás acciones misionales relacionadas con el acceso y formalización de la tierra a favor de los campesinos y pobladores rurales del departamento de Boyacá sujetos de ordenamiento social de la propiedad rural</t>
  </si>
  <si>
    <t>Suministro de tiquetes aéreos nacionales e internacionales y servicios conexos para el desplazamiento de los servidores y contratistas en el desarrollo de las actividades misionales y administrativas de la Agencia Nacional de Tierras.</t>
  </si>
  <si>
    <t>Aunar esfuerzos para la materialización de derechos territoriales en favor de las Comunidades Étnicas en el territorio nacional, mediante la socialización de la oferta institucional, el acompañamiento y apoyo en procesos técnicos y administrativos, que conlleven a la compra y formalización y seguridad jurídica de territorios colectivos, de acuerdo con la normatividad vigente y en cumplimiento con los Acuerdos de Paz.</t>
  </si>
  <si>
    <t>https://community.secop.gov.co/Public/Tendering/OpportunityDetail/Index?noticeUID=CO1.NTC.7900491&amp;isFromPublicArea=True&amp;isModal=true&amp;asPopupView=true</t>
  </si>
  <si>
    <t>https://community.secop.gov.co/Public/Tendering/OpportunityDetail/Index?noticeUID=CO1.NTC.7921273&amp;isFromPublicArea=True&amp;isModal=true&amp;asPopupView=true</t>
  </si>
  <si>
    <t>https://community.secop.gov.co/Public/Tendering/OpportunityDetail/Index?noticeUID=CO1.NTC.8001395&amp;isFromPublicArea=True&amp;isModal=true&amp;asPopupView=true</t>
  </si>
  <si>
    <t>https://community.secop.gov.co/Public/Tendering/OpportunityDetail/Index?noticeUID=CO1.NTC.7973598&amp;isFromPublicArea=True&amp;isModal=true&amp;asPopupView=true</t>
  </si>
  <si>
    <t>https://community.secop.gov.co/Public/Tendering/OpportunityDetail/Index?noticeUID=CO1.NTC.8020315&amp;isFromPublicArea=True&amp;isModal=true&amp;asPopupView=true</t>
  </si>
  <si>
    <t>https://community.secop.gov.co/Public/Tendering/OpportunityDetail/Index?noticeUID=CO1.NTC.8101018&amp;isFromPublicArea=True&amp;isModal=true&amp;asPopupView=true</t>
  </si>
  <si>
    <t>https://community.secop.gov.co/Public/Tendering/OpportunityDetail/Index?noticeUID=CO1.NTC.8221004&amp;isFromPublicArea=True&amp;isModal=true&amp;asPopupView=true</t>
  </si>
  <si>
    <t>https://community.secop.gov.co/Public/Tendering/OpportunityDetail/Index?noticeUID=CO1.NTC.8262647&amp;isFromPublicArea=True&amp;isModal=true&amp;asPopupView=true</t>
  </si>
  <si>
    <t>https://community.secop.gov.co/Public/Tendering/OpportunityDetail/Index?noticeUID=CO1.NTC.8235463&amp;isFromPublicArea=True&amp;isModal=true&amp;asPopupView=true</t>
  </si>
  <si>
    <t>https://community.secop.gov.co/Public/Tendering/OpportunityDetail/Index?noticeUID=CO1.NTC.8189615&amp;isFromPublicArea=True&amp;isModal=true&amp;asPopupView=true</t>
  </si>
  <si>
    <t>https://community.secop.gov.co/Public/Tendering/OpportunityDetail/Index?noticeUID=CO1.NTC.8304947&amp;isFromPublicArea=True&amp;isModal=true&amp;asPopupView=true</t>
  </si>
  <si>
    <t>ANT-20257063</t>
  </si>
  <si>
    <t>ANT-20257102</t>
  </si>
  <si>
    <t>ANT-20257393</t>
  </si>
  <si>
    <t>ANT-20257411</t>
  </si>
  <si>
    <t>ANT-20257419</t>
  </si>
  <si>
    <t>ANT-MC-005-2025</t>
  </si>
  <si>
    <t>ANT-20257503</t>
  </si>
  <si>
    <t>ANT-20257740</t>
  </si>
  <si>
    <t>CONSORCIO SAS</t>
  </si>
  <si>
    <t>ASOCIACIÓN DE AUTORIDADES TRADICIONALES DEL PUEBLO BARI – ÑATUBAIYIBARI</t>
  </si>
  <si>
    <t>SISTEMA UNIVERSITARIO DEL EJE CAFETERO</t>
  </si>
  <si>
    <t xml:space="preserve">MOTO MART S.A. </t>
  </si>
  <si>
    <t>CENTRO CAR 19</t>
  </si>
  <si>
    <t>PRESTAR EL SERVICIO DE TRANSPORTE PÚBLICO TERRESTRE AUTOMOTOR ESPECIAL CON CONDUCTOR, DISPONIBILIDAD 7 X 24, PARA TRANSPORTE DE PERSONAL, CON MATERIAL Y EQUIPOS A NIVEL NACIONAL.</t>
  </si>
  <si>
    <t>Contratar la prestación de servicios para la gestión, organización y desarrollo de los eventos requeridos por la Agencia Nacional de Tierras conducentes a la materialización de la reforma agraria y desarrollo rural, así como apoyar los demás procesos logísticos requeridos para el ejercicio de las actividades misionales de sus dependencias.</t>
  </si>
  <si>
    <t>Aunar esfuerzos técnicos, administrativos y financieros entre la Agencia Nacional de Tierras -ANT y la Asociación De Autoridades Tradicionales Del Pueblo Bari Ñatubaiyibari, con el objeto de contribuir al fortalecimiento de la autonomía y Gobierno propio del Resguardo Indígena Motilón Barí, para la gestión de la formalización y regularización de sus derechos étnico-territoriales</t>
  </si>
  <si>
    <t>AUNAR ESFUERZOS TÉCNICOS, JURÍDICOS, ADMINISTRATIVOS Y FINANCIEROS, PARA APOYAR LA GESTIÓN MISIONAL DE LOS PROCESOS DE COMPETENCIA DE LA SUBDIRECCIÓN DE ADMINISTRACIÓN DE TIERRAS, RELACIONADOS CON: I) LA ADJUDICACIÓN DE PREDIOS BALDÍOS DE LA NACIÓN A ENTIDADES DE DERECHO PÚBLICO, Y II) APLICACIÓN DE LA METODOLOGÍA DE ACTUALIZACIÓN DE UAF POR UNIDADES FÍSICAS HOMOGENEAS</t>
  </si>
  <si>
    <t>Adquisición de Maquinaria y Accesorios Agrícolas para apoyar la implementación y ejecución de proyectos productivos</t>
  </si>
  <si>
    <t>PRESTAR EL SERVICIO DE MANTENIMIENTO PREVENTIVO Y CORRECTIVO, A LOS VEHÍCULOS DEL PARQUE AUTOMOTOR DE LA AGENCIA NACIONAL DE TIERRAS, INCLUYENDO MANO DE OBRA Y EL SUMINISTRO DE TODOS LOS REPUESTOS NUEVOS ORIGINALES U HOMOLOGADOS, REQUERIDOS DE CONFORMIDAD CON LAS ESPECIFICACIONES CONTEMPLADAS</t>
  </si>
  <si>
    <t>CONSULTORÍA, DESARROLLO, IMPLEMENTACIÓN DE UNA SOLUCIÓN INTEGRAL QUE PERMITA LA INTEROPERABILIDAD ENTRE LOS MÓDULOS FUNCIONALES DEL SISTEMA INTEGRAL DE TIERRAS (SIT), ASÍ COMO EL DISEÑO DEL MODELO DE ARQUITECTURA EMPRESARIAL (AE) Y LA GESTIÓN ESTRATÉGICA DE TECNOLOGÍAS DE LA INFORMACIÓN (TI) EN LA AGENCIA NACIONAL DE TIERRAS.</t>
  </si>
  <si>
    <t>https://www.colombiacompra.gov.co/tienda-virtual-del-estado-colombiano/ordenes-compra/148933</t>
  </si>
  <si>
    <t>ANT-20258208</t>
  </si>
  <si>
    <t>SOLUCIONES EMPRESARIALES INTEGRALES ROMERO DIAZ S.A.S</t>
  </si>
  <si>
    <t>Contratar el arrendamiento del inmueble ubicado en la Carrera 7 No 10-05 del Municipio de San Martin - Meta, identificado con la matrícula inmobiliaria No. 236-35516 para el funcionamiento de la Unidad de Gestión Territorial Meta de la Agencia Nacional de Tierras</t>
  </si>
  <si>
    <t>https://community.secop.gov.co/Public/Tendering/OpportunityDetail/Index?noticeUID=CO1.NTC.8396756&amp;isFromPublicArea=True&amp;isModal=true&amp;asPopupView=true</t>
  </si>
  <si>
    <t>https://community.secop.gov.co/Public/Tendering/OpportunityDetail/Index?noticeUID=CO1.NTC.8435944&amp;isFromPublicArea=True&amp;isModal=true&amp;asPopupView=true</t>
  </si>
  <si>
    <t>https://community.secop.gov.co/Public/Tendering/OpportunityDetail/Index?noticeUID=CO1.NTC.8451641&amp;isFromPublicArea=True&amp;isModal=true&amp;asPopupView=true</t>
  </si>
  <si>
    <t>https://community.secop.gov.co/Public/Tendering/OpportunityDetail/Index?noticeUID=CO1.NTC.8495371&amp;isFromPublicArea=True&amp;isModal=true&amp;asPopupView=true</t>
  </si>
  <si>
    <t>ANT-SASIE-002-2025</t>
  </si>
  <si>
    <t>https://community.secop.gov.co/Public/Tendering/OpportunityDetail/Index?noticeUID=CO1.NTC.8257909&amp;isFromPublicArea=True&amp;isModal=true&amp;asPopupView=true</t>
  </si>
  <si>
    <t>https://community.secop.gov.co/Public/Tendering/OpportunityDetail/Index?noticeUID=CO1.NTC.8399877&amp;isFromPublicArea=True&amp;isModal=true&amp;asPopupView=true</t>
  </si>
  <si>
    <t>https://community.secop.gov.co/Public/Tendering/OpportunityDetail/Index?noticeUID=CO1.NTC.8667519&amp;isFromPublicArea=True&amp;isModal=true&amp;asPopupView=true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</si>
</sst>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5" formatCode="d/mm/yy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0" fontId="0" fillId="0" borderId="5" xfId="0" applyBorder="1"/>
    <xf numFmtId="0" fontId="0" fillId="0" borderId="2" xfId="0" applyBorder="1"/>
    <xf numFmtId="14" fontId="0" fillId="0" borderId="2" xfId="0" applyNumberFormat="1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2" fontId="0" fillId="0" borderId="4" xfId="1" applyFont="1" applyFill="1" applyBorder="1"/>
    <xf numFmtId="42" fontId="0" fillId="0" borderId="2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1" applyFont="1" applyFill="1" applyBorder="1"/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4" xfId="0" applyNumberFormat="1" applyBorder="1"/>
    <xf numFmtId="165" fontId="0" fillId="0" borderId="4" xfId="0" applyNumberFormat="1" applyBorder="1" applyAlignment="1">
      <alignment horizontal="right"/>
    </xf>
    <xf numFmtId="44" fontId="0" fillId="2" borderId="4" xfId="2" applyFont="1" applyFill="1" applyBorder="1"/>
    <xf numFmtId="44" fontId="0" fillId="0" borderId="0" xfId="2" applyFont="1"/>
    <xf numFmtId="44" fontId="2" fillId="0" borderId="0" xfId="2" applyFont="1" applyAlignment="1">
      <alignment horizontal="center" vertical="center" wrapText="1"/>
    </xf>
    <xf numFmtId="44" fontId="0" fillId="2" borderId="2" xfId="2" applyFont="1" applyFill="1" applyBorder="1"/>
    <xf numFmtId="44" fontId="0" fillId="2" borderId="0" xfId="2" applyFont="1" applyFill="1" applyBorder="1"/>
  </cellXfs>
  <cellStyles count="3">
    <cellStyle name="Moneda" xfId="2" builtinId="4"/>
    <cellStyle name="Moneda [0]" xfId="1" builtinId="7"/>
    <cellStyle name="Normal" xfId="0" builtinId="0"/>
  </cellStyles>
  <dxfs count="23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d/mm/yy"/>
      <fill>
        <patternFill patternType="none">
          <fgColor indexed="64"/>
          <bgColor auto="1"/>
        </patternFill>
      </fill>
    </dxf>
    <dxf>
      <numFmt numFmtId="165" formatCode="d/mm/yy"/>
      <fill>
        <patternFill patternType="none">
          <fgColor indexed="64"/>
          <bgColor auto="1"/>
        </patternFill>
      </fill>
    </dxf>
    <dxf>
      <numFmt numFmtId="165" formatCode="d/mm/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DD010-4C7C-534A-A81D-29A4B42DA48E}" name="Tabla2" displayName="Tabla2" ref="A1:T68" totalsRowShown="0" headerRowDxfId="22" dataDxfId="21" tableBorderDxfId="20">
  <sortState xmlns:xlrd2="http://schemas.microsoft.com/office/spreadsheetml/2017/richdata2" ref="A2:T68">
    <sortCondition ref="G1:G68"/>
  </sortState>
  <tableColumns count="20">
    <tableColumn id="1" xr3:uid="{7C662D8B-B9F4-2343-8AD0-14EBCCA5797D}" name="AÑO" dataDxfId="19"/>
    <tableColumn id="2" xr3:uid="{EF624E53-1E05-0942-BA32-80715652C985}" name="NO. PROCESO" dataDxfId="18"/>
    <tableColumn id="3" xr3:uid="{8798B615-5327-CC4C-B9BD-FD36F6C5BC74}" name="NO. CONTRATO" dataDxfId="17"/>
    <tableColumn id="4" xr3:uid="{28574F77-2F16-2247-AF85-020B861C8C1E}" name="CLASE" dataDxfId="16"/>
    <tableColumn id="5" xr3:uid="{A64006B8-FBE9-6A42-AC59-3EB50504886F}" name="TIPO DE CONTRATO" dataDxfId="15"/>
    <tableColumn id="6" xr3:uid="{F69918D9-78E1-8F4C-A34E-C6B3B734C6D4}" name="TIPOLOGIA ESPECIFICA" dataDxfId="14"/>
    <tableColumn id="7" xr3:uid="{F62FD8AE-214C-9046-AA72-90A4EA69B3D0}" name="CONTRATISTA" dataDxfId="13"/>
    <tableColumn id="8" xr3:uid="{C10FC2BA-C4B3-294C-90AB-EB5A7AAED1FA}" name="OBJETO DEL CONTRATO" dataDxfId="12"/>
    <tableColumn id="9" xr3:uid="{1980D1DD-2578-734B-BD34-A156B8AA27B4}" name="DEPENDENCIA" dataDxfId="11"/>
    <tableColumn id="10" xr3:uid="{19C26D22-1D66-A04F-814D-FC3F827B4B36}" name="VALOR INICIAL DEL CONTRATO" dataDxfId="10" dataCellStyle="Moneda [0]"/>
    <tableColumn id="11" xr3:uid="{685C9EC7-A1D4-4048-A496-2CA47482CBEE}" name="VALOR RECURSOS ANT" dataDxfId="9" dataCellStyle="Moneda [0]">
      <calculatedColumnFormula>+J2</calculatedColumnFormula>
    </tableColumn>
    <tableColumn id="12" xr3:uid="{E1C55D93-54EF-1C48-9D73-93EBC49AFFDB}" name="FECHA DE SUSCRIPCION" dataDxfId="8"/>
    <tableColumn id="13" xr3:uid="{81355AE6-99A2-7A4D-9C94-83E1A0DFC782}" name="FECHA INCIAL DESDE" dataDxfId="7"/>
    <tableColumn id="14" xr3:uid="{039D88E1-47BD-BB40-B1E7-0119CE9F3EE9}" name="FECHA FINAL HASTA" dataDxfId="6"/>
    <tableColumn id="15" xr3:uid="{CF7D9406-3C41-E540-943A-C9B02CBFFE4B}" name="CANTIDAD DE OTROSÍES Y ADICIONES REALIZADAS (Y SUS MONTOS)" dataDxfId="5" dataCellStyle="Moneda [0]"/>
    <tableColumn id="16" xr3:uid="{E8D1BE4C-6BBB-2448-A56F-EA870A457632}" name="VALOR TOTAL FINAL CONTRATO" dataDxfId="4" dataCellStyle="Moneda [0]"/>
    <tableColumn id="17" xr3:uid="{7B243ACD-CD25-F449-B6F4-62E8CD9312C3}" name="RECURSOS DESEMBOLSADOS" dataDxfId="3" dataCellStyle="Moneda"/>
    <tableColumn id="18" xr3:uid="{8D6DF84E-320D-8549-A99B-EAC9DA37886C}" name="%DE EJECUCION" dataDxfId="2">
      <calculatedColumnFormula>IF('DIFERENTES DE CPS'!$M2="SIN INICIO",0,IF((((TODAY()-M2)*100%)/(N2-M2))&gt;=100%,"100%",(((TODAY()-M2)*100%)/(N2-M2))))</calculatedColumnFormula>
    </tableColumn>
    <tableColumn id="19" xr3:uid="{8A0531C9-0C03-B345-8914-F0883AFFFD45}" name="RECURSOS PENDIENTES DE EJECUTAR" dataDxfId="1" dataCellStyle="Moneda [0]">
      <calculatedColumnFormula>+'DIFERENTES DE CPS'!$P2-'DIFERENTES DE CPS'!$Q2</calculatedColumnFormula>
    </tableColumn>
    <tableColumn id="20" xr3:uid="{F8BD9913-AAFE-8A49-BC6E-D0822C92C033}" name="LINK DE PUBLICACION SECOP I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colombiacompra.gov.co/tienda-virtual-del-estado-colombiano/ordenes-compra/14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7E39-6C4A-574E-8885-2A0723B2B9BD}">
  <sheetPr codeName="Hoja2"/>
  <dimension ref="A1:T68"/>
  <sheetViews>
    <sheetView tabSelected="1" workbookViewId="0">
      <pane xSplit="3" ySplit="1" topLeftCell="O49" activePane="bottomRight" state="frozen"/>
      <selection pane="topRight" activeCell="D1" sqref="D1"/>
      <selection pane="bottomLeft" activeCell="A2" sqref="A2"/>
      <selection pane="bottomRight" activeCell="C1" sqref="C1"/>
    </sheetView>
  </sheetViews>
  <sheetFormatPr baseColWidth="10" defaultColWidth="11" defaultRowHeight="15.75" x14ac:dyDescent="0.25"/>
  <cols>
    <col min="1" max="1" width="8.625" bestFit="1" customWidth="1"/>
    <col min="2" max="2" width="18.625" bestFit="1" customWidth="1"/>
    <col min="3" max="3" width="17.625" customWidth="1"/>
    <col min="4" max="4" width="10.125" customWidth="1"/>
    <col min="5" max="5" width="21.125" customWidth="1"/>
    <col min="6" max="6" width="40.25" customWidth="1"/>
    <col min="7" max="7" width="63.625" customWidth="1"/>
    <col min="8" max="8" width="75.875" customWidth="1"/>
    <col min="9" max="9" width="50.625" customWidth="1"/>
    <col min="10" max="10" width="29.375" customWidth="1"/>
    <col min="11" max="14" width="28.125" customWidth="1"/>
    <col min="15" max="15" width="59.5" customWidth="1"/>
    <col min="16" max="16" width="29.875" customWidth="1"/>
    <col min="17" max="17" width="28.125" style="28" customWidth="1"/>
    <col min="18" max="18" width="17.375" customWidth="1"/>
    <col min="19" max="19" width="34.875" customWidth="1"/>
    <col min="20" max="20" width="137.375" bestFit="1" customWidth="1"/>
  </cols>
  <sheetData>
    <row r="1" spans="1:20" ht="31.5" customHeight="1" x14ac:dyDescent="0.25">
      <c r="A1" s="9" t="s">
        <v>0</v>
      </c>
      <c r="B1" s="10" t="s">
        <v>33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29" t="s">
        <v>15</v>
      </c>
      <c r="R1" s="10" t="s">
        <v>16</v>
      </c>
      <c r="S1" s="10" t="s">
        <v>34</v>
      </c>
      <c r="T1" s="11" t="s">
        <v>17</v>
      </c>
    </row>
    <row r="2" spans="1:20" x14ac:dyDescent="0.25">
      <c r="A2" s="3">
        <v>2025</v>
      </c>
      <c r="B2" s="14" t="s">
        <v>60</v>
      </c>
      <c r="C2" s="15" t="s">
        <v>60</v>
      </c>
      <c r="D2" s="4" t="s">
        <v>36</v>
      </c>
      <c r="E2" s="19" t="s">
        <v>47</v>
      </c>
      <c r="F2" s="4" t="s">
        <v>30</v>
      </c>
      <c r="G2" s="4" t="s">
        <v>61</v>
      </c>
      <c r="H2" s="4" t="s">
        <v>62</v>
      </c>
      <c r="I2" s="4" t="s">
        <v>20</v>
      </c>
      <c r="J2" s="12">
        <v>211650000</v>
      </c>
      <c r="K2" s="12">
        <f t="shared" ref="K2:K33" si="0">+J2</f>
        <v>211650000</v>
      </c>
      <c r="L2" s="5">
        <v>45693</v>
      </c>
      <c r="M2" s="5">
        <v>45695</v>
      </c>
      <c r="N2" s="5">
        <v>46022</v>
      </c>
      <c r="O2" s="12"/>
      <c r="P2" s="12">
        <v>211650000</v>
      </c>
      <c r="Q2" s="27">
        <v>13132500</v>
      </c>
      <c r="R2" s="23">
        <f ca="1">IF('DIFERENTES DE CPS'!$M2="SIN INICIO",0,IF((((TODAY()-M2)*100%)/(N2-M2))&gt;=100%,"100%",(((TODAY()-M2)*100%)/(N2-M2))))</f>
        <v>0.672782874617737</v>
      </c>
      <c r="S2" s="12">
        <f>+'DIFERENTES DE CPS'!$P2-'DIFERENTES DE CPS'!$Q2</f>
        <v>198517500</v>
      </c>
      <c r="T2" s="6" t="s">
        <v>63</v>
      </c>
    </row>
    <row r="3" spans="1:20" x14ac:dyDescent="0.25">
      <c r="A3" s="3">
        <v>2025</v>
      </c>
      <c r="B3" s="14" t="s">
        <v>225</v>
      </c>
      <c r="C3" s="15" t="s">
        <v>76</v>
      </c>
      <c r="D3" s="4" t="s">
        <v>36</v>
      </c>
      <c r="E3" s="19" t="s">
        <v>37</v>
      </c>
      <c r="F3" s="4" t="s">
        <v>38</v>
      </c>
      <c r="G3" s="4" t="s">
        <v>77</v>
      </c>
      <c r="H3" s="4" t="s">
        <v>72</v>
      </c>
      <c r="I3" s="4" t="s">
        <v>20</v>
      </c>
      <c r="J3" s="12">
        <v>74085778</v>
      </c>
      <c r="K3" s="12">
        <f t="shared" si="0"/>
        <v>74085778</v>
      </c>
      <c r="L3" s="5">
        <v>45695</v>
      </c>
      <c r="M3" s="5">
        <v>45702</v>
      </c>
      <c r="N3" s="5">
        <v>45907</v>
      </c>
      <c r="O3" s="12"/>
      <c r="P3" s="12">
        <v>74085778</v>
      </c>
      <c r="Q3" s="27">
        <v>14641014.210000001</v>
      </c>
      <c r="R3" s="23" t="str">
        <f ca="1">IF('DIFERENTES DE CPS'!$M3="SIN INICIO",0,IF((((TODAY()-M3)*100%)/(N3-M3))&gt;=100%,"100%",(((TODAY()-M3)*100%)/(N3-M3))))</f>
        <v>100%</v>
      </c>
      <c r="S3" s="12">
        <f>+'DIFERENTES DE CPS'!$P3-'DIFERENTES DE CPS'!$Q3</f>
        <v>59444763.789999999</v>
      </c>
      <c r="T3" s="6" t="s">
        <v>78</v>
      </c>
    </row>
    <row r="4" spans="1:20" x14ac:dyDescent="0.25">
      <c r="A4" s="3">
        <v>2025</v>
      </c>
      <c r="B4" s="14" t="s">
        <v>227</v>
      </c>
      <c r="C4" s="15" t="s">
        <v>81</v>
      </c>
      <c r="D4" s="4" t="s">
        <v>36</v>
      </c>
      <c r="E4" s="19" t="s">
        <v>37</v>
      </c>
      <c r="F4" s="4" t="s">
        <v>38</v>
      </c>
      <c r="G4" s="4" t="s">
        <v>77</v>
      </c>
      <c r="H4" s="4" t="s">
        <v>72</v>
      </c>
      <c r="I4" s="4" t="s">
        <v>20</v>
      </c>
      <c r="J4" s="12">
        <v>123746714</v>
      </c>
      <c r="K4" s="12">
        <f t="shared" si="0"/>
        <v>123746714</v>
      </c>
      <c r="L4" s="5">
        <v>45695</v>
      </c>
      <c r="M4" s="5">
        <v>45706</v>
      </c>
      <c r="N4" s="5">
        <v>45907</v>
      </c>
      <c r="O4" s="12"/>
      <c r="P4" s="12">
        <v>123746714</v>
      </c>
      <c r="Q4" s="27">
        <v>25298088.630000003</v>
      </c>
      <c r="R4" s="23" t="str">
        <f ca="1">IF('DIFERENTES DE CPS'!$M4="SIN INICIO",0,IF((((TODAY()-M4)*100%)/(N4-M4))&gt;=100%,"100%",(((TODAY()-M4)*100%)/(N4-M4))))</f>
        <v>100%</v>
      </c>
      <c r="S4" s="12">
        <f>+'DIFERENTES DE CPS'!$P4-'DIFERENTES DE CPS'!$Q4</f>
        <v>98448625.370000005</v>
      </c>
      <c r="T4" s="6" t="s">
        <v>82</v>
      </c>
    </row>
    <row r="5" spans="1:20" x14ac:dyDescent="0.25">
      <c r="A5" s="3">
        <v>2025</v>
      </c>
      <c r="B5" s="14" t="s">
        <v>229</v>
      </c>
      <c r="C5" s="15" t="s">
        <v>86</v>
      </c>
      <c r="D5" s="4" t="s">
        <v>36</v>
      </c>
      <c r="E5" s="19" t="s">
        <v>37</v>
      </c>
      <c r="F5" s="4" t="s">
        <v>38</v>
      </c>
      <c r="G5" s="4" t="s">
        <v>77</v>
      </c>
      <c r="H5" s="4" t="s">
        <v>72</v>
      </c>
      <c r="I5" s="4" t="s">
        <v>20</v>
      </c>
      <c r="J5" s="12">
        <v>74096173</v>
      </c>
      <c r="K5" s="12">
        <f t="shared" si="0"/>
        <v>74096173</v>
      </c>
      <c r="L5" s="5">
        <v>45696</v>
      </c>
      <c r="M5" s="5">
        <v>45713</v>
      </c>
      <c r="N5" s="5">
        <v>45907</v>
      </c>
      <c r="O5" s="12"/>
      <c r="P5" s="12">
        <v>74096173</v>
      </c>
      <c r="Q5" s="27">
        <v>14787072.120000001</v>
      </c>
      <c r="R5" s="23" t="str">
        <f ca="1">IF('DIFERENTES DE CPS'!$M5="SIN INICIO",0,IF((((TODAY()-M5)*100%)/(N5-M5))&gt;=100%,"100%",(((TODAY()-M5)*100%)/(N5-M5))))</f>
        <v>100%</v>
      </c>
      <c r="S5" s="12">
        <f>+'DIFERENTES DE CPS'!$P5-'DIFERENTES DE CPS'!$Q5</f>
        <v>59309100.879999995</v>
      </c>
      <c r="T5" s="6" t="s">
        <v>87</v>
      </c>
    </row>
    <row r="6" spans="1:20" x14ac:dyDescent="0.25">
      <c r="A6" s="3">
        <v>2025</v>
      </c>
      <c r="B6" s="14" t="s">
        <v>230</v>
      </c>
      <c r="C6" s="15" t="s">
        <v>88</v>
      </c>
      <c r="D6" s="4" t="s">
        <v>36</v>
      </c>
      <c r="E6" s="19" t="s">
        <v>37</v>
      </c>
      <c r="F6" s="4" t="s">
        <v>38</v>
      </c>
      <c r="G6" s="4" t="s">
        <v>77</v>
      </c>
      <c r="H6" s="4" t="s">
        <v>66</v>
      </c>
      <c r="I6" s="4" t="s">
        <v>20</v>
      </c>
      <c r="J6" s="12">
        <v>78019015</v>
      </c>
      <c r="K6" s="12">
        <f t="shared" si="0"/>
        <v>78019015</v>
      </c>
      <c r="L6" s="5">
        <v>45698</v>
      </c>
      <c r="M6" s="5">
        <v>45713</v>
      </c>
      <c r="N6" s="5">
        <v>45907</v>
      </c>
      <c r="O6" s="12"/>
      <c r="P6" s="12">
        <v>78019015</v>
      </c>
      <c r="Q6" s="27">
        <v>15819979.859999999</v>
      </c>
      <c r="R6" s="23" t="str">
        <f ca="1">IF('DIFERENTES DE CPS'!$M6="SIN INICIO",0,IF((((TODAY()-M6)*100%)/(N6-M6))&gt;=100%,"100%",(((TODAY()-M6)*100%)/(N6-M6))))</f>
        <v>100%</v>
      </c>
      <c r="S6" s="12">
        <f>+'DIFERENTES DE CPS'!$P6-'DIFERENTES DE CPS'!$Q6</f>
        <v>62199035.140000001</v>
      </c>
      <c r="T6" s="6" t="s">
        <v>89</v>
      </c>
    </row>
    <row r="7" spans="1:20" x14ac:dyDescent="0.25">
      <c r="A7" s="3">
        <v>2025</v>
      </c>
      <c r="B7" s="14" t="s">
        <v>232</v>
      </c>
      <c r="C7" s="15" t="s">
        <v>92</v>
      </c>
      <c r="D7" s="4" t="s">
        <v>36</v>
      </c>
      <c r="E7" s="19" t="s">
        <v>37</v>
      </c>
      <c r="F7" s="4" t="s">
        <v>38</v>
      </c>
      <c r="G7" s="4" t="s">
        <v>77</v>
      </c>
      <c r="H7" s="4" t="s">
        <v>66</v>
      </c>
      <c r="I7" s="4" t="s">
        <v>20</v>
      </c>
      <c r="J7" s="12">
        <v>66266539</v>
      </c>
      <c r="K7" s="12">
        <f t="shared" si="0"/>
        <v>66266539</v>
      </c>
      <c r="L7" s="5">
        <v>45699</v>
      </c>
      <c r="M7" s="5">
        <v>45712</v>
      </c>
      <c r="N7" s="5">
        <v>45907</v>
      </c>
      <c r="O7" s="12"/>
      <c r="P7" s="12">
        <v>66266539</v>
      </c>
      <c r="Q7" s="27">
        <v>14039677.15</v>
      </c>
      <c r="R7" s="23" t="str">
        <f ca="1">IF('DIFERENTES DE CPS'!$M7="SIN INICIO",0,IF((((TODAY()-M7)*100%)/(N7-M7))&gt;=100%,"100%",(((TODAY()-M7)*100%)/(N7-M7))))</f>
        <v>100%</v>
      </c>
      <c r="S7" s="12">
        <f>+'DIFERENTES DE CPS'!$P7-'DIFERENTES DE CPS'!$Q7</f>
        <v>52226861.850000001</v>
      </c>
      <c r="T7" s="6" t="s">
        <v>93</v>
      </c>
    </row>
    <row r="8" spans="1:20" x14ac:dyDescent="0.25">
      <c r="A8" s="3">
        <v>2025</v>
      </c>
      <c r="B8" s="14" t="s">
        <v>234</v>
      </c>
      <c r="C8" s="15" t="s">
        <v>96</v>
      </c>
      <c r="D8" s="4" t="s">
        <v>36</v>
      </c>
      <c r="E8" s="19" t="s">
        <v>37</v>
      </c>
      <c r="F8" s="4" t="s">
        <v>38</v>
      </c>
      <c r="G8" s="4" t="s">
        <v>77</v>
      </c>
      <c r="H8" s="4" t="s">
        <v>97</v>
      </c>
      <c r="I8" s="4" t="s">
        <v>20</v>
      </c>
      <c r="J8" s="12">
        <v>67144245</v>
      </c>
      <c r="K8" s="12">
        <f t="shared" si="0"/>
        <v>67144245</v>
      </c>
      <c r="L8" s="5">
        <v>45699</v>
      </c>
      <c r="M8" s="5">
        <v>45699</v>
      </c>
      <c r="N8" s="5">
        <v>45907</v>
      </c>
      <c r="O8" s="12"/>
      <c r="P8" s="12">
        <v>67144245</v>
      </c>
      <c r="Q8" s="27">
        <v>13725051.18</v>
      </c>
      <c r="R8" s="23" t="str">
        <f ca="1">IF('DIFERENTES DE CPS'!$M8="SIN INICIO",0,IF((((TODAY()-M8)*100%)/(N8-M8))&gt;=100%,"100%",(((TODAY()-M8)*100%)/(N8-M8))))</f>
        <v>100%</v>
      </c>
      <c r="S8" s="12">
        <f>+'DIFERENTES DE CPS'!$P8-'DIFERENTES DE CPS'!$Q8</f>
        <v>53419193.82</v>
      </c>
      <c r="T8" s="6" t="s">
        <v>98</v>
      </c>
    </row>
    <row r="9" spans="1:20" x14ac:dyDescent="0.25">
      <c r="A9" s="3">
        <v>2025</v>
      </c>
      <c r="B9" s="14" t="s">
        <v>235</v>
      </c>
      <c r="C9" s="15" t="s">
        <v>99</v>
      </c>
      <c r="D9" s="4" t="s">
        <v>36</v>
      </c>
      <c r="E9" s="19" t="s">
        <v>37</v>
      </c>
      <c r="F9" s="4" t="s">
        <v>38</v>
      </c>
      <c r="G9" s="4" t="s">
        <v>77</v>
      </c>
      <c r="H9" s="4" t="s">
        <v>66</v>
      </c>
      <c r="I9" s="4" t="s">
        <v>20</v>
      </c>
      <c r="J9" s="12">
        <v>73290978</v>
      </c>
      <c r="K9" s="12">
        <f t="shared" si="0"/>
        <v>73290978</v>
      </c>
      <c r="L9" s="5">
        <v>45699</v>
      </c>
      <c r="M9" s="5">
        <v>45709</v>
      </c>
      <c r="N9" s="5">
        <v>45907</v>
      </c>
      <c r="O9" s="12"/>
      <c r="P9" s="12">
        <v>73290978</v>
      </c>
      <c r="Q9" s="27">
        <v>15063124.850000001</v>
      </c>
      <c r="R9" s="23" t="str">
        <f ca="1">IF('DIFERENTES DE CPS'!$M9="SIN INICIO",0,IF((((TODAY()-M9)*100%)/(N9-M9))&gt;=100%,"100%",(((TODAY()-M9)*100%)/(N9-M9))))</f>
        <v>100%</v>
      </c>
      <c r="S9" s="12">
        <f>+'DIFERENTES DE CPS'!$P9-'DIFERENTES DE CPS'!$Q9</f>
        <v>58227853.149999999</v>
      </c>
      <c r="T9" s="6" t="s">
        <v>100</v>
      </c>
    </row>
    <row r="10" spans="1:20" x14ac:dyDescent="0.25">
      <c r="A10" s="3">
        <v>2025</v>
      </c>
      <c r="B10" s="14" t="s">
        <v>236</v>
      </c>
      <c r="C10" s="15" t="s">
        <v>101</v>
      </c>
      <c r="D10" s="4" t="s">
        <v>36</v>
      </c>
      <c r="E10" s="19" t="s">
        <v>37</v>
      </c>
      <c r="F10" s="4" t="s">
        <v>38</v>
      </c>
      <c r="G10" s="4" t="s">
        <v>77</v>
      </c>
      <c r="H10" s="4" t="s">
        <v>102</v>
      </c>
      <c r="I10" s="4" t="s">
        <v>20</v>
      </c>
      <c r="J10" s="12">
        <v>81379006</v>
      </c>
      <c r="K10" s="12">
        <f t="shared" si="0"/>
        <v>81379006</v>
      </c>
      <c r="L10" s="5">
        <v>45699</v>
      </c>
      <c r="M10" s="5">
        <v>45709</v>
      </c>
      <c r="N10" s="5">
        <v>45907</v>
      </c>
      <c r="O10" s="12"/>
      <c r="P10" s="12">
        <v>81379006</v>
      </c>
      <c r="Q10" s="27">
        <v>16997433.719999999</v>
      </c>
      <c r="R10" s="23" t="str">
        <f ca="1">IF('DIFERENTES DE CPS'!$M10="SIN INICIO",0,IF((((TODAY()-M10)*100%)/(N10-M10))&gt;=100%,"100%",(((TODAY()-M10)*100%)/(N10-M10))))</f>
        <v>100%</v>
      </c>
      <c r="S10" s="12">
        <f>+'DIFERENTES DE CPS'!$P10-'DIFERENTES DE CPS'!$Q10</f>
        <v>64381572.280000001</v>
      </c>
      <c r="T10" s="6" t="s">
        <v>103</v>
      </c>
    </row>
    <row r="11" spans="1:20" x14ac:dyDescent="0.25">
      <c r="A11" s="3">
        <v>2025</v>
      </c>
      <c r="B11" s="14" t="s">
        <v>237</v>
      </c>
      <c r="C11" s="15" t="s">
        <v>104</v>
      </c>
      <c r="D11" s="4" t="s">
        <v>36</v>
      </c>
      <c r="E11" s="19" t="s">
        <v>37</v>
      </c>
      <c r="F11" s="4" t="s">
        <v>38</v>
      </c>
      <c r="G11" s="4" t="s">
        <v>77</v>
      </c>
      <c r="H11" s="4" t="s">
        <v>105</v>
      </c>
      <c r="I11" s="4" t="s">
        <v>20</v>
      </c>
      <c r="J11" s="12">
        <v>105445763</v>
      </c>
      <c r="K11" s="12">
        <f t="shared" si="0"/>
        <v>105445763</v>
      </c>
      <c r="L11" s="5">
        <v>45699</v>
      </c>
      <c r="M11" s="5">
        <v>45709</v>
      </c>
      <c r="N11" s="5">
        <v>45907</v>
      </c>
      <c r="O11" s="12"/>
      <c r="P11" s="12">
        <v>105445763</v>
      </c>
      <c r="Q11" s="27">
        <v>21756485.850000001</v>
      </c>
      <c r="R11" s="23" t="str">
        <f ca="1">IF('DIFERENTES DE CPS'!$M11="SIN INICIO",0,IF((((TODAY()-M11)*100%)/(N11-M11))&gt;=100%,"100%",(((TODAY()-M11)*100%)/(N11-M11))))</f>
        <v>100%</v>
      </c>
      <c r="S11" s="12">
        <f>+'DIFERENTES DE CPS'!$P11-'DIFERENTES DE CPS'!$Q11</f>
        <v>83689277.150000006</v>
      </c>
      <c r="T11" s="6" t="s">
        <v>106</v>
      </c>
    </row>
    <row r="12" spans="1:20" x14ac:dyDescent="0.25">
      <c r="A12" s="3">
        <v>2025</v>
      </c>
      <c r="B12" s="14" t="s">
        <v>238</v>
      </c>
      <c r="C12" s="15" t="s">
        <v>107</v>
      </c>
      <c r="D12" s="4" t="s">
        <v>36</v>
      </c>
      <c r="E12" s="19" t="s">
        <v>37</v>
      </c>
      <c r="F12" s="4" t="s">
        <v>38</v>
      </c>
      <c r="G12" s="4" t="s">
        <v>77</v>
      </c>
      <c r="H12" s="4" t="s">
        <v>108</v>
      </c>
      <c r="I12" s="4" t="s">
        <v>20</v>
      </c>
      <c r="J12" s="12">
        <v>82020468</v>
      </c>
      <c r="K12" s="12">
        <f t="shared" si="0"/>
        <v>82020468</v>
      </c>
      <c r="L12" s="5">
        <v>45699</v>
      </c>
      <c r="M12" s="5">
        <v>45709</v>
      </c>
      <c r="N12" s="5">
        <v>45907</v>
      </c>
      <c r="O12" s="12"/>
      <c r="P12" s="12">
        <v>82020468</v>
      </c>
      <c r="Q12" s="27">
        <v>16970110.759999998</v>
      </c>
      <c r="R12" s="23" t="str">
        <f ca="1">IF('DIFERENTES DE CPS'!$M12="SIN INICIO",0,IF((((TODAY()-M12)*100%)/(N12-M12))&gt;=100%,"100%",(((TODAY()-M12)*100%)/(N12-M12))))</f>
        <v>100%</v>
      </c>
      <c r="S12" s="12">
        <f>+'DIFERENTES DE CPS'!$P12-'DIFERENTES DE CPS'!$Q12</f>
        <v>65050357.240000002</v>
      </c>
      <c r="T12" s="6" t="s">
        <v>109</v>
      </c>
    </row>
    <row r="13" spans="1:20" x14ac:dyDescent="0.25">
      <c r="A13" s="3">
        <v>2025</v>
      </c>
      <c r="B13" s="14" t="s">
        <v>240</v>
      </c>
      <c r="C13" s="15" t="s">
        <v>114</v>
      </c>
      <c r="D13" s="4" t="s">
        <v>36</v>
      </c>
      <c r="E13" s="19" t="s">
        <v>37</v>
      </c>
      <c r="F13" s="4" t="s">
        <v>38</v>
      </c>
      <c r="G13" s="4" t="s">
        <v>77</v>
      </c>
      <c r="H13" s="4" t="s">
        <v>115</v>
      </c>
      <c r="I13" s="4" t="s">
        <v>20</v>
      </c>
      <c r="J13" s="12">
        <v>83739214</v>
      </c>
      <c r="K13" s="12">
        <f t="shared" si="0"/>
        <v>83739214</v>
      </c>
      <c r="L13" s="5">
        <v>45699</v>
      </c>
      <c r="M13" s="5">
        <v>45709</v>
      </c>
      <c r="N13" s="5">
        <v>45907</v>
      </c>
      <c r="O13" s="12"/>
      <c r="P13" s="12">
        <v>83739214</v>
      </c>
      <c r="Q13" s="27">
        <v>17755307.359999999</v>
      </c>
      <c r="R13" s="23" t="str">
        <f ca="1">IF('DIFERENTES DE CPS'!$M13="SIN INICIO",0,IF((((TODAY()-M13)*100%)/(N13-M13))&gt;=100%,"100%",(((TODAY()-M13)*100%)/(N13-M13))))</f>
        <v>100%</v>
      </c>
      <c r="S13" s="12">
        <f>+'DIFERENTES DE CPS'!$P13-'DIFERENTES DE CPS'!$Q13</f>
        <v>65983906.640000001</v>
      </c>
      <c r="T13" s="6" t="s">
        <v>116</v>
      </c>
    </row>
    <row r="14" spans="1:20" x14ac:dyDescent="0.25">
      <c r="A14" s="3">
        <v>2025</v>
      </c>
      <c r="B14" s="14" t="s">
        <v>241</v>
      </c>
      <c r="C14" s="15" t="s">
        <v>117</v>
      </c>
      <c r="D14" s="4" t="s">
        <v>36</v>
      </c>
      <c r="E14" s="19" t="s">
        <v>37</v>
      </c>
      <c r="F14" s="4" t="s">
        <v>38</v>
      </c>
      <c r="G14" s="4" t="s">
        <v>77</v>
      </c>
      <c r="H14" s="4" t="s">
        <v>118</v>
      </c>
      <c r="I14" s="4" t="s">
        <v>20</v>
      </c>
      <c r="J14" s="12">
        <v>85284386</v>
      </c>
      <c r="K14" s="12">
        <f t="shared" si="0"/>
        <v>85284386</v>
      </c>
      <c r="L14" s="5">
        <v>45699</v>
      </c>
      <c r="M14" s="5">
        <v>45709</v>
      </c>
      <c r="N14" s="5">
        <v>45907</v>
      </c>
      <c r="O14" s="12"/>
      <c r="P14" s="12">
        <v>85284386</v>
      </c>
      <c r="Q14" s="27">
        <v>17910607.990000002</v>
      </c>
      <c r="R14" s="23" t="str">
        <f ca="1">IF('DIFERENTES DE CPS'!$M14="SIN INICIO",0,IF((((TODAY()-M14)*100%)/(N14-M14))&gt;=100%,"100%",(((TODAY()-M14)*100%)/(N14-M14))))</f>
        <v>100%</v>
      </c>
      <c r="S14" s="12">
        <f>+'DIFERENTES DE CPS'!$P14-'DIFERENTES DE CPS'!$Q14</f>
        <v>67373778.00999999</v>
      </c>
      <c r="T14" s="6" t="s">
        <v>119</v>
      </c>
    </row>
    <row r="15" spans="1:20" x14ac:dyDescent="0.25">
      <c r="A15" s="3">
        <v>2025</v>
      </c>
      <c r="B15" s="14" t="s">
        <v>243</v>
      </c>
      <c r="C15" s="15" t="s">
        <v>123</v>
      </c>
      <c r="D15" s="4" t="s">
        <v>36</v>
      </c>
      <c r="E15" s="19" t="s">
        <v>37</v>
      </c>
      <c r="F15" s="4" t="s">
        <v>38</v>
      </c>
      <c r="G15" s="4" t="s">
        <v>77</v>
      </c>
      <c r="H15" s="4" t="s">
        <v>124</v>
      </c>
      <c r="I15" s="4" t="s">
        <v>20</v>
      </c>
      <c r="J15" s="12">
        <v>88276517</v>
      </c>
      <c r="K15" s="12">
        <f t="shared" si="0"/>
        <v>88276517</v>
      </c>
      <c r="L15" s="5">
        <v>45700</v>
      </c>
      <c r="M15" s="5">
        <v>45709</v>
      </c>
      <c r="N15" s="5">
        <v>45907</v>
      </c>
      <c r="O15" s="12"/>
      <c r="P15" s="12">
        <v>88276517</v>
      </c>
      <c r="Q15" s="27">
        <v>18552156.509999998</v>
      </c>
      <c r="R15" s="23" t="str">
        <f ca="1">IF('DIFERENTES DE CPS'!$M15="SIN INICIO",0,IF((((TODAY()-M15)*100%)/(N15-M15))&gt;=100%,"100%",(((TODAY()-M15)*100%)/(N15-M15))))</f>
        <v>100%</v>
      </c>
      <c r="S15" s="12">
        <f>+'DIFERENTES DE CPS'!$P15-'DIFERENTES DE CPS'!$Q15</f>
        <v>69724360.49000001</v>
      </c>
      <c r="T15" s="6" t="s">
        <v>125</v>
      </c>
    </row>
    <row r="16" spans="1:20" x14ac:dyDescent="0.25">
      <c r="A16" s="3">
        <v>2025</v>
      </c>
      <c r="B16" s="14" t="s">
        <v>195</v>
      </c>
      <c r="C16" s="15" t="s">
        <v>195</v>
      </c>
      <c r="D16" s="4" t="s">
        <v>36</v>
      </c>
      <c r="E16" s="19" t="s">
        <v>47</v>
      </c>
      <c r="F16" s="4" t="s">
        <v>196</v>
      </c>
      <c r="G16" s="4" t="s">
        <v>197</v>
      </c>
      <c r="H16" s="4" t="s">
        <v>198</v>
      </c>
      <c r="I16" s="4" t="s">
        <v>24</v>
      </c>
      <c r="J16" s="12">
        <v>2443350000</v>
      </c>
      <c r="K16" s="12">
        <f t="shared" si="0"/>
        <v>2443350000</v>
      </c>
      <c r="L16" s="5">
        <v>45763</v>
      </c>
      <c r="M16" s="5">
        <v>45775</v>
      </c>
      <c r="N16" s="5">
        <v>45991</v>
      </c>
      <c r="O16" s="12"/>
      <c r="P16" s="12">
        <v>2443350000</v>
      </c>
      <c r="Q16" s="27">
        <v>845775000</v>
      </c>
      <c r="R16" s="23">
        <f ca="1">IF('DIFERENTES DE CPS'!$M16="SIN INICIO",0,IF((((TODAY()-M16)*100%)/(N16-M16))&gt;=100%,"100%",(((TODAY()-M16)*100%)/(N16-M16))))</f>
        <v>0.64814814814814814</v>
      </c>
      <c r="S16" s="12">
        <f>+'DIFERENTES DE CPS'!$P16-'DIFERENTES DE CPS'!$Q16</f>
        <v>1597575000</v>
      </c>
      <c r="T16" s="6" t="s">
        <v>199</v>
      </c>
    </row>
    <row r="17" spans="1:20" x14ac:dyDescent="0.25">
      <c r="A17" s="3">
        <v>2025</v>
      </c>
      <c r="B17" s="14" t="s">
        <v>287</v>
      </c>
      <c r="C17" s="15" t="s">
        <v>287</v>
      </c>
      <c r="D17" s="4" t="s">
        <v>36</v>
      </c>
      <c r="E17" s="19" t="s">
        <v>47</v>
      </c>
      <c r="F17" s="4" t="s">
        <v>48</v>
      </c>
      <c r="G17" s="4" t="s">
        <v>294</v>
      </c>
      <c r="H17" s="4" t="s">
        <v>300</v>
      </c>
      <c r="I17" s="4" t="s">
        <v>24</v>
      </c>
      <c r="J17" s="12">
        <v>2400050000</v>
      </c>
      <c r="K17" s="12">
        <f t="shared" si="0"/>
        <v>2400050000</v>
      </c>
      <c r="L17" s="25">
        <v>45853</v>
      </c>
      <c r="M17" s="26" t="s">
        <v>32</v>
      </c>
      <c r="N17" s="25">
        <v>45976</v>
      </c>
      <c r="O17" s="12"/>
      <c r="P17" s="12">
        <v>2400050000</v>
      </c>
      <c r="Q17" s="27">
        <v>0</v>
      </c>
      <c r="R17" s="23">
        <f ca="1">IF('DIFERENTES DE CPS'!$M17="SIN INICIO",0,IF((((TODAY()-M17)*100%)/(N17-M17))&gt;=100%,"100%",(((TODAY()-M17)*100%)/(N17-M17))))</f>
        <v>0</v>
      </c>
      <c r="S17" s="12">
        <f>+'DIFERENTES DE CPS'!$P17-'DIFERENTES DE CPS'!$Q17</f>
        <v>2400050000</v>
      </c>
      <c r="T17" s="6" t="s">
        <v>310</v>
      </c>
    </row>
    <row r="18" spans="1:20" x14ac:dyDescent="0.25">
      <c r="A18" s="3">
        <v>2025</v>
      </c>
      <c r="B18" s="14" t="s">
        <v>159</v>
      </c>
      <c r="C18" s="15" t="s">
        <v>159</v>
      </c>
      <c r="D18" s="4" t="s">
        <v>36</v>
      </c>
      <c r="E18" s="19" t="s">
        <v>47</v>
      </c>
      <c r="F18" s="4" t="s">
        <v>18</v>
      </c>
      <c r="G18" s="4" t="s">
        <v>160</v>
      </c>
      <c r="H18" s="4" t="s">
        <v>161</v>
      </c>
      <c r="I18" s="4" t="s">
        <v>22</v>
      </c>
      <c r="J18" s="12">
        <v>500000000</v>
      </c>
      <c r="K18" s="12">
        <f t="shared" si="0"/>
        <v>500000000</v>
      </c>
      <c r="L18" s="5">
        <v>45722</v>
      </c>
      <c r="M18" s="5">
        <v>45726</v>
      </c>
      <c r="N18" s="5">
        <v>45991</v>
      </c>
      <c r="O18" s="12"/>
      <c r="P18" s="12">
        <v>500000000</v>
      </c>
      <c r="Q18" s="27">
        <v>0</v>
      </c>
      <c r="R18" s="23">
        <f ca="1">IF('DIFERENTES DE CPS'!$M18="SIN INICIO",0,IF((((TODAY()-M18)*100%)/(N18-M18))&gt;=100%,"100%",(((TODAY()-M18)*100%)/(N18-M18))))</f>
        <v>0.71320754716981127</v>
      </c>
      <c r="S18" s="12">
        <f>+'DIFERENTES DE CPS'!$P18-'DIFERENTES DE CPS'!$Q18</f>
        <v>500000000</v>
      </c>
      <c r="T18" s="6" t="s">
        <v>162</v>
      </c>
    </row>
    <row r="19" spans="1:20" x14ac:dyDescent="0.25">
      <c r="A19" s="3">
        <v>2025</v>
      </c>
      <c r="B19" s="14" t="s">
        <v>253</v>
      </c>
      <c r="C19" s="15" t="s">
        <v>181</v>
      </c>
      <c r="D19" s="4" t="s">
        <v>36</v>
      </c>
      <c r="E19" s="19" t="s">
        <v>37</v>
      </c>
      <c r="F19" s="4" t="s">
        <v>38</v>
      </c>
      <c r="G19" s="4" t="s">
        <v>182</v>
      </c>
      <c r="H19" s="4" t="s">
        <v>183</v>
      </c>
      <c r="I19" s="4" t="s">
        <v>19</v>
      </c>
      <c r="J19" s="12">
        <v>3939999999</v>
      </c>
      <c r="K19" s="12">
        <f t="shared" si="0"/>
        <v>3939999999</v>
      </c>
      <c r="L19" s="5">
        <v>45748</v>
      </c>
      <c r="M19" s="5">
        <v>45748</v>
      </c>
      <c r="N19" s="5">
        <v>45925</v>
      </c>
      <c r="O19" s="12"/>
      <c r="P19" s="12">
        <v>3939999999</v>
      </c>
      <c r="Q19" s="27">
        <v>2394475554.71</v>
      </c>
      <c r="R19" s="23">
        <f ca="1">IF('DIFERENTES DE CPS'!$M19="SIN INICIO",0,IF((((TODAY()-M19)*100%)/(N19-M19))&gt;=100%,"100%",(((TODAY()-M19)*100%)/(N19-M19))))</f>
        <v>0.94350282485875703</v>
      </c>
      <c r="S19" s="12">
        <f>+'DIFERENTES DE CPS'!$P19-'DIFERENTES DE CPS'!$Q19</f>
        <v>1545524444.29</v>
      </c>
      <c r="T19" s="6" t="s">
        <v>184</v>
      </c>
    </row>
    <row r="20" spans="1:20" x14ac:dyDescent="0.25">
      <c r="A20" s="3">
        <v>2025</v>
      </c>
      <c r="B20" s="14" t="s">
        <v>208</v>
      </c>
      <c r="C20" s="15" t="s">
        <v>209</v>
      </c>
      <c r="D20" s="4" t="s">
        <v>36</v>
      </c>
      <c r="E20" s="19" t="s">
        <v>154</v>
      </c>
      <c r="F20" s="4" t="s">
        <v>167</v>
      </c>
      <c r="G20" s="4" t="s">
        <v>212</v>
      </c>
      <c r="H20" s="4" t="s">
        <v>215</v>
      </c>
      <c r="I20" s="4" t="s">
        <v>19</v>
      </c>
      <c r="J20" s="12">
        <v>42680000</v>
      </c>
      <c r="K20" s="12">
        <f t="shared" si="0"/>
        <v>42680000</v>
      </c>
      <c r="L20" s="5">
        <v>45782</v>
      </c>
      <c r="M20" s="5">
        <v>45782</v>
      </c>
      <c r="N20" s="5">
        <v>45930</v>
      </c>
      <c r="O20" s="12"/>
      <c r="P20" s="12">
        <v>42680000</v>
      </c>
      <c r="Q20" s="27">
        <v>42680000</v>
      </c>
      <c r="R20" s="23">
        <f ca="1">IF('DIFERENTES DE CPS'!$M20="SIN INICIO",0,IF((((TODAY()-M20)*100%)/(N20-M20))&gt;=100%,"100%",(((TODAY()-M20)*100%)/(N20-M20))))</f>
        <v>0.89864864864864868</v>
      </c>
      <c r="S20" s="12">
        <f>+'DIFERENTES DE CPS'!$P20-'DIFERENTES DE CPS'!$Q20</f>
        <v>0</v>
      </c>
      <c r="T20" s="6" t="s">
        <v>278</v>
      </c>
    </row>
    <row r="21" spans="1:20" x14ac:dyDescent="0.25">
      <c r="A21" s="3">
        <v>2025</v>
      </c>
      <c r="B21" s="14" t="s">
        <v>178</v>
      </c>
      <c r="C21" s="15" t="s">
        <v>178</v>
      </c>
      <c r="D21" s="4" t="s">
        <v>36</v>
      </c>
      <c r="E21" s="19" t="s">
        <v>47</v>
      </c>
      <c r="F21" s="4" t="s">
        <v>30</v>
      </c>
      <c r="G21" s="4" t="s">
        <v>179</v>
      </c>
      <c r="H21" s="4" t="s">
        <v>180</v>
      </c>
      <c r="I21" s="4" t="s">
        <v>29</v>
      </c>
      <c r="J21" s="12">
        <v>398428617</v>
      </c>
      <c r="K21" s="12">
        <f t="shared" si="0"/>
        <v>398428617</v>
      </c>
      <c r="L21" s="5">
        <v>45756</v>
      </c>
      <c r="M21" s="5">
        <v>45762</v>
      </c>
      <c r="N21" s="5">
        <v>46010</v>
      </c>
      <c r="O21" s="12"/>
      <c r="P21" s="12">
        <v>398428617</v>
      </c>
      <c r="Q21" s="27">
        <v>45406768</v>
      </c>
      <c r="R21" s="23">
        <f ca="1">IF('DIFERENTES DE CPS'!$M21="SIN INICIO",0,IF((((TODAY()-M21)*100%)/(N21-M21))&gt;=100%,"100%",(((TODAY()-M21)*100%)/(N21-M21))))</f>
        <v>0.61693548387096775</v>
      </c>
      <c r="S21" s="12">
        <f>+'DIFERENTES DE CPS'!$P21-'DIFERENTES DE CPS'!$Q21</f>
        <v>353021849</v>
      </c>
      <c r="T21" s="6" t="s">
        <v>275</v>
      </c>
    </row>
    <row r="22" spans="1:20" x14ac:dyDescent="0.25">
      <c r="A22" s="3">
        <v>2025</v>
      </c>
      <c r="B22" s="14" t="s">
        <v>210</v>
      </c>
      <c r="C22" s="15" t="s">
        <v>210</v>
      </c>
      <c r="D22" s="4" t="s">
        <v>36</v>
      </c>
      <c r="E22" s="19" t="s">
        <v>47</v>
      </c>
      <c r="F22" s="4" t="s">
        <v>53</v>
      </c>
      <c r="G22" s="4" t="s">
        <v>213</v>
      </c>
      <c r="H22" s="4" t="s">
        <v>269</v>
      </c>
      <c r="I22" s="4" t="s">
        <v>21</v>
      </c>
      <c r="J22" s="12">
        <v>13324300000</v>
      </c>
      <c r="K22" s="12">
        <f t="shared" si="0"/>
        <v>13324300000</v>
      </c>
      <c r="L22" s="5">
        <v>45785</v>
      </c>
      <c r="M22" s="5">
        <v>45790</v>
      </c>
      <c r="N22" s="5">
        <v>46006</v>
      </c>
      <c r="O22" s="12"/>
      <c r="P22" s="12">
        <v>13324300000</v>
      </c>
      <c r="Q22" s="27">
        <v>0</v>
      </c>
      <c r="R22" s="23">
        <f ca="1">IF('DIFERENTES DE CPS'!$M22="SIN INICIO",0,IF((((TODAY()-M22)*100%)/(N22-M22))&gt;=100%,"100%",(((TODAY()-M22)*100%)/(N22-M22))))</f>
        <v>0.57870370370370372</v>
      </c>
      <c r="S22" s="12">
        <f>+'DIFERENTES DE CPS'!$P22-'DIFERENTES DE CPS'!$Q22</f>
        <v>13324300000</v>
      </c>
      <c r="T22" s="6" t="s">
        <v>279</v>
      </c>
    </row>
    <row r="23" spans="1:20" x14ac:dyDescent="0.25">
      <c r="A23" s="3">
        <v>2025</v>
      </c>
      <c r="B23" s="14" t="s">
        <v>286</v>
      </c>
      <c r="C23" s="15" t="s">
        <v>286</v>
      </c>
      <c r="D23" s="4" t="s">
        <v>36</v>
      </c>
      <c r="E23" s="19" t="s">
        <v>47</v>
      </c>
      <c r="F23" s="4" t="s">
        <v>53</v>
      </c>
      <c r="G23" s="4" t="s">
        <v>213</v>
      </c>
      <c r="H23" s="4" t="s">
        <v>299</v>
      </c>
      <c r="I23" s="4" t="s">
        <v>26</v>
      </c>
      <c r="J23" s="12">
        <v>17003000000</v>
      </c>
      <c r="K23" s="12">
        <f t="shared" si="0"/>
        <v>17003000000</v>
      </c>
      <c r="L23" s="25">
        <v>45846</v>
      </c>
      <c r="M23" s="25">
        <v>45848</v>
      </c>
      <c r="N23" s="25">
        <v>46022</v>
      </c>
      <c r="O23" s="12"/>
      <c r="P23" s="12">
        <v>17003000000</v>
      </c>
      <c r="Q23" s="27">
        <v>0</v>
      </c>
      <c r="R23" s="23">
        <f ca="1">IF('DIFERENTES DE CPS'!$M23="SIN INICIO",0,IF((((TODAY()-M23)*100%)/(N23-M23))&gt;=100%,"100%",(((TODAY()-M23)*100%)/(N23-M23))))</f>
        <v>0.38505747126436779</v>
      </c>
      <c r="S23" s="12">
        <f>+'DIFERENTES DE CPS'!$P23-'DIFERENTES DE CPS'!$Q23</f>
        <v>17003000000</v>
      </c>
      <c r="T23" s="6" t="s">
        <v>309</v>
      </c>
    </row>
    <row r="24" spans="1:20" x14ac:dyDescent="0.25">
      <c r="A24" s="3">
        <v>2025</v>
      </c>
      <c r="B24" s="14" t="s">
        <v>290</v>
      </c>
      <c r="C24" s="15" t="s">
        <v>291</v>
      </c>
      <c r="D24" s="4" t="s">
        <v>36</v>
      </c>
      <c r="E24" s="19" t="s">
        <v>154</v>
      </c>
      <c r="F24" s="4" t="s">
        <v>30</v>
      </c>
      <c r="G24" s="4" t="s">
        <v>297</v>
      </c>
      <c r="H24" s="4" t="s">
        <v>303</v>
      </c>
      <c r="I24" s="4" t="s">
        <v>20</v>
      </c>
      <c r="J24" s="12">
        <v>90000000</v>
      </c>
      <c r="K24" s="12">
        <f t="shared" si="0"/>
        <v>90000000</v>
      </c>
      <c r="L24" s="25">
        <v>45855</v>
      </c>
      <c r="M24" s="25">
        <v>45859</v>
      </c>
      <c r="N24" s="25">
        <v>46011</v>
      </c>
      <c r="O24" s="12"/>
      <c r="P24" s="12">
        <v>90000000</v>
      </c>
      <c r="Q24" s="27">
        <v>0</v>
      </c>
      <c r="R24" s="23">
        <f ca="1">IF('DIFERENTES DE CPS'!$M24="SIN INICIO",0,IF((((TODAY()-M24)*100%)/(N24-M24))&gt;=100%,"100%",(((TODAY()-M24)*100%)/(N24-M24))))</f>
        <v>0.36842105263157893</v>
      </c>
      <c r="S24" s="12">
        <f>+'DIFERENTES DE CPS'!$P24-'DIFERENTES DE CPS'!$Q24</f>
        <v>90000000</v>
      </c>
      <c r="T24" s="6" t="s">
        <v>315</v>
      </c>
    </row>
    <row r="25" spans="1:20" x14ac:dyDescent="0.25">
      <c r="A25" s="3">
        <v>2025</v>
      </c>
      <c r="B25" s="14" t="s">
        <v>166</v>
      </c>
      <c r="C25" s="15" t="s">
        <v>166</v>
      </c>
      <c r="D25" s="4" t="s">
        <v>36</v>
      </c>
      <c r="E25" s="19" t="s">
        <v>47</v>
      </c>
      <c r="F25" s="4" t="s">
        <v>167</v>
      </c>
      <c r="G25" s="4" t="s">
        <v>168</v>
      </c>
      <c r="H25" s="4" t="s">
        <v>169</v>
      </c>
      <c r="I25" s="4" t="s">
        <v>19</v>
      </c>
      <c r="J25" s="12">
        <v>176502071</v>
      </c>
      <c r="K25" s="12">
        <f t="shared" si="0"/>
        <v>176502071</v>
      </c>
      <c r="L25" s="5">
        <v>45733</v>
      </c>
      <c r="M25" s="5">
        <v>45733</v>
      </c>
      <c r="N25" s="5">
        <v>45991</v>
      </c>
      <c r="O25" s="12"/>
      <c r="P25" s="12">
        <v>176502071</v>
      </c>
      <c r="Q25" s="27">
        <v>0</v>
      </c>
      <c r="R25" s="23">
        <f ca="1">IF('DIFERENTES DE CPS'!$M25="SIN INICIO",0,IF((((TODAY()-M25)*100%)/(N25-M25))&gt;=100%,"100%",(((TODAY()-M25)*100%)/(N25-M25))))</f>
        <v>0.70542635658914732</v>
      </c>
      <c r="S25" s="12">
        <f>+'DIFERENTES DE CPS'!$P25-'DIFERENTES DE CPS'!$Q25</f>
        <v>176502071</v>
      </c>
      <c r="T25" s="6" t="s">
        <v>170</v>
      </c>
    </row>
    <row r="26" spans="1:20" x14ac:dyDescent="0.25">
      <c r="A26" s="3">
        <v>2025</v>
      </c>
      <c r="B26" s="14" t="s">
        <v>254</v>
      </c>
      <c r="C26" s="15" t="s">
        <v>185</v>
      </c>
      <c r="D26" s="4" t="s">
        <v>36</v>
      </c>
      <c r="E26" s="19" t="s">
        <v>37</v>
      </c>
      <c r="F26" s="4" t="s">
        <v>38</v>
      </c>
      <c r="G26" s="4" t="s">
        <v>186</v>
      </c>
      <c r="H26" s="4" t="s">
        <v>187</v>
      </c>
      <c r="I26" s="4" t="s">
        <v>217</v>
      </c>
      <c r="J26" s="12">
        <v>198515800</v>
      </c>
      <c r="K26" s="12">
        <f t="shared" si="0"/>
        <v>198515800</v>
      </c>
      <c r="L26" s="5">
        <v>45748</v>
      </c>
      <c r="M26" s="5">
        <v>45748</v>
      </c>
      <c r="N26" s="5">
        <v>45961</v>
      </c>
      <c r="O26" s="12"/>
      <c r="P26" s="12">
        <v>198515800</v>
      </c>
      <c r="Q26" s="27">
        <v>0</v>
      </c>
      <c r="R26" s="23">
        <f ca="1">IF('DIFERENTES DE CPS'!$M26="SIN INICIO",0,IF((((TODAY()-M26)*100%)/(N26-M26))&gt;=100%,"100%",(((TODAY()-M26)*100%)/(N26-M26))))</f>
        <v>0.784037558685446</v>
      </c>
      <c r="S26" s="12">
        <f>+'DIFERENTES DE CPS'!$P26-'DIFERENTES DE CPS'!$Q26</f>
        <v>198515800</v>
      </c>
      <c r="T26" s="6" t="s">
        <v>188</v>
      </c>
    </row>
    <row r="27" spans="1:20" x14ac:dyDescent="0.25">
      <c r="A27" s="3">
        <v>2025</v>
      </c>
      <c r="B27" s="14" t="s">
        <v>228</v>
      </c>
      <c r="C27" s="15" t="s">
        <v>83</v>
      </c>
      <c r="D27" s="4" t="s">
        <v>36</v>
      </c>
      <c r="E27" s="19" t="s">
        <v>37</v>
      </c>
      <c r="F27" s="4" t="s">
        <v>38</v>
      </c>
      <c r="G27" s="4" t="s">
        <v>84</v>
      </c>
      <c r="H27" s="4" t="s">
        <v>72</v>
      </c>
      <c r="I27" s="4" t="s">
        <v>20</v>
      </c>
      <c r="J27" s="12">
        <v>84424524</v>
      </c>
      <c r="K27" s="12">
        <f t="shared" si="0"/>
        <v>84424524</v>
      </c>
      <c r="L27" s="5">
        <v>45696</v>
      </c>
      <c r="M27" s="5">
        <v>45707</v>
      </c>
      <c r="N27" s="5">
        <v>45907</v>
      </c>
      <c r="O27" s="12"/>
      <c r="P27" s="12">
        <v>84424524</v>
      </c>
      <c r="Q27" s="27">
        <v>38173561.789999999</v>
      </c>
      <c r="R27" s="23" t="str">
        <f ca="1">IF('DIFERENTES DE CPS'!$M27="SIN INICIO",0,IF((((TODAY()-M27)*100%)/(N27-M27))&gt;=100%,"100%",(((TODAY()-M27)*100%)/(N27-M27))))</f>
        <v>100%</v>
      </c>
      <c r="S27" s="12">
        <f>+'DIFERENTES DE CPS'!$P27-'DIFERENTES DE CPS'!$Q27</f>
        <v>46250962.210000001</v>
      </c>
      <c r="T27" s="6" t="s">
        <v>85</v>
      </c>
    </row>
    <row r="28" spans="1:20" x14ac:dyDescent="0.25">
      <c r="A28" s="3">
        <v>2025</v>
      </c>
      <c r="B28" s="14" t="s">
        <v>231</v>
      </c>
      <c r="C28" s="15" t="s">
        <v>90</v>
      </c>
      <c r="D28" s="4" t="s">
        <v>36</v>
      </c>
      <c r="E28" s="19" t="s">
        <v>37</v>
      </c>
      <c r="F28" s="4" t="s">
        <v>38</v>
      </c>
      <c r="G28" s="4" t="s">
        <v>84</v>
      </c>
      <c r="H28" s="4" t="s">
        <v>66</v>
      </c>
      <c r="I28" s="4" t="s">
        <v>20</v>
      </c>
      <c r="J28" s="12">
        <v>77827731</v>
      </c>
      <c r="K28" s="12">
        <f t="shared" si="0"/>
        <v>77827731</v>
      </c>
      <c r="L28" s="5">
        <v>45698</v>
      </c>
      <c r="M28" s="5">
        <v>45706</v>
      </c>
      <c r="N28" s="5">
        <v>45907</v>
      </c>
      <c r="O28" s="12"/>
      <c r="P28" s="12">
        <v>77827731</v>
      </c>
      <c r="Q28" s="27">
        <v>27938121</v>
      </c>
      <c r="R28" s="23" t="str">
        <f ca="1">IF('DIFERENTES DE CPS'!$M28="SIN INICIO",0,IF((((TODAY()-M28)*100%)/(N28-M28))&gt;=100%,"100%",(((TODAY()-M28)*100%)/(N28-M28))))</f>
        <v>100%</v>
      </c>
      <c r="S28" s="12">
        <f>+'DIFERENTES DE CPS'!$P28-'DIFERENTES DE CPS'!$Q28</f>
        <v>49889610</v>
      </c>
      <c r="T28" s="6" t="s">
        <v>91</v>
      </c>
    </row>
    <row r="29" spans="1:20" x14ac:dyDescent="0.25">
      <c r="A29" s="3">
        <v>2025</v>
      </c>
      <c r="B29" s="14" t="s">
        <v>233</v>
      </c>
      <c r="C29" s="15" t="s">
        <v>94</v>
      </c>
      <c r="D29" s="4" t="s">
        <v>36</v>
      </c>
      <c r="E29" s="19" t="s">
        <v>37</v>
      </c>
      <c r="F29" s="4" t="s">
        <v>38</v>
      </c>
      <c r="G29" s="4" t="s">
        <v>84</v>
      </c>
      <c r="H29" s="4" t="s">
        <v>66</v>
      </c>
      <c r="I29" s="4" t="s">
        <v>20</v>
      </c>
      <c r="J29" s="12">
        <v>74488154</v>
      </c>
      <c r="K29" s="12">
        <f t="shared" si="0"/>
        <v>74488154</v>
      </c>
      <c r="L29" s="5">
        <v>45699</v>
      </c>
      <c r="M29" s="5">
        <v>45706</v>
      </c>
      <c r="N29" s="5">
        <v>45907</v>
      </c>
      <c r="O29" s="12"/>
      <c r="P29" s="12">
        <v>74488154</v>
      </c>
      <c r="Q29" s="27">
        <v>17030759.800000001</v>
      </c>
      <c r="R29" s="23" t="str">
        <f ca="1">IF('DIFERENTES DE CPS'!$M29="SIN INICIO",0,IF((((TODAY()-M29)*100%)/(N29-M29))&gt;=100%,"100%",(((TODAY()-M29)*100%)/(N29-M29))))</f>
        <v>100%</v>
      </c>
      <c r="S29" s="12">
        <f>+'DIFERENTES DE CPS'!$P29-'DIFERENTES DE CPS'!$Q29</f>
        <v>57457394.200000003</v>
      </c>
      <c r="T29" s="6" t="s">
        <v>95</v>
      </c>
    </row>
    <row r="30" spans="1:20" x14ac:dyDescent="0.25">
      <c r="A30" s="3">
        <v>2025</v>
      </c>
      <c r="B30" s="14" t="s">
        <v>242</v>
      </c>
      <c r="C30" s="15" t="s">
        <v>120</v>
      </c>
      <c r="D30" s="4" t="s">
        <v>36</v>
      </c>
      <c r="E30" s="19" t="s">
        <v>37</v>
      </c>
      <c r="F30" s="4" t="s">
        <v>38</v>
      </c>
      <c r="G30" s="4" t="s">
        <v>84</v>
      </c>
      <c r="H30" s="4" t="s">
        <v>121</v>
      </c>
      <c r="I30" s="4" t="s">
        <v>20</v>
      </c>
      <c r="J30" s="12">
        <v>85822041</v>
      </c>
      <c r="K30" s="12">
        <f t="shared" si="0"/>
        <v>85822041</v>
      </c>
      <c r="L30" s="5">
        <v>45699</v>
      </c>
      <c r="M30" s="5">
        <v>45706</v>
      </c>
      <c r="N30" s="5">
        <v>45907</v>
      </c>
      <c r="O30" s="12"/>
      <c r="P30" s="12">
        <v>85822041</v>
      </c>
      <c r="Q30" s="27">
        <v>39398599.839999996</v>
      </c>
      <c r="R30" s="23" t="str">
        <f ca="1">IF('DIFERENTES DE CPS'!$M30="SIN INICIO",0,IF((((TODAY()-M30)*100%)/(N30-M30))&gt;=100%,"100%",(((TODAY()-M30)*100%)/(N30-M30))))</f>
        <v>100%</v>
      </c>
      <c r="S30" s="12">
        <f>+'DIFERENTES DE CPS'!$P30-'DIFERENTES DE CPS'!$Q30</f>
        <v>46423441.160000004</v>
      </c>
      <c r="T30" s="6" t="s">
        <v>122</v>
      </c>
    </row>
    <row r="31" spans="1:20" x14ac:dyDescent="0.25">
      <c r="A31" s="3">
        <v>2025</v>
      </c>
      <c r="B31" s="14" t="s">
        <v>249</v>
      </c>
      <c r="C31" s="15" t="s">
        <v>143</v>
      </c>
      <c r="D31" s="4" t="s">
        <v>36</v>
      </c>
      <c r="E31" s="19" t="s">
        <v>37</v>
      </c>
      <c r="F31" s="4" t="s">
        <v>38</v>
      </c>
      <c r="G31" s="4" t="s">
        <v>84</v>
      </c>
      <c r="H31" s="4" t="s">
        <v>144</v>
      </c>
      <c r="I31" s="4" t="s">
        <v>20</v>
      </c>
      <c r="J31" s="12">
        <v>59209271</v>
      </c>
      <c r="K31" s="12">
        <f t="shared" si="0"/>
        <v>59209271</v>
      </c>
      <c r="L31" s="5">
        <v>45701</v>
      </c>
      <c r="M31" s="5">
        <v>45707</v>
      </c>
      <c r="N31" s="5">
        <v>45907</v>
      </c>
      <c r="O31" s="12"/>
      <c r="P31" s="12">
        <v>59209271</v>
      </c>
      <c r="Q31" s="27">
        <v>17778399.580000002</v>
      </c>
      <c r="R31" s="23" t="str">
        <f ca="1">IF('DIFERENTES DE CPS'!$M31="SIN INICIO",0,IF((((TODAY()-M31)*100%)/(N31-M31))&gt;=100%,"100%",(((TODAY()-M31)*100%)/(N31-M31))))</f>
        <v>100%</v>
      </c>
      <c r="S31" s="12">
        <f>+'DIFERENTES DE CPS'!$P31-'DIFERENTES DE CPS'!$Q31</f>
        <v>41430871.420000002</v>
      </c>
      <c r="T31" s="6" t="s">
        <v>145</v>
      </c>
    </row>
    <row r="32" spans="1:20" x14ac:dyDescent="0.25">
      <c r="A32" s="3">
        <v>2025</v>
      </c>
      <c r="B32" s="14">
        <v>146196</v>
      </c>
      <c r="C32" s="15" t="s">
        <v>211</v>
      </c>
      <c r="D32" s="4" t="s">
        <v>36</v>
      </c>
      <c r="E32" s="19" t="s">
        <v>37</v>
      </c>
      <c r="F32" s="4" t="s">
        <v>38</v>
      </c>
      <c r="G32" s="4" t="s">
        <v>214</v>
      </c>
      <c r="H32" s="4" t="s">
        <v>216</v>
      </c>
      <c r="I32" s="4" t="s">
        <v>19</v>
      </c>
      <c r="J32" s="12">
        <v>1314235147</v>
      </c>
      <c r="K32" s="12">
        <f t="shared" si="0"/>
        <v>1314235147</v>
      </c>
      <c r="L32" s="5">
        <v>45792</v>
      </c>
      <c r="M32" s="5">
        <v>45792</v>
      </c>
      <c r="N32" s="5">
        <v>45961</v>
      </c>
      <c r="O32" s="12"/>
      <c r="P32" s="12">
        <v>1314235147</v>
      </c>
      <c r="Q32" s="27">
        <v>0</v>
      </c>
      <c r="R32" s="23">
        <f ca="1">IF('DIFERENTES DE CPS'!$M32="SIN INICIO",0,IF((((TODAY()-M32)*100%)/(N32-M32))&gt;=100%,"100%",(((TODAY()-M32)*100%)/(N32-M32))))</f>
        <v>0.72781065088757402</v>
      </c>
      <c r="S32" s="12">
        <f>+'DIFERENTES DE CPS'!$P32-'DIFERENTES DE CPS'!$Q32</f>
        <v>1314235147</v>
      </c>
      <c r="T32" s="6" t="s">
        <v>218</v>
      </c>
    </row>
    <row r="33" spans="1:20" x14ac:dyDescent="0.25">
      <c r="A33" s="3">
        <v>2025</v>
      </c>
      <c r="B33" s="14" t="s">
        <v>219</v>
      </c>
      <c r="C33" s="15" t="s">
        <v>35</v>
      </c>
      <c r="D33" s="4" t="s">
        <v>36</v>
      </c>
      <c r="E33" s="19" t="s">
        <v>37</v>
      </c>
      <c r="F33" s="4" t="s">
        <v>38</v>
      </c>
      <c r="G33" s="4" t="s">
        <v>39</v>
      </c>
      <c r="H33" s="4" t="s">
        <v>40</v>
      </c>
      <c r="I33" s="4" t="s">
        <v>20</v>
      </c>
      <c r="J33" s="12">
        <v>1198695327.0999999</v>
      </c>
      <c r="K33" s="12">
        <f t="shared" si="0"/>
        <v>1198695327.0999999</v>
      </c>
      <c r="L33" s="5">
        <v>45665</v>
      </c>
      <c r="M33" s="5">
        <v>45666</v>
      </c>
      <c r="N33" s="5">
        <v>45900</v>
      </c>
      <c r="O33" s="12"/>
      <c r="P33" s="12">
        <v>1198695327.0999999</v>
      </c>
      <c r="Q33" s="27">
        <v>555901887.43000007</v>
      </c>
      <c r="R33" s="23" t="str">
        <f ca="1">IF('DIFERENTES DE CPS'!$M33="SIN INICIO",0,IF((((TODAY()-M33)*100%)/(N33-M33))&gt;=100%,"100%",(((TODAY()-M33)*100%)/(N33-M33))))</f>
        <v>100%</v>
      </c>
      <c r="S33" s="12">
        <f>+'DIFERENTES DE CPS'!$P33-'DIFERENTES DE CPS'!$Q33</f>
        <v>642793439.66999984</v>
      </c>
      <c r="T33" s="6" t="s">
        <v>41</v>
      </c>
    </row>
    <row r="34" spans="1:20" x14ac:dyDescent="0.25">
      <c r="A34" s="3">
        <v>2025</v>
      </c>
      <c r="B34" s="14" t="s">
        <v>313</v>
      </c>
      <c r="C34" s="15" t="s">
        <v>285</v>
      </c>
      <c r="D34" s="4" t="s">
        <v>36</v>
      </c>
      <c r="E34" s="19" t="s">
        <v>262</v>
      </c>
      <c r="F34" s="4" t="s">
        <v>30</v>
      </c>
      <c r="G34" s="4" t="s">
        <v>293</v>
      </c>
      <c r="H34" s="4" t="s">
        <v>298</v>
      </c>
      <c r="I34" s="4" t="s">
        <v>20</v>
      </c>
      <c r="J34" s="12">
        <v>7301310818</v>
      </c>
      <c r="K34" s="12">
        <f t="shared" ref="K34:K65" si="1">+J34</f>
        <v>7301310818</v>
      </c>
      <c r="L34" s="25">
        <v>45842</v>
      </c>
      <c r="M34" s="25">
        <v>45849</v>
      </c>
      <c r="N34" s="25">
        <v>46021</v>
      </c>
      <c r="O34" s="12"/>
      <c r="P34" s="12">
        <v>7301310818</v>
      </c>
      <c r="Q34" s="27">
        <v>0</v>
      </c>
      <c r="R34" s="23">
        <f ca="1">IF('DIFERENTES DE CPS'!$M34="SIN INICIO",0,IF((((TODAY()-M34)*100%)/(N34-M34))&gt;=100%,"100%",(((TODAY()-M34)*100%)/(N34-M34))))</f>
        <v>0.38372093023255816</v>
      </c>
      <c r="S34" s="12">
        <f>+'DIFERENTES DE CPS'!$P34-'DIFERENTES DE CPS'!$Q34</f>
        <v>7301310818</v>
      </c>
      <c r="T34" s="6" t="s">
        <v>314</v>
      </c>
    </row>
    <row r="35" spans="1:20" x14ac:dyDescent="0.25">
      <c r="A35" s="3">
        <v>2025</v>
      </c>
      <c r="B35" s="14" t="s">
        <v>152</v>
      </c>
      <c r="C35" s="15" t="s">
        <v>153</v>
      </c>
      <c r="D35" s="4" t="s">
        <v>36</v>
      </c>
      <c r="E35" s="19" t="s">
        <v>154</v>
      </c>
      <c r="F35" s="4" t="s">
        <v>155</v>
      </c>
      <c r="G35" s="4" t="s">
        <v>156</v>
      </c>
      <c r="H35" s="4" t="s">
        <v>157</v>
      </c>
      <c r="I35" s="4" t="s">
        <v>20</v>
      </c>
      <c r="J35" s="12">
        <v>38000000</v>
      </c>
      <c r="K35" s="12">
        <f t="shared" si="1"/>
        <v>38000000</v>
      </c>
      <c r="L35" s="5">
        <v>45716</v>
      </c>
      <c r="M35" s="5">
        <v>45720</v>
      </c>
      <c r="N35" s="5">
        <v>46022</v>
      </c>
      <c r="O35" s="12"/>
      <c r="P35" s="12">
        <v>38000000</v>
      </c>
      <c r="Q35" s="27">
        <v>6166253.8000000007</v>
      </c>
      <c r="R35" s="23">
        <f ca="1">IF('DIFERENTES DE CPS'!$M35="SIN INICIO",0,IF((((TODAY()-M35)*100%)/(N35-M35))&gt;=100%,"100%",(((TODAY()-M35)*100%)/(N35-M35))))</f>
        <v>0.64569536423841056</v>
      </c>
      <c r="S35" s="12">
        <f>+'DIFERENTES DE CPS'!$P35-'DIFERENTES DE CPS'!$Q35</f>
        <v>31833746.199999999</v>
      </c>
      <c r="T35" s="6" t="s">
        <v>158</v>
      </c>
    </row>
    <row r="36" spans="1:20" x14ac:dyDescent="0.25">
      <c r="A36" s="3">
        <v>2025</v>
      </c>
      <c r="B36" s="14" t="s">
        <v>174</v>
      </c>
      <c r="C36" s="15" t="s">
        <v>174</v>
      </c>
      <c r="D36" s="4" t="s">
        <v>36</v>
      </c>
      <c r="E36" s="19" t="s">
        <v>47</v>
      </c>
      <c r="F36" s="4" t="s">
        <v>175</v>
      </c>
      <c r="G36" s="4" t="s">
        <v>176</v>
      </c>
      <c r="H36" s="4" t="s">
        <v>177</v>
      </c>
      <c r="I36" s="4" t="s">
        <v>20</v>
      </c>
      <c r="J36" s="12">
        <v>40083333</v>
      </c>
      <c r="K36" s="12">
        <f t="shared" si="1"/>
        <v>40083333</v>
      </c>
      <c r="L36" s="5">
        <v>45742</v>
      </c>
      <c r="M36" s="5">
        <v>45742</v>
      </c>
      <c r="N36" s="5">
        <v>45930</v>
      </c>
      <c r="O36" s="12"/>
      <c r="P36" s="12">
        <v>40083333</v>
      </c>
      <c r="Q36" s="27">
        <v>27083333</v>
      </c>
      <c r="R36" s="23">
        <f ca="1">IF('DIFERENTES DE CPS'!$M36="SIN INICIO",0,IF((((TODAY()-M36)*100%)/(N36-M36))&gt;=100%,"100%",(((TODAY()-M36)*100%)/(N36-M36))))</f>
        <v>0.92021276595744683</v>
      </c>
      <c r="S36" s="12">
        <f>+'DIFERENTES DE CPS'!$P36-'DIFERENTES DE CPS'!$Q36</f>
        <v>13000000</v>
      </c>
      <c r="T36" s="6" t="s">
        <v>274</v>
      </c>
    </row>
    <row r="37" spans="1:20" x14ac:dyDescent="0.25">
      <c r="A37" s="3">
        <v>2025</v>
      </c>
      <c r="B37" s="14" t="s">
        <v>171</v>
      </c>
      <c r="C37" s="15" t="s">
        <v>171</v>
      </c>
      <c r="D37" s="4" t="s">
        <v>36</v>
      </c>
      <c r="E37" s="19" t="s">
        <v>47</v>
      </c>
      <c r="F37" s="4" t="s">
        <v>53</v>
      </c>
      <c r="G37" s="4" t="s">
        <v>172</v>
      </c>
      <c r="H37" s="4" t="s">
        <v>173</v>
      </c>
      <c r="I37" s="4" t="s">
        <v>23</v>
      </c>
      <c r="J37" s="12">
        <v>13391309598</v>
      </c>
      <c r="K37" s="12">
        <f t="shared" si="1"/>
        <v>13391309598</v>
      </c>
      <c r="L37" s="5">
        <v>45735</v>
      </c>
      <c r="M37" s="5">
        <v>45736</v>
      </c>
      <c r="N37" s="5">
        <v>46022</v>
      </c>
      <c r="O37" s="12"/>
      <c r="P37" s="12">
        <v>13391309598</v>
      </c>
      <c r="Q37" s="27">
        <v>6084341208.7400007</v>
      </c>
      <c r="R37" s="23">
        <f ca="1">IF('DIFERENTES DE CPS'!$M37="SIN INICIO",0,IF((((TODAY()-M37)*100%)/(N37-M37))&gt;=100%,"100%",(((TODAY()-M37)*100%)/(N37-M37))))</f>
        <v>0.62587412587412583</v>
      </c>
      <c r="S37" s="12">
        <f>+'DIFERENTES DE CPS'!$P37-'DIFERENTES DE CPS'!$Q37</f>
        <v>7306968389.2599993</v>
      </c>
      <c r="T37" s="6" t="s">
        <v>31</v>
      </c>
    </row>
    <row r="38" spans="1:20" x14ac:dyDescent="0.25">
      <c r="A38" s="3">
        <v>2025</v>
      </c>
      <c r="B38" s="14" t="s">
        <v>292</v>
      </c>
      <c r="C38" s="15" t="s">
        <v>292</v>
      </c>
      <c r="D38" s="4" t="s">
        <v>36</v>
      </c>
      <c r="E38" s="19" t="s">
        <v>47</v>
      </c>
      <c r="F38" s="4" t="s">
        <v>53</v>
      </c>
      <c r="G38" s="4" t="s">
        <v>172</v>
      </c>
      <c r="H38" s="4" t="s">
        <v>304</v>
      </c>
      <c r="I38" s="4" t="s">
        <v>23</v>
      </c>
      <c r="J38" s="12">
        <v>11985193853</v>
      </c>
      <c r="K38" s="12">
        <f t="shared" si="1"/>
        <v>11985193853</v>
      </c>
      <c r="L38" s="25">
        <v>45863</v>
      </c>
      <c r="M38" s="25">
        <v>45868</v>
      </c>
      <c r="N38" s="25">
        <v>46006</v>
      </c>
      <c r="O38" s="12"/>
      <c r="P38" s="12">
        <v>11985193853</v>
      </c>
      <c r="Q38" s="27">
        <v>0</v>
      </c>
      <c r="R38" s="23">
        <f ca="1">IF('DIFERENTES DE CPS'!$M38="SIN INICIO",0,IF((((TODAY()-M38)*100%)/(N38-M38))&gt;=100%,"100%",(((TODAY()-M38)*100%)/(N38-M38))))</f>
        <v>0.34057971014492755</v>
      </c>
      <c r="S38" s="12">
        <f>+'DIFERENTES DE CPS'!$P38-'DIFERENTES DE CPS'!$Q38</f>
        <v>11985193853</v>
      </c>
      <c r="T38" s="6" t="s">
        <v>312</v>
      </c>
    </row>
    <row r="39" spans="1:20" x14ac:dyDescent="0.25">
      <c r="A39" s="3">
        <v>2025</v>
      </c>
      <c r="B39" s="14" t="s">
        <v>258</v>
      </c>
      <c r="C39" s="15" t="s">
        <v>258</v>
      </c>
      <c r="D39" s="4" t="s">
        <v>36</v>
      </c>
      <c r="E39" s="19" t="s">
        <v>47</v>
      </c>
      <c r="F39" s="4" t="s">
        <v>48</v>
      </c>
      <c r="G39" s="4" t="s">
        <v>266</v>
      </c>
      <c r="H39" s="4" t="s">
        <v>271</v>
      </c>
      <c r="I39" s="4" t="s">
        <v>21</v>
      </c>
      <c r="J39" s="12">
        <v>0</v>
      </c>
      <c r="K39" s="12">
        <f t="shared" si="1"/>
        <v>0</v>
      </c>
      <c r="L39" s="5">
        <v>45812</v>
      </c>
      <c r="M39" s="5">
        <v>45812</v>
      </c>
      <c r="N39" s="5">
        <v>46022</v>
      </c>
      <c r="O39" s="12"/>
      <c r="P39" s="12">
        <v>0</v>
      </c>
      <c r="Q39" s="27">
        <v>0</v>
      </c>
      <c r="R39" s="23">
        <f ca="1">IF('DIFERENTES DE CPS'!$M39="SIN INICIO",0,IF((((TODAY()-M39)*100%)/(N39-M39))&gt;=100%,"100%",(((TODAY()-M39)*100%)/(N39-M39))))</f>
        <v>0.49047619047619045</v>
      </c>
      <c r="S39" s="12">
        <f>+'DIFERENTES DE CPS'!$P39-'DIFERENTES DE CPS'!$Q39</f>
        <v>0</v>
      </c>
      <c r="T39" s="6" t="s">
        <v>282</v>
      </c>
    </row>
    <row r="40" spans="1:20" x14ac:dyDescent="0.25">
      <c r="A40" s="3">
        <v>2025</v>
      </c>
      <c r="B40" s="14" t="s">
        <v>255</v>
      </c>
      <c r="C40" s="15" t="s">
        <v>189</v>
      </c>
      <c r="D40" s="4" t="s">
        <v>36</v>
      </c>
      <c r="E40" s="19" t="s">
        <v>37</v>
      </c>
      <c r="F40" s="4" t="s">
        <v>38</v>
      </c>
      <c r="G40" s="4" t="s">
        <v>190</v>
      </c>
      <c r="H40" s="4" t="s">
        <v>191</v>
      </c>
      <c r="I40" s="4" t="s">
        <v>19</v>
      </c>
      <c r="J40" s="12">
        <v>303922430</v>
      </c>
      <c r="K40" s="12">
        <f t="shared" si="1"/>
        <v>303922430</v>
      </c>
      <c r="L40" s="5">
        <v>45754</v>
      </c>
      <c r="M40" s="5">
        <v>45756</v>
      </c>
      <c r="N40" s="5">
        <v>45961</v>
      </c>
      <c r="O40" s="12"/>
      <c r="P40" s="12">
        <v>303922430</v>
      </c>
      <c r="Q40" s="27">
        <v>0</v>
      </c>
      <c r="R40" s="23">
        <f ca="1">IF('DIFERENTES DE CPS'!$M40="SIN INICIO",0,IF((((TODAY()-M40)*100%)/(N40-M40))&gt;=100%,"100%",(((TODAY()-M40)*100%)/(N40-M40))))</f>
        <v>0.775609756097561</v>
      </c>
      <c r="S40" s="12">
        <f>+'DIFERENTES DE CPS'!$P40-'DIFERENTES DE CPS'!$Q40</f>
        <v>303922430</v>
      </c>
      <c r="T40" s="6" t="s">
        <v>192</v>
      </c>
    </row>
    <row r="41" spans="1:20" x14ac:dyDescent="0.25">
      <c r="A41" s="3">
        <v>2025</v>
      </c>
      <c r="B41" s="14" t="s">
        <v>239</v>
      </c>
      <c r="C41" s="15" t="s">
        <v>110</v>
      </c>
      <c r="D41" s="4" t="s">
        <v>36</v>
      </c>
      <c r="E41" s="19" t="s">
        <v>37</v>
      </c>
      <c r="F41" s="4" t="s">
        <v>38</v>
      </c>
      <c r="G41" s="4" t="s">
        <v>111</v>
      </c>
      <c r="H41" s="4" t="s">
        <v>112</v>
      </c>
      <c r="I41" s="4" t="s">
        <v>20</v>
      </c>
      <c r="J41" s="12">
        <v>82661370</v>
      </c>
      <c r="K41" s="12">
        <f t="shared" si="1"/>
        <v>82661370</v>
      </c>
      <c r="L41" s="5">
        <v>45699</v>
      </c>
      <c r="M41" s="5">
        <v>45707</v>
      </c>
      <c r="N41" s="5">
        <v>45907</v>
      </c>
      <c r="O41" s="12"/>
      <c r="P41" s="12">
        <v>82661370</v>
      </c>
      <c r="Q41" s="27">
        <v>0</v>
      </c>
      <c r="R41" s="23" t="str">
        <f ca="1">IF('DIFERENTES DE CPS'!$M41="SIN INICIO",0,IF((((TODAY()-M41)*100%)/(N41-M41))&gt;=100%,"100%",(((TODAY()-M41)*100%)/(N41-M41))))</f>
        <v>100%</v>
      </c>
      <c r="S41" s="12">
        <f>+'DIFERENTES DE CPS'!$P41-'DIFERENTES DE CPS'!$Q41</f>
        <v>82661370</v>
      </c>
      <c r="T41" s="6" t="s">
        <v>113</v>
      </c>
    </row>
    <row r="42" spans="1:20" x14ac:dyDescent="0.25">
      <c r="A42" s="3">
        <v>2025</v>
      </c>
      <c r="B42" s="14" t="s">
        <v>52</v>
      </c>
      <c r="C42" s="15" t="s">
        <v>52</v>
      </c>
      <c r="D42" s="4" t="s">
        <v>36</v>
      </c>
      <c r="E42" s="19" t="s">
        <v>47</v>
      </c>
      <c r="F42" s="4" t="s">
        <v>53</v>
      </c>
      <c r="G42" s="4" t="s">
        <v>54</v>
      </c>
      <c r="H42" s="4" t="s">
        <v>55</v>
      </c>
      <c r="I42" s="4" t="s">
        <v>20</v>
      </c>
      <c r="J42" s="12">
        <v>120000000</v>
      </c>
      <c r="K42" s="12">
        <f t="shared" si="1"/>
        <v>120000000</v>
      </c>
      <c r="L42" s="5">
        <v>45688</v>
      </c>
      <c r="M42" s="5">
        <v>45692</v>
      </c>
      <c r="N42" s="5">
        <v>46022</v>
      </c>
      <c r="O42" s="12">
        <v>60000000</v>
      </c>
      <c r="P42" s="12">
        <v>180000000</v>
      </c>
      <c r="Q42" s="27">
        <v>156468300</v>
      </c>
      <c r="R42" s="23">
        <f ca="1">IF('DIFERENTES DE CPS'!$M42="SIN INICIO",0,IF((((TODAY()-M42)*100%)/(N42-M42))&gt;=100%,"100%",(((TODAY()-M42)*100%)/(N42-M42))))</f>
        <v>0.67575757575757578</v>
      </c>
      <c r="S42" s="12">
        <f>+'DIFERENTES DE CPS'!$P42-'DIFERENTES DE CPS'!$Q42</f>
        <v>23531700</v>
      </c>
      <c r="T42" s="6" t="s">
        <v>56</v>
      </c>
    </row>
    <row r="43" spans="1:20" x14ac:dyDescent="0.25">
      <c r="A43" s="3">
        <v>2025</v>
      </c>
      <c r="B43" s="14" t="s">
        <v>244</v>
      </c>
      <c r="C43" s="15" t="s">
        <v>126</v>
      </c>
      <c r="D43" s="4" t="s">
        <v>36</v>
      </c>
      <c r="E43" s="19" t="s">
        <v>37</v>
      </c>
      <c r="F43" s="4" t="s">
        <v>38</v>
      </c>
      <c r="G43" s="4" t="s">
        <v>127</v>
      </c>
      <c r="H43" s="4" t="s">
        <v>128</v>
      </c>
      <c r="I43" s="4" t="s">
        <v>20</v>
      </c>
      <c r="J43" s="12">
        <v>75089110</v>
      </c>
      <c r="K43" s="12">
        <f t="shared" si="1"/>
        <v>75089110</v>
      </c>
      <c r="L43" s="5">
        <v>45700</v>
      </c>
      <c r="M43" s="5">
        <v>45712</v>
      </c>
      <c r="N43" s="5">
        <v>45907</v>
      </c>
      <c r="O43" s="12"/>
      <c r="P43" s="12">
        <v>75089110</v>
      </c>
      <c r="Q43" s="27">
        <v>20978703.66</v>
      </c>
      <c r="R43" s="23" t="str">
        <f ca="1">IF('DIFERENTES DE CPS'!$M43="SIN INICIO",0,IF((((TODAY()-M43)*100%)/(N43-M43))&gt;=100%,"100%",(((TODAY()-M43)*100%)/(N43-M43))))</f>
        <v>100%</v>
      </c>
      <c r="S43" s="12">
        <f>+'DIFERENTES DE CPS'!$P43-'DIFERENTES DE CPS'!$Q43</f>
        <v>54110406.340000004</v>
      </c>
      <c r="T43" s="6" t="s">
        <v>129</v>
      </c>
    </row>
    <row r="44" spans="1:20" x14ac:dyDescent="0.25">
      <c r="A44" s="3">
        <v>2025</v>
      </c>
      <c r="B44" s="14" t="s">
        <v>261</v>
      </c>
      <c r="C44" s="15" t="s">
        <v>261</v>
      </c>
      <c r="D44" s="4" t="s">
        <v>36</v>
      </c>
      <c r="E44" s="19" t="s">
        <v>47</v>
      </c>
      <c r="F44" s="4" t="s">
        <v>48</v>
      </c>
      <c r="G44" s="4" t="s">
        <v>268</v>
      </c>
      <c r="H44" s="4" t="s">
        <v>273</v>
      </c>
      <c r="I44" s="4" t="s">
        <v>24</v>
      </c>
      <c r="J44" s="12">
        <v>6897000000</v>
      </c>
      <c r="K44" s="12">
        <f t="shared" si="1"/>
        <v>6897000000</v>
      </c>
      <c r="L44" s="5">
        <v>45826</v>
      </c>
      <c r="M44" s="5">
        <v>45832</v>
      </c>
      <c r="N44" s="5">
        <v>46022</v>
      </c>
      <c r="O44" s="12"/>
      <c r="P44" s="12">
        <v>6897000000</v>
      </c>
      <c r="Q44" s="27">
        <v>0</v>
      </c>
      <c r="R44" s="23">
        <f ca="1">IF('DIFERENTES DE CPS'!$M44="SIN INICIO",0,IF((((TODAY()-M44)*100%)/(N44-M44))&gt;=100%,"100%",(((TODAY()-M44)*100%)/(N44-M44))))</f>
        <v>0.43684210526315792</v>
      </c>
      <c r="S44" s="12">
        <f>+'DIFERENTES DE CPS'!$P44-'DIFERENTES DE CPS'!$Q44</f>
        <v>6897000000</v>
      </c>
      <c r="T44" s="6" t="s">
        <v>284</v>
      </c>
    </row>
    <row r="45" spans="1:20" x14ac:dyDescent="0.25">
      <c r="A45" s="3">
        <v>2025</v>
      </c>
      <c r="B45" s="14" t="s">
        <v>257</v>
      </c>
      <c r="C45" s="15" t="s">
        <v>257</v>
      </c>
      <c r="D45" s="4" t="s">
        <v>36</v>
      </c>
      <c r="E45" s="19" t="s">
        <v>47</v>
      </c>
      <c r="F45" s="4" t="s">
        <v>263</v>
      </c>
      <c r="G45" s="4" t="s">
        <v>265</v>
      </c>
      <c r="H45" s="4" t="s">
        <v>270</v>
      </c>
      <c r="I45" s="4" t="s">
        <v>22</v>
      </c>
      <c r="J45" s="12">
        <v>14000000000</v>
      </c>
      <c r="K45" s="12">
        <f t="shared" si="1"/>
        <v>14000000000</v>
      </c>
      <c r="L45" s="5">
        <v>45818</v>
      </c>
      <c r="M45" s="5">
        <v>45814</v>
      </c>
      <c r="N45" s="5">
        <v>46022</v>
      </c>
      <c r="O45" s="12"/>
      <c r="P45" s="12">
        <v>14000000000</v>
      </c>
      <c r="Q45" s="27">
        <v>4200000000</v>
      </c>
      <c r="R45" s="23">
        <f ca="1">IF('DIFERENTES DE CPS'!$M45="SIN INICIO",0,IF((((TODAY()-M45)*100%)/(N45-M45))&gt;=100%,"100%",(((TODAY()-M45)*100%)/(N45-M45))))</f>
        <v>0.48557692307692307</v>
      </c>
      <c r="S45" s="12">
        <f>+'DIFERENTES DE CPS'!$P45-'DIFERENTES DE CPS'!$Q45</f>
        <v>9800000000</v>
      </c>
      <c r="T45" s="6" t="s">
        <v>281</v>
      </c>
    </row>
    <row r="46" spans="1:20" x14ac:dyDescent="0.25">
      <c r="A46" s="3">
        <v>2025</v>
      </c>
      <c r="B46" s="14">
        <v>148933</v>
      </c>
      <c r="C46" s="15" t="s">
        <v>289</v>
      </c>
      <c r="D46" s="4" t="s">
        <v>36</v>
      </c>
      <c r="E46" s="19" t="s">
        <v>37</v>
      </c>
      <c r="F46" s="4" t="s">
        <v>38</v>
      </c>
      <c r="G46" s="4" t="s">
        <v>296</v>
      </c>
      <c r="H46" s="4" t="s">
        <v>302</v>
      </c>
      <c r="I46" s="4" t="s">
        <v>22</v>
      </c>
      <c r="J46" s="12">
        <v>5493019467</v>
      </c>
      <c r="K46" s="12">
        <f t="shared" si="1"/>
        <v>5493019467</v>
      </c>
      <c r="L46" s="25">
        <v>45853</v>
      </c>
      <c r="M46" s="26" t="s">
        <v>32</v>
      </c>
      <c r="N46" s="25">
        <v>46022</v>
      </c>
      <c r="O46" s="12"/>
      <c r="P46" s="12">
        <v>5493019467</v>
      </c>
      <c r="Q46" s="27">
        <v>0</v>
      </c>
      <c r="R46" s="23">
        <f ca="1">IF('DIFERENTES DE CPS'!$M46="SIN INICIO",0,IF((((TODAY()-M46)*100%)/(N46-M46))&gt;=100%,"100%",(((TODAY()-M46)*100%)/(N46-M46))))</f>
        <v>0</v>
      </c>
      <c r="S46" s="12">
        <f>+'DIFERENTES DE CPS'!$P46-'DIFERENTES DE CPS'!$Q46</f>
        <v>5493019467</v>
      </c>
      <c r="T46" s="6" t="s">
        <v>305</v>
      </c>
    </row>
    <row r="47" spans="1:20" x14ac:dyDescent="0.25">
      <c r="A47" s="3">
        <v>2025</v>
      </c>
      <c r="B47" s="14" t="s">
        <v>200</v>
      </c>
      <c r="C47" s="15" t="s">
        <v>200</v>
      </c>
      <c r="D47" s="4" t="s">
        <v>36</v>
      </c>
      <c r="E47" s="19" t="s">
        <v>47</v>
      </c>
      <c r="F47" s="4" t="s">
        <v>30</v>
      </c>
      <c r="G47" s="4" t="s">
        <v>201</v>
      </c>
      <c r="H47" s="4" t="s">
        <v>202</v>
      </c>
      <c r="I47" s="4" t="s">
        <v>20</v>
      </c>
      <c r="J47" s="12">
        <v>43464271</v>
      </c>
      <c r="K47" s="12">
        <f t="shared" si="1"/>
        <v>43464271</v>
      </c>
      <c r="L47" s="5">
        <v>45775</v>
      </c>
      <c r="M47" s="5">
        <v>45779</v>
      </c>
      <c r="N47" s="5">
        <v>46022</v>
      </c>
      <c r="O47" s="12"/>
      <c r="P47" s="12">
        <v>43464271</v>
      </c>
      <c r="Q47" s="27">
        <v>0</v>
      </c>
      <c r="R47" s="23">
        <f ca="1">IF('DIFERENTES DE CPS'!$M47="SIN INICIO",0,IF((((TODAY()-M47)*100%)/(N47-M47))&gt;=100%,"100%",(((TODAY()-M47)*100%)/(N47-M47))))</f>
        <v>0.55967078189300412</v>
      </c>
      <c r="S47" s="12">
        <f>+'DIFERENTES DE CPS'!$P47-'DIFERENTES DE CPS'!$Q47</f>
        <v>43464271</v>
      </c>
      <c r="T47" s="6" t="s">
        <v>203</v>
      </c>
    </row>
    <row r="48" spans="1:20" x14ac:dyDescent="0.25">
      <c r="A48" s="3">
        <v>2025</v>
      </c>
      <c r="B48" s="14" t="s">
        <v>204</v>
      </c>
      <c r="C48" s="15" t="s">
        <v>205</v>
      </c>
      <c r="D48" s="4" t="s">
        <v>36</v>
      </c>
      <c r="E48" s="19" t="s">
        <v>154</v>
      </c>
      <c r="F48" s="4" t="s">
        <v>30</v>
      </c>
      <c r="G48" s="4" t="s">
        <v>206</v>
      </c>
      <c r="H48" s="4" t="s">
        <v>207</v>
      </c>
      <c r="I48" s="4" t="s">
        <v>29</v>
      </c>
      <c r="J48" s="12">
        <v>26000000</v>
      </c>
      <c r="K48" s="12">
        <f t="shared" si="1"/>
        <v>26000000</v>
      </c>
      <c r="L48" s="5">
        <v>45770</v>
      </c>
      <c r="M48" s="5">
        <v>45806</v>
      </c>
      <c r="N48" s="5">
        <v>46006</v>
      </c>
      <c r="O48" s="12"/>
      <c r="P48" s="12">
        <v>26000000</v>
      </c>
      <c r="Q48" s="27">
        <v>0</v>
      </c>
      <c r="R48" s="23">
        <f ca="1">IF('DIFERENTES DE CPS'!$M48="SIN INICIO",0,IF((((TODAY()-M48)*100%)/(N48-M48))&gt;=100%,"100%",(((TODAY()-M48)*100%)/(N48-M48))))</f>
        <v>0.54500000000000004</v>
      </c>
      <c r="S48" s="12">
        <f>+'DIFERENTES DE CPS'!$P48-'DIFERENTES DE CPS'!$Q48</f>
        <v>26000000</v>
      </c>
      <c r="T48" s="6" t="s">
        <v>277</v>
      </c>
    </row>
    <row r="49" spans="1:20" x14ac:dyDescent="0.25">
      <c r="A49" s="3">
        <v>2025</v>
      </c>
      <c r="B49" s="14" t="s">
        <v>259</v>
      </c>
      <c r="C49" s="15" t="s">
        <v>260</v>
      </c>
      <c r="D49" s="4" t="s">
        <v>36</v>
      </c>
      <c r="E49" s="19" t="s">
        <v>262</v>
      </c>
      <c r="F49" s="4" t="s">
        <v>155</v>
      </c>
      <c r="G49" s="4" t="s">
        <v>267</v>
      </c>
      <c r="H49" s="4" t="s">
        <v>272</v>
      </c>
      <c r="I49" s="4" t="s">
        <v>22</v>
      </c>
      <c r="J49" s="12">
        <v>3024000000</v>
      </c>
      <c r="K49" s="12">
        <f t="shared" si="1"/>
        <v>3024000000</v>
      </c>
      <c r="L49" s="5">
        <v>45821</v>
      </c>
      <c r="M49" s="5">
        <v>45825</v>
      </c>
      <c r="N49" s="5">
        <v>46021</v>
      </c>
      <c r="O49" s="12"/>
      <c r="P49" s="12">
        <v>3024000000</v>
      </c>
      <c r="Q49" s="27">
        <v>146345158</v>
      </c>
      <c r="R49" s="23">
        <f ca="1">IF('DIFERENTES DE CPS'!$M49="SIN INICIO",0,IF((((TODAY()-M49)*100%)/(N49-M49))&gt;=100%,"100%",(((TODAY()-M49)*100%)/(N49-M49))))</f>
        <v>0.45918367346938777</v>
      </c>
      <c r="S49" s="12">
        <f>+'DIFERENTES DE CPS'!$P49-'DIFERENTES DE CPS'!$Q49</f>
        <v>2877654842</v>
      </c>
      <c r="T49" s="6" t="s">
        <v>283</v>
      </c>
    </row>
    <row r="50" spans="1:20" x14ac:dyDescent="0.25">
      <c r="A50" s="3">
        <v>2025</v>
      </c>
      <c r="B50" s="14" t="s">
        <v>220</v>
      </c>
      <c r="C50" s="15" t="s">
        <v>42</v>
      </c>
      <c r="D50" s="4" t="s">
        <v>36</v>
      </c>
      <c r="E50" s="19" t="s">
        <v>37</v>
      </c>
      <c r="F50" s="4" t="s">
        <v>38</v>
      </c>
      <c r="G50" s="4" t="s">
        <v>43</v>
      </c>
      <c r="H50" s="4" t="s">
        <v>44</v>
      </c>
      <c r="I50" s="4" t="s">
        <v>20</v>
      </c>
      <c r="J50" s="12">
        <v>887563891</v>
      </c>
      <c r="K50" s="12">
        <f t="shared" si="1"/>
        <v>887563891</v>
      </c>
      <c r="L50" s="5">
        <v>45674</v>
      </c>
      <c r="M50" s="5">
        <v>45684</v>
      </c>
      <c r="N50" s="5">
        <v>46022</v>
      </c>
      <c r="O50" s="12"/>
      <c r="P50" s="12">
        <v>887563891</v>
      </c>
      <c r="Q50" s="27">
        <v>387335581</v>
      </c>
      <c r="R50" s="23">
        <f ca="1">IF('DIFERENTES DE CPS'!$M50="SIN INICIO",0,IF((((TODAY()-M50)*100%)/(N50-M50))&gt;=100%,"100%",(((TODAY()-M50)*100%)/(N50-M50))))</f>
        <v>0.68343195266272194</v>
      </c>
      <c r="S50" s="12">
        <f>+'DIFERENTES DE CPS'!$P50-'DIFERENTES DE CPS'!$Q50</f>
        <v>500228310</v>
      </c>
      <c r="T50" s="6" t="s">
        <v>45</v>
      </c>
    </row>
    <row r="51" spans="1:20" x14ac:dyDescent="0.25">
      <c r="A51" s="3">
        <v>2025</v>
      </c>
      <c r="B51" s="14" t="s">
        <v>256</v>
      </c>
      <c r="C51" s="15" t="s">
        <v>256</v>
      </c>
      <c r="D51" s="4" t="s">
        <v>36</v>
      </c>
      <c r="E51" s="19" t="s">
        <v>47</v>
      </c>
      <c r="F51" s="4" t="s">
        <v>30</v>
      </c>
      <c r="G51" s="4" t="s">
        <v>264</v>
      </c>
      <c r="H51" s="4" t="s">
        <v>161</v>
      </c>
      <c r="I51" s="4" t="s">
        <v>22</v>
      </c>
      <c r="J51" s="12">
        <v>500000000</v>
      </c>
      <c r="K51" s="12">
        <f t="shared" si="1"/>
        <v>500000000</v>
      </c>
      <c r="L51" s="5">
        <v>45812</v>
      </c>
      <c r="M51" s="5">
        <v>45818</v>
      </c>
      <c r="N51" s="5">
        <v>45991</v>
      </c>
      <c r="O51" s="12"/>
      <c r="P51" s="12">
        <v>500000000</v>
      </c>
      <c r="Q51" s="27">
        <v>0</v>
      </c>
      <c r="R51" s="23">
        <f ca="1">IF('DIFERENTES DE CPS'!$M51="SIN INICIO",0,IF((((TODAY()-M51)*100%)/(N51-M51))&gt;=100%,"100%",(((TODAY()-M51)*100%)/(N51-M51))))</f>
        <v>0.56069364161849711</v>
      </c>
      <c r="S51" s="12">
        <f>+'DIFERENTES DE CPS'!$P51-'DIFERENTES DE CPS'!$Q51</f>
        <v>500000000</v>
      </c>
      <c r="T51" s="6" t="s">
        <v>280</v>
      </c>
    </row>
    <row r="52" spans="1:20" x14ac:dyDescent="0.25">
      <c r="A52" s="3">
        <v>2025</v>
      </c>
      <c r="B52" s="14" t="s">
        <v>288</v>
      </c>
      <c r="C52" s="15" t="s">
        <v>288</v>
      </c>
      <c r="D52" s="4" t="s">
        <v>36</v>
      </c>
      <c r="E52" s="19" t="s">
        <v>47</v>
      </c>
      <c r="F52" s="4" t="s">
        <v>48</v>
      </c>
      <c r="G52" s="4" t="s">
        <v>295</v>
      </c>
      <c r="H52" s="4" t="s">
        <v>301</v>
      </c>
      <c r="I52" s="4" t="s">
        <v>25</v>
      </c>
      <c r="J52" s="12">
        <v>8848000000</v>
      </c>
      <c r="K52" s="12">
        <f t="shared" si="1"/>
        <v>8848000000</v>
      </c>
      <c r="L52" s="25">
        <v>45866</v>
      </c>
      <c r="M52" s="25">
        <v>45868</v>
      </c>
      <c r="N52" s="25">
        <v>46022</v>
      </c>
      <c r="O52" s="12"/>
      <c r="P52" s="12">
        <v>8848000000</v>
      </c>
      <c r="Q52" s="27">
        <v>0</v>
      </c>
      <c r="R52" s="23">
        <f ca="1">IF('DIFERENTES DE CPS'!$M52="SIN INICIO",0,IF((((TODAY()-M52)*100%)/(N52-M52))&gt;=100%,"100%",(((TODAY()-M52)*100%)/(N52-M52))))</f>
        <v>0.30519480519480519</v>
      </c>
      <c r="S52" s="12">
        <f>+'DIFERENTES DE CPS'!$P52-'DIFERENTES DE CPS'!$Q52</f>
        <v>8848000000</v>
      </c>
      <c r="T52" s="6" t="s">
        <v>311</v>
      </c>
    </row>
    <row r="53" spans="1:20" x14ac:dyDescent="0.25">
      <c r="A53" s="3">
        <v>2025</v>
      </c>
      <c r="B53" s="14" t="s">
        <v>306</v>
      </c>
      <c r="C53" s="15" t="s">
        <v>306</v>
      </c>
      <c r="D53" s="4" t="s">
        <v>36</v>
      </c>
      <c r="E53" s="19" t="s">
        <v>47</v>
      </c>
      <c r="F53" s="4" t="s">
        <v>175</v>
      </c>
      <c r="G53" s="4" t="s">
        <v>307</v>
      </c>
      <c r="H53" s="4" t="s">
        <v>308</v>
      </c>
      <c r="I53" s="4" t="s">
        <v>20</v>
      </c>
      <c r="J53" s="12">
        <v>8384541.6699999999</v>
      </c>
      <c r="K53" s="12">
        <f t="shared" si="1"/>
        <v>8384541.6699999999</v>
      </c>
      <c r="L53" s="25">
        <v>45897</v>
      </c>
      <c r="M53" s="26" t="s">
        <v>32</v>
      </c>
      <c r="N53" s="25">
        <v>46022</v>
      </c>
      <c r="O53" s="12"/>
      <c r="P53" s="12">
        <v>8384541.6699999999</v>
      </c>
      <c r="Q53" s="27">
        <v>0</v>
      </c>
      <c r="R53" s="23">
        <f ca="1">IF('DIFERENTES DE CPS'!$M53="SIN INICIO",0,IF((((TODAY()-M53)*100%)/(N53-M53))&gt;=100%,"100%",(((TODAY()-M53)*100%)/(N53-M53))))</f>
        <v>0</v>
      </c>
      <c r="S53" s="12">
        <f>+'DIFERENTES DE CPS'!$P53-'DIFERENTES DE CPS'!$Q53</f>
        <v>8384541.6699999999</v>
      </c>
      <c r="T53" s="6" t="s">
        <v>316</v>
      </c>
    </row>
    <row r="54" spans="1:20" x14ac:dyDescent="0.25">
      <c r="A54" s="3">
        <v>2025</v>
      </c>
      <c r="B54" s="14" t="s">
        <v>57</v>
      </c>
      <c r="C54" s="15" t="s">
        <v>57</v>
      </c>
      <c r="D54" s="4" t="s">
        <v>36</v>
      </c>
      <c r="E54" s="19" t="s">
        <v>47</v>
      </c>
      <c r="F54" s="4" t="s">
        <v>30</v>
      </c>
      <c r="G54" s="4" t="s">
        <v>58</v>
      </c>
      <c r="H54" s="4" t="s">
        <v>28</v>
      </c>
      <c r="I54" s="4" t="s">
        <v>27</v>
      </c>
      <c r="J54" s="12">
        <v>88000000</v>
      </c>
      <c r="K54" s="12">
        <f t="shared" si="1"/>
        <v>88000000</v>
      </c>
      <c r="L54" s="5">
        <v>45685</v>
      </c>
      <c r="M54" s="5">
        <v>45685</v>
      </c>
      <c r="N54" s="5">
        <v>45900</v>
      </c>
      <c r="O54" s="12"/>
      <c r="P54" s="12">
        <v>88000000</v>
      </c>
      <c r="Q54" s="27">
        <v>56100000</v>
      </c>
      <c r="R54" s="23" t="str">
        <f ca="1">IF('DIFERENTES DE CPS'!$M54="SIN INICIO",0,IF((((TODAY()-M54)*100%)/(N54-M54))&gt;=100%,"100%",(((TODAY()-M54)*100%)/(N54-M54))))</f>
        <v>100%</v>
      </c>
      <c r="S54" s="12">
        <f>+'DIFERENTES DE CPS'!$P54-'DIFERENTES DE CPS'!$Q54</f>
        <v>31900000</v>
      </c>
      <c r="T54" s="6" t="s">
        <v>59</v>
      </c>
    </row>
    <row r="55" spans="1:20" x14ac:dyDescent="0.25">
      <c r="A55" s="16">
        <v>2025</v>
      </c>
      <c r="B55" s="17" t="s">
        <v>46</v>
      </c>
      <c r="C55" s="18" t="s">
        <v>46</v>
      </c>
      <c r="D55" s="7" t="s">
        <v>36</v>
      </c>
      <c r="E55" s="20" t="s">
        <v>47</v>
      </c>
      <c r="F55" s="7" t="s">
        <v>48</v>
      </c>
      <c r="G55" s="7" t="s">
        <v>49</v>
      </c>
      <c r="H55" s="7" t="s">
        <v>50</v>
      </c>
      <c r="I55" s="7" t="s">
        <v>20</v>
      </c>
      <c r="J55" s="13">
        <v>597401062</v>
      </c>
      <c r="K55" s="13">
        <f t="shared" si="1"/>
        <v>597401062</v>
      </c>
      <c r="L55" s="8">
        <v>45686</v>
      </c>
      <c r="M55" s="8">
        <v>45689</v>
      </c>
      <c r="N55" s="8">
        <v>46022</v>
      </c>
      <c r="O55" s="13"/>
      <c r="P55" s="13">
        <v>597401062</v>
      </c>
      <c r="Q55" s="30">
        <v>221134143</v>
      </c>
      <c r="R55" s="23">
        <f ca="1">IF('DIFERENTES DE CPS'!$M55="SIN INICIO",0,IF((((TODAY()-M55)*100%)/(N55-M55))&gt;=100%,"100%",(((TODAY()-M55)*100%)/(N55-M55))))</f>
        <v>0.6786786786786787</v>
      </c>
      <c r="S55" s="12">
        <f>+'DIFERENTES DE CPS'!$P55-'DIFERENTES DE CPS'!$Q55</f>
        <v>376266919</v>
      </c>
      <c r="T55" s="6" t="s">
        <v>51</v>
      </c>
    </row>
    <row r="56" spans="1:20" x14ac:dyDescent="0.25">
      <c r="A56">
        <v>2025</v>
      </c>
      <c r="B56" s="2" t="s">
        <v>245</v>
      </c>
      <c r="C56" s="24" t="s">
        <v>130</v>
      </c>
      <c r="D56" t="s">
        <v>36</v>
      </c>
      <c r="E56" s="21" t="s">
        <v>37</v>
      </c>
      <c r="F56" t="s">
        <v>38</v>
      </c>
      <c r="G56" t="s">
        <v>131</v>
      </c>
      <c r="H56" t="s">
        <v>132</v>
      </c>
      <c r="I56" t="s">
        <v>20</v>
      </c>
      <c r="J56" s="22">
        <v>70062110</v>
      </c>
      <c r="K56" s="13">
        <f t="shared" si="1"/>
        <v>70062110</v>
      </c>
      <c r="L56" s="1">
        <v>45701</v>
      </c>
      <c r="M56" s="1">
        <v>45716</v>
      </c>
      <c r="N56" s="1">
        <v>45907</v>
      </c>
      <c r="O56" s="22"/>
      <c r="P56" s="22">
        <v>70062110</v>
      </c>
      <c r="Q56" s="31">
        <v>12600018</v>
      </c>
      <c r="R56" s="23" t="str">
        <f ca="1">IF('DIFERENTES DE CPS'!$M56="SIN INICIO",0,IF((((TODAY()-M56)*100%)/(N56-M56))&gt;=100%,"100%",(((TODAY()-M56)*100%)/(N56-M56))))</f>
        <v>100%</v>
      </c>
      <c r="S56" s="12">
        <f>+'DIFERENTES DE CPS'!$P56-'DIFERENTES DE CPS'!$Q56</f>
        <v>57462092</v>
      </c>
      <c r="T56" s="6" t="s">
        <v>133</v>
      </c>
    </row>
    <row r="57" spans="1:20" x14ac:dyDescent="0.25">
      <c r="A57">
        <v>2025</v>
      </c>
      <c r="B57" s="2" t="s">
        <v>246</v>
      </c>
      <c r="C57" s="24" t="s">
        <v>134</v>
      </c>
      <c r="D57" t="s">
        <v>36</v>
      </c>
      <c r="E57" s="21" t="s">
        <v>37</v>
      </c>
      <c r="F57" t="s">
        <v>38</v>
      </c>
      <c r="G57" t="s">
        <v>131</v>
      </c>
      <c r="H57" t="s">
        <v>135</v>
      </c>
      <c r="I57" t="s">
        <v>20</v>
      </c>
      <c r="J57" s="22">
        <v>75099357</v>
      </c>
      <c r="K57" s="13">
        <f t="shared" si="1"/>
        <v>75099357</v>
      </c>
      <c r="L57" s="1">
        <v>45701</v>
      </c>
      <c r="M57" s="1">
        <v>45701</v>
      </c>
      <c r="N57" s="1">
        <v>45907</v>
      </c>
      <c r="O57" s="22"/>
      <c r="P57" s="22">
        <v>75099357</v>
      </c>
      <c r="Q57" s="31">
        <v>13546338</v>
      </c>
      <c r="R57" s="23" t="str">
        <f ca="1">IF('DIFERENTES DE CPS'!$M57="SIN INICIO",0,IF((((TODAY()-M57)*100%)/(N57-M57))&gt;=100%,"100%",(((TODAY()-M57)*100%)/(N57-M57))))</f>
        <v>100%</v>
      </c>
      <c r="S57" s="12">
        <f>+'DIFERENTES DE CPS'!$P57-'DIFERENTES DE CPS'!$Q57</f>
        <v>61553019</v>
      </c>
      <c r="T57" s="6" t="s">
        <v>136</v>
      </c>
    </row>
    <row r="58" spans="1:20" x14ac:dyDescent="0.25">
      <c r="A58">
        <v>2025</v>
      </c>
      <c r="B58" s="2" t="s">
        <v>252</v>
      </c>
      <c r="C58" s="24" t="s">
        <v>163</v>
      </c>
      <c r="D58" t="s">
        <v>36</v>
      </c>
      <c r="E58" s="21" t="s">
        <v>37</v>
      </c>
      <c r="F58" t="s">
        <v>38</v>
      </c>
      <c r="G58" t="s">
        <v>131</v>
      </c>
      <c r="H58" t="s">
        <v>164</v>
      </c>
      <c r="I58" t="s">
        <v>20</v>
      </c>
      <c r="J58" s="22">
        <v>54033130</v>
      </c>
      <c r="K58" s="13">
        <f t="shared" si="1"/>
        <v>54033130</v>
      </c>
      <c r="L58" s="1">
        <v>45729</v>
      </c>
      <c r="M58" s="1">
        <v>45733</v>
      </c>
      <c r="N58" s="1">
        <v>45907</v>
      </c>
      <c r="O58" s="22"/>
      <c r="P58" s="22">
        <v>54033130</v>
      </c>
      <c r="Q58" s="31">
        <v>5367822</v>
      </c>
      <c r="R58" s="23" t="str">
        <f ca="1">IF('DIFERENTES DE CPS'!$M58="SIN INICIO",0,IF((((TODAY()-M58)*100%)/(N58-M58))&gt;=100%,"100%",(((TODAY()-M58)*100%)/(N58-M58))))</f>
        <v>100%</v>
      </c>
      <c r="S58" s="12">
        <f>+'DIFERENTES DE CPS'!$P58-'DIFERENTES DE CPS'!$Q58</f>
        <v>48665308</v>
      </c>
      <c r="T58" s="6" t="s">
        <v>165</v>
      </c>
    </row>
    <row r="59" spans="1:20" x14ac:dyDescent="0.25">
      <c r="A59">
        <v>2025</v>
      </c>
      <c r="B59" s="2" t="s">
        <v>221</v>
      </c>
      <c r="C59" s="24" t="s">
        <v>64</v>
      </c>
      <c r="D59" t="s">
        <v>36</v>
      </c>
      <c r="E59" s="21" t="s">
        <v>37</v>
      </c>
      <c r="F59" t="s">
        <v>38</v>
      </c>
      <c r="G59" t="s">
        <v>65</v>
      </c>
      <c r="H59" t="s">
        <v>66</v>
      </c>
      <c r="I59" t="s">
        <v>20</v>
      </c>
      <c r="J59" s="22">
        <v>201245930</v>
      </c>
      <c r="K59" s="13">
        <f t="shared" si="1"/>
        <v>201245930</v>
      </c>
      <c r="L59" s="1">
        <v>45694</v>
      </c>
      <c r="M59" s="1">
        <v>45700</v>
      </c>
      <c r="N59" s="1">
        <v>45907</v>
      </c>
      <c r="O59" s="22"/>
      <c r="P59" s="22">
        <v>201245930</v>
      </c>
      <c r="Q59" s="31">
        <v>41397734.030000001</v>
      </c>
      <c r="R59" s="23" t="str">
        <f ca="1">IF('DIFERENTES DE CPS'!$M59="SIN INICIO",0,IF((((TODAY()-M59)*100%)/(N59-M59))&gt;=100%,"100%",(((TODAY()-M59)*100%)/(N59-M59))))</f>
        <v>100%</v>
      </c>
      <c r="S59" s="12">
        <f>+'DIFERENTES DE CPS'!$P59-'DIFERENTES DE CPS'!$Q59</f>
        <v>159848195.97</v>
      </c>
      <c r="T59" s="6" t="s">
        <v>67</v>
      </c>
    </row>
    <row r="60" spans="1:20" x14ac:dyDescent="0.25">
      <c r="A60">
        <v>2025</v>
      </c>
      <c r="B60" s="2" t="s">
        <v>222</v>
      </c>
      <c r="C60" s="24" t="s">
        <v>68</v>
      </c>
      <c r="D60" t="s">
        <v>36</v>
      </c>
      <c r="E60" s="21" t="s">
        <v>37</v>
      </c>
      <c r="F60" t="s">
        <v>38</v>
      </c>
      <c r="G60" t="s">
        <v>65</v>
      </c>
      <c r="H60" t="s">
        <v>69</v>
      </c>
      <c r="I60" t="s">
        <v>20</v>
      </c>
      <c r="J60" s="22">
        <v>108963310</v>
      </c>
      <c r="K60" s="13">
        <f t="shared" si="1"/>
        <v>108963310</v>
      </c>
      <c r="L60" s="1">
        <v>45694</v>
      </c>
      <c r="M60" s="1">
        <v>45702</v>
      </c>
      <c r="N60" s="1">
        <v>45907</v>
      </c>
      <c r="O60" s="22"/>
      <c r="P60" s="22">
        <v>108963310</v>
      </c>
      <c r="Q60" s="31">
        <v>33702522.240000002</v>
      </c>
      <c r="R60" s="23" t="str">
        <f ca="1">IF('DIFERENTES DE CPS'!$M60="SIN INICIO",0,IF((((TODAY()-M60)*100%)/(N60-M60))&gt;=100%,"100%",(((TODAY()-M60)*100%)/(N60-M60))))</f>
        <v>100%</v>
      </c>
      <c r="S60" s="12">
        <f>+'DIFERENTES DE CPS'!$P60-'DIFERENTES DE CPS'!$Q60</f>
        <v>75260787.75999999</v>
      </c>
      <c r="T60" s="6" t="s">
        <v>70</v>
      </c>
    </row>
    <row r="61" spans="1:20" x14ac:dyDescent="0.25">
      <c r="A61">
        <v>2025</v>
      </c>
      <c r="B61" s="2" t="s">
        <v>223</v>
      </c>
      <c r="C61" s="24" t="s">
        <v>71</v>
      </c>
      <c r="D61" t="s">
        <v>36</v>
      </c>
      <c r="E61" s="21" t="s">
        <v>37</v>
      </c>
      <c r="F61" t="s">
        <v>38</v>
      </c>
      <c r="G61" t="s">
        <v>65</v>
      </c>
      <c r="H61" t="s">
        <v>72</v>
      </c>
      <c r="I61" t="s">
        <v>20</v>
      </c>
      <c r="J61" s="22">
        <v>83237761</v>
      </c>
      <c r="K61" s="12">
        <f t="shared" si="1"/>
        <v>83237761</v>
      </c>
      <c r="L61" s="1">
        <v>45694</v>
      </c>
      <c r="M61" s="1">
        <v>45702</v>
      </c>
      <c r="N61" s="1">
        <v>45907</v>
      </c>
      <c r="O61" s="22"/>
      <c r="P61" s="22">
        <v>83237761</v>
      </c>
      <c r="Q61" s="31">
        <v>9047210.8300000001</v>
      </c>
      <c r="R61" s="23" t="str">
        <f ca="1">IF('DIFERENTES DE CPS'!$M61="SIN INICIO",0,IF((((TODAY()-M61)*100%)/(N61-M61))&gt;=100%,"100%",(((TODAY()-M61)*100%)/(N61-M61))))</f>
        <v>100%</v>
      </c>
      <c r="S61" s="12">
        <f>+'DIFERENTES DE CPS'!$P61-'DIFERENTES DE CPS'!$Q61</f>
        <v>74190550.170000002</v>
      </c>
      <c r="T61" s="6" t="s">
        <v>73</v>
      </c>
    </row>
    <row r="62" spans="1:20" x14ac:dyDescent="0.25">
      <c r="A62">
        <v>2025</v>
      </c>
      <c r="B62" s="2" t="s">
        <v>224</v>
      </c>
      <c r="C62" s="24" t="s">
        <v>74</v>
      </c>
      <c r="D62" t="s">
        <v>36</v>
      </c>
      <c r="E62" s="21" t="s">
        <v>37</v>
      </c>
      <c r="F62" t="s">
        <v>38</v>
      </c>
      <c r="G62" t="s">
        <v>65</v>
      </c>
      <c r="H62" t="s">
        <v>72</v>
      </c>
      <c r="I62" t="s">
        <v>20</v>
      </c>
      <c r="J62" s="22">
        <v>60947053</v>
      </c>
      <c r="K62" s="12">
        <f t="shared" si="1"/>
        <v>60947053</v>
      </c>
      <c r="L62" s="1">
        <v>45694</v>
      </c>
      <c r="M62" s="1">
        <v>45711</v>
      </c>
      <c r="N62" s="1">
        <v>45907</v>
      </c>
      <c r="O62" s="22"/>
      <c r="P62" s="22">
        <v>60947053</v>
      </c>
      <c r="Q62" s="31">
        <v>6570465.5300000003</v>
      </c>
      <c r="R62" s="23" t="str">
        <f ca="1">IF('DIFERENTES DE CPS'!$M62="SIN INICIO",0,IF((((TODAY()-M62)*100%)/(N62-M62))&gt;=100%,"100%",(((TODAY()-M62)*100%)/(N62-M62))))</f>
        <v>100%</v>
      </c>
      <c r="S62" s="12">
        <f>+'DIFERENTES DE CPS'!$P62-'DIFERENTES DE CPS'!$Q62</f>
        <v>54376587.469999999</v>
      </c>
      <c r="T62" s="6" t="s">
        <v>75</v>
      </c>
    </row>
    <row r="63" spans="1:20" x14ac:dyDescent="0.25">
      <c r="A63">
        <v>2025</v>
      </c>
      <c r="B63" s="2" t="s">
        <v>226</v>
      </c>
      <c r="C63" s="24" t="s">
        <v>79</v>
      </c>
      <c r="D63" t="s">
        <v>36</v>
      </c>
      <c r="E63" s="21" t="s">
        <v>37</v>
      </c>
      <c r="F63" t="s">
        <v>38</v>
      </c>
      <c r="G63" t="s">
        <v>65</v>
      </c>
      <c r="H63" t="s">
        <v>72</v>
      </c>
      <c r="I63" t="s">
        <v>20</v>
      </c>
      <c r="J63" s="22">
        <v>71189786</v>
      </c>
      <c r="K63" s="12">
        <f t="shared" si="1"/>
        <v>71189786</v>
      </c>
      <c r="L63" s="1">
        <v>45695</v>
      </c>
      <c r="M63" s="1">
        <v>45706</v>
      </c>
      <c r="N63" s="1">
        <v>45907</v>
      </c>
      <c r="O63" s="22"/>
      <c r="P63" s="22">
        <v>71189786</v>
      </c>
      <c r="Q63" s="31">
        <v>0</v>
      </c>
      <c r="R63" s="23" t="str">
        <f ca="1">IF('DIFERENTES DE CPS'!$M63="SIN INICIO",0,IF((((TODAY()-M63)*100%)/(N63-M63))&gt;=100%,"100%",(((TODAY()-M63)*100%)/(N63-M63))))</f>
        <v>100%</v>
      </c>
      <c r="S63" s="12">
        <f>+'DIFERENTES DE CPS'!$P63-'DIFERENTES DE CPS'!$Q63</f>
        <v>71189786</v>
      </c>
      <c r="T63" s="6" t="s">
        <v>80</v>
      </c>
    </row>
    <row r="64" spans="1:20" x14ac:dyDescent="0.25">
      <c r="A64">
        <v>2025</v>
      </c>
      <c r="B64" s="2" t="s">
        <v>247</v>
      </c>
      <c r="C64" s="24" t="s">
        <v>137</v>
      </c>
      <c r="D64" t="s">
        <v>36</v>
      </c>
      <c r="E64" s="21" t="s">
        <v>37</v>
      </c>
      <c r="F64" t="s">
        <v>38</v>
      </c>
      <c r="G64" t="s">
        <v>65</v>
      </c>
      <c r="H64" t="s">
        <v>138</v>
      </c>
      <c r="I64" t="s">
        <v>20</v>
      </c>
      <c r="J64" s="22">
        <v>72604752</v>
      </c>
      <c r="K64" s="12">
        <f t="shared" si="1"/>
        <v>72604752</v>
      </c>
      <c r="L64" s="1">
        <v>45701</v>
      </c>
      <c r="M64" s="1">
        <v>45713</v>
      </c>
      <c r="N64" s="1">
        <v>45907</v>
      </c>
      <c r="O64" s="22"/>
      <c r="P64" s="22">
        <v>72604752</v>
      </c>
      <c r="Q64" s="31">
        <v>0</v>
      </c>
      <c r="R64" s="23" t="str">
        <f ca="1">IF('DIFERENTES DE CPS'!$M64="SIN INICIO",0,IF((((TODAY()-M64)*100%)/(N64-M64))&gt;=100%,"100%",(((TODAY()-M64)*100%)/(N64-M64))))</f>
        <v>100%</v>
      </c>
      <c r="S64" s="12">
        <f>+'DIFERENTES DE CPS'!$P64-'DIFERENTES DE CPS'!$Q64</f>
        <v>72604752</v>
      </c>
      <c r="T64" s="6" t="s">
        <v>139</v>
      </c>
    </row>
    <row r="65" spans="1:20" x14ac:dyDescent="0.25">
      <c r="A65">
        <v>2025</v>
      </c>
      <c r="B65" s="2" t="s">
        <v>248</v>
      </c>
      <c r="C65" s="24" t="s">
        <v>140</v>
      </c>
      <c r="D65" t="s">
        <v>36</v>
      </c>
      <c r="E65" s="21" t="s">
        <v>37</v>
      </c>
      <c r="F65" t="s">
        <v>38</v>
      </c>
      <c r="G65" t="s">
        <v>65</v>
      </c>
      <c r="H65" t="s">
        <v>141</v>
      </c>
      <c r="I65" t="s">
        <v>20</v>
      </c>
      <c r="J65" s="22">
        <v>88419370</v>
      </c>
      <c r="K65" s="12">
        <f t="shared" si="1"/>
        <v>88419370</v>
      </c>
      <c r="L65" s="1">
        <v>45701</v>
      </c>
      <c r="M65" s="1">
        <v>45701</v>
      </c>
      <c r="N65" s="1">
        <v>45907</v>
      </c>
      <c r="O65" s="22"/>
      <c r="P65" s="22">
        <v>88419370</v>
      </c>
      <c r="Q65" s="31">
        <v>0</v>
      </c>
      <c r="R65" s="23" t="str">
        <f ca="1">IF('DIFERENTES DE CPS'!$M65="SIN INICIO",0,IF((((TODAY()-M65)*100%)/(N65-M65))&gt;=100%,"100%",(((TODAY()-M65)*100%)/(N65-M65))))</f>
        <v>100%</v>
      </c>
      <c r="S65" s="12">
        <f>+'DIFERENTES DE CPS'!$P65-'DIFERENTES DE CPS'!$Q65</f>
        <v>88419370</v>
      </c>
      <c r="T65" s="6" t="s">
        <v>142</v>
      </c>
    </row>
    <row r="66" spans="1:20" x14ac:dyDescent="0.25">
      <c r="A66">
        <v>2025</v>
      </c>
      <c r="B66" s="2" t="s">
        <v>250</v>
      </c>
      <c r="C66" s="24" t="s">
        <v>146</v>
      </c>
      <c r="D66" t="s">
        <v>36</v>
      </c>
      <c r="E66" s="21" t="s">
        <v>37</v>
      </c>
      <c r="F66" t="s">
        <v>38</v>
      </c>
      <c r="G66" t="s">
        <v>65</v>
      </c>
      <c r="H66" t="s">
        <v>147</v>
      </c>
      <c r="I66" t="s">
        <v>20</v>
      </c>
      <c r="J66" s="22">
        <v>78463190</v>
      </c>
      <c r="K66" s="12">
        <f t="shared" ref="K66:K68" si="2">+J66</f>
        <v>78463190</v>
      </c>
      <c r="L66" s="1">
        <v>45702</v>
      </c>
      <c r="M66" s="1">
        <v>45716</v>
      </c>
      <c r="N66" s="1">
        <v>45907</v>
      </c>
      <c r="O66" s="22"/>
      <c r="P66" s="22">
        <v>78463190</v>
      </c>
      <c r="Q66" s="31">
        <v>8516702.9700000007</v>
      </c>
      <c r="R66" s="23" t="str">
        <f ca="1">IF('DIFERENTES DE CPS'!$M66="SIN INICIO",0,IF((((TODAY()-M66)*100%)/(N66-M66))&gt;=100%,"100%",(((TODAY()-M66)*100%)/(N66-M66))))</f>
        <v>100%</v>
      </c>
      <c r="S66" s="12">
        <f>+'DIFERENTES DE CPS'!$P66-'DIFERENTES DE CPS'!$Q66</f>
        <v>69946487.030000001</v>
      </c>
      <c r="T66" s="6" t="s">
        <v>148</v>
      </c>
    </row>
    <row r="67" spans="1:20" x14ac:dyDescent="0.25">
      <c r="A67">
        <v>2025</v>
      </c>
      <c r="B67" s="2" t="s">
        <v>251</v>
      </c>
      <c r="C67" s="24" t="s">
        <v>149</v>
      </c>
      <c r="D67" t="s">
        <v>36</v>
      </c>
      <c r="E67" s="21" t="s">
        <v>37</v>
      </c>
      <c r="F67" t="s">
        <v>38</v>
      </c>
      <c r="G67" t="s">
        <v>65</v>
      </c>
      <c r="H67" t="s">
        <v>150</v>
      </c>
      <c r="I67" t="s">
        <v>20</v>
      </c>
      <c r="J67" s="22">
        <v>134093841</v>
      </c>
      <c r="K67" s="12">
        <f t="shared" si="2"/>
        <v>134093841</v>
      </c>
      <c r="L67" s="1">
        <v>45702</v>
      </c>
      <c r="M67" s="1">
        <v>45706</v>
      </c>
      <c r="N67" s="1">
        <v>45907</v>
      </c>
      <c r="O67" s="22"/>
      <c r="P67" s="22">
        <v>134093841</v>
      </c>
      <c r="Q67" s="31">
        <v>0</v>
      </c>
      <c r="R67" s="23" t="str">
        <f ca="1">IF('DIFERENTES DE CPS'!$M67="SIN INICIO",0,IF((((TODAY()-M67)*100%)/(N67-M67))&gt;=100%,"100%",(((TODAY()-M67)*100%)/(N67-M67))))</f>
        <v>100%</v>
      </c>
      <c r="S67" s="12">
        <f>+'DIFERENTES DE CPS'!$P67-'DIFERENTES DE CPS'!$Q67</f>
        <v>134093841</v>
      </c>
      <c r="T67" s="6" t="s">
        <v>151</v>
      </c>
    </row>
    <row r="68" spans="1:20" x14ac:dyDescent="0.25">
      <c r="A68">
        <v>2025</v>
      </c>
      <c r="B68" s="2" t="s">
        <v>193</v>
      </c>
      <c r="C68" s="24" t="s">
        <v>193</v>
      </c>
      <c r="D68" t="s">
        <v>36</v>
      </c>
      <c r="E68" s="21" t="s">
        <v>47</v>
      </c>
      <c r="F68" t="s">
        <v>30</v>
      </c>
      <c r="G68" t="s">
        <v>194</v>
      </c>
      <c r="H68" t="s">
        <v>161</v>
      </c>
      <c r="I68" t="s">
        <v>22</v>
      </c>
      <c r="J68" s="22">
        <v>500000000</v>
      </c>
      <c r="K68" s="12">
        <f t="shared" si="2"/>
        <v>500000000</v>
      </c>
      <c r="L68" s="1">
        <v>45771</v>
      </c>
      <c r="M68" s="1">
        <v>45776</v>
      </c>
      <c r="N68" s="1">
        <v>45991</v>
      </c>
      <c r="O68" s="22"/>
      <c r="P68" s="22">
        <v>500000000</v>
      </c>
      <c r="Q68" s="31">
        <v>0</v>
      </c>
      <c r="R68" s="23">
        <f ca="1">IF('DIFERENTES DE CPS'!$M68="SIN INICIO",0,IF((((TODAY()-M68)*100%)/(N68-M68))&gt;=100%,"100%",(((TODAY()-M68)*100%)/(N68-M68))))</f>
        <v>0.64651162790697669</v>
      </c>
      <c r="S68" s="12">
        <f>+'DIFERENTES DE CPS'!$P68-'DIFERENTES DE CPS'!$Q68</f>
        <v>500000000</v>
      </c>
      <c r="T68" t="s">
        <v>276</v>
      </c>
    </row>
  </sheetData>
  <hyperlinks>
    <hyperlink ref="T46" r:id="rId1" xr:uid="{7ED1D5D7-830D-45C2-8FF7-7E82C533D7FB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DIFERENTES DE 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Andres Florez Garcia</dc:creator>
  <cp:keywords/>
  <dc:description/>
  <cp:lastModifiedBy>Jennifer Adriana Mejia Amaya</cp:lastModifiedBy>
  <cp:revision/>
  <dcterms:created xsi:type="dcterms:W3CDTF">2025-04-16T19:59:58Z</dcterms:created>
  <dcterms:modified xsi:type="dcterms:W3CDTF">2025-09-15T18:37:49Z</dcterms:modified>
  <cp:category/>
  <cp:contentStatus/>
</cp:coreProperties>
</file>