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24DE711-C0D8-42CE-92DE-86E4A520BCD2}" xr6:coauthVersionLast="47" xr6:coauthVersionMax="47" xr10:uidLastSave="{00000000-0000-0000-0000-000000000000}"/>
  <bookViews>
    <workbookView xWindow="28680" yWindow="-120" windowWidth="29040" windowHeight="15720" activeTab="1" xr2:uid="{B80E71D7-48C6-45CD-89DB-A265D268C011}"/>
  </bookViews>
  <sheets>
    <sheet name="Objetivos Estratégicos" sheetId="1" r:id="rId1"/>
    <sheet name="Productos" sheetId="2" r:id="rId2"/>
    <sheet name="Proyectos de Inversión" sheetId="3" r:id="rId3"/>
    <sheet name="Actividades Nivel Central" sheetId="4" state="hidden" r:id="rId4"/>
  </sheets>
  <externalReferences>
    <externalReference r:id="rId5"/>
    <externalReference r:id="rId6"/>
    <externalReference r:id="rId7"/>
  </externalReferences>
  <definedNames>
    <definedName name="_xlnm._FilterDatabase" localSheetId="0" hidden="1">'Objetivos Estratégicos'!$A$6:$AD$121</definedName>
    <definedName name="_xlnm._FilterDatabase" localSheetId="1" hidden="1">Productos!$A$4:$AA$135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 l="1"/>
  <c r="K10" i="2" l="1"/>
  <c r="L10" i="2"/>
  <c r="M10" i="2"/>
  <c r="N10" i="2"/>
  <c r="O10" i="2"/>
  <c r="P10" i="2"/>
  <c r="Q10" i="2"/>
  <c r="R10" i="2"/>
  <c r="S10" i="2"/>
  <c r="T10" i="2"/>
  <c r="U10" i="2"/>
  <c r="J10" i="2"/>
  <c r="G10" i="2"/>
  <c r="G6" i="2" s="1"/>
  <c r="E10" i="2"/>
  <c r="E6" i="2" s="1"/>
  <c r="AC11" i="1"/>
  <c r="S11" i="1"/>
  <c r="T11" i="1"/>
  <c r="U11" i="1"/>
  <c r="V11" i="1"/>
  <c r="W11" i="1"/>
  <c r="X11" i="1"/>
  <c r="Y11" i="1"/>
  <c r="Z11" i="1"/>
  <c r="AA11" i="1"/>
  <c r="AB11" i="1"/>
  <c r="R11" i="1"/>
  <c r="Q11" i="1"/>
  <c r="Y6" i="2"/>
  <c r="Y22" i="2"/>
  <c r="F15" i="3" l="1"/>
  <c r="F16" i="3" s="1"/>
  <c r="G273" i="4"/>
  <c r="E273" i="4"/>
  <c r="C273" i="4"/>
  <c r="B273" i="4"/>
  <c r="G272" i="4"/>
  <c r="E272" i="4"/>
  <c r="C272" i="4"/>
  <c r="B272" i="4"/>
  <c r="G271" i="4"/>
  <c r="E271" i="4"/>
  <c r="C271" i="4"/>
  <c r="B271" i="4"/>
  <c r="E270" i="4"/>
  <c r="C270" i="4"/>
  <c r="B270" i="4"/>
  <c r="E269" i="4"/>
  <c r="C269" i="4"/>
  <c r="B269" i="4"/>
  <c r="E268" i="4"/>
  <c r="C268" i="4"/>
  <c r="B268" i="4"/>
  <c r="E267" i="4"/>
  <c r="C267" i="4"/>
  <c r="B267" i="4"/>
  <c r="E266" i="4"/>
  <c r="C266" i="4"/>
  <c r="B266" i="4"/>
  <c r="E265" i="4"/>
  <c r="C265" i="4"/>
  <c r="B265" i="4"/>
  <c r="Q264" i="4"/>
  <c r="E264" i="4"/>
  <c r="C264" i="4"/>
  <c r="B264" i="4"/>
  <c r="E263" i="4"/>
  <c r="C263" i="4"/>
  <c r="B263" i="4"/>
  <c r="W262" i="4"/>
  <c r="T262" i="4"/>
  <c r="Q262" i="4"/>
  <c r="N262" i="4"/>
  <c r="E262" i="4"/>
  <c r="C262" i="4"/>
  <c r="B262" i="4"/>
  <c r="W261" i="4"/>
  <c r="S261" i="4"/>
  <c r="O261" i="4"/>
  <c r="E261" i="4"/>
  <c r="C261" i="4"/>
  <c r="B261" i="4"/>
  <c r="W260" i="4"/>
  <c r="S260" i="4"/>
  <c r="O260" i="4"/>
  <c r="E260" i="4"/>
  <c r="C260" i="4"/>
  <c r="B260" i="4"/>
  <c r="J259" i="4"/>
  <c r="G259" i="4"/>
  <c r="E259" i="4"/>
  <c r="D259" i="4"/>
  <c r="C259" i="4"/>
  <c r="B259" i="4"/>
  <c r="J258" i="4"/>
  <c r="G258" i="4"/>
  <c r="E258" i="4"/>
  <c r="C258" i="4"/>
  <c r="B258" i="4"/>
  <c r="G257" i="4"/>
  <c r="E257" i="4"/>
  <c r="D257" i="4"/>
  <c r="C257" i="4"/>
  <c r="B257" i="4"/>
  <c r="G256" i="4"/>
  <c r="F256" i="4"/>
  <c r="E256" i="4"/>
  <c r="C256" i="4"/>
  <c r="G255" i="4"/>
  <c r="F255" i="4"/>
  <c r="E255" i="4"/>
  <c r="C255" i="4"/>
  <c r="G254" i="4"/>
  <c r="F254" i="4"/>
  <c r="D254" i="4"/>
  <c r="C254" i="4"/>
  <c r="B254" i="4"/>
  <c r="J217" i="4"/>
  <c r="J216" i="4"/>
  <c r="J215" i="4"/>
  <c r="J177" i="4"/>
  <c r="J176" i="4"/>
  <c r="J175" i="4"/>
  <c r="J174" i="4"/>
  <c r="J173" i="4"/>
  <c r="J172" i="4"/>
  <c r="J171" i="4"/>
  <c r="J170" i="4"/>
  <c r="J169" i="4"/>
  <c r="J168" i="4"/>
  <c r="M167" i="4"/>
  <c r="J167" i="4"/>
  <c r="M166" i="4"/>
  <c r="J166" i="4" s="1"/>
  <c r="M165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F38" i="4"/>
  <c r="E38" i="4"/>
  <c r="D38" i="4"/>
  <c r="C38" i="4"/>
  <c r="B38" i="4"/>
  <c r="F37" i="4"/>
  <c r="E37" i="4"/>
  <c r="D37" i="4"/>
  <c r="C37" i="4"/>
  <c r="B37" i="4"/>
  <c r="K36" i="4"/>
  <c r="K37" i="4" s="1"/>
  <c r="C36" i="4"/>
  <c r="C35" i="4"/>
  <c r="G34" i="4"/>
  <c r="G35" i="4" s="1"/>
  <c r="G36" i="4" s="1"/>
  <c r="F34" i="4"/>
  <c r="F35" i="4" s="1"/>
  <c r="E34" i="4"/>
  <c r="E35" i="4" s="1"/>
  <c r="E36" i="4" s="1"/>
  <c r="D34" i="4"/>
  <c r="D35" i="4" s="1"/>
  <c r="D36" i="4" s="1"/>
  <c r="C34" i="4"/>
  <c r="B34" i="4"/>
  <c r="B35" i="4" s="1"/>
  <c r="B36" i="4" s="1"/>
  <c r="F19" i="4"/>
  <c r="E19" i="4"/>
  <c r="D19" i="4"/>
  <c r="C19" i="4"/>
  <c r="B19" i="4"/>
  <c r="F18" i="4"/>
  <c r="E18" i="4"/>
  <c r="D18" i="4"/>
  <c r="C18" i="4"/>
  <c r="B18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B11" i="4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U93" i="2"/>
  <c r="T93" i="2"/>
  <c r="S93" i="2"/>
  <c r="R93" i="2"/>
  <c r="Q93" i="2"/>
  <c r="P93" i="2"/>
  <c r="O93" i="2"/>
  <c r="N93" i="2"/>
  <c r="M93" i="2"/>
  <c r="L93" i="2"/>
  <c r="K93" i="2"/>
  <c r="J93" i="2"/>
  <c r="G45" i="2"/>
  <c r="E45" i="2"/>
  <c r="G44" i="2"/>
  <c r="G43" i="2"/>
  <c r="G42" i="2"/>
  <c r="G41" i="2"/>
  <c r="G40" i="2"/>
  <c r="G39" i="2"/>
  <c r="U6" i="2"/>
  <c r="T6" i="2"/>
  <c r="S6" i="2"/>
  <c r="R6" i="2"/>
  <c r="Q6" i="2"/>
  <c r="P6" i="2"/>
  <c r="O6" i="2"/>
  <c r="N6" i="2"/>
  <c r="M6" i="2"/>
  <c r="L6" i="2"/>
  <c r="K6" i="2"/>
  <c r="J6" i="2"/>
  <c r="P78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AC44" i="1"/>
  <c r="AB44" i="1"/>
  <c r="AA44" i="1"/>
  <c r="Z44" i="1"/>
  <c r="Y44" i="1"/>
  <c r="X44" i="1"/>
  <c r="W44" i="1"/>
  <c r="V44" i="1"/>
  <c r="U44" i="1"/>
  <c r="T44" i="1"/>
  <c r="S44" i="1"/>
  <c r="Q44" i="1"/>
  <c r="Q43" i="1"/>
  <c r="Q42" i="1"/>
  <c r="Q41" i="1"/>
  <c r="Q40" i="1"/>
  <c r="Q39" i="1"/>
  <c r="Q38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AC18" i="1"/>
  <c r="AB18" i="1"/>
  <c r="AA18" i="1"/>
  <c r="Z18" i="1"/>
  <c r="Y18" i="1"/>
  <c r="X18" i="1"/>
  <c r="W18" i="1"/>
  <c r="V18" i="1"/>
  <c r="U18" i="1"/>
  <c r="T18" i="1"/>
  <c r="Q18" i="1"/>
  <c r="AC15" i="1"/>
  <c r="AB15" i="1"/>
  <c r="AA15" i="1"/>
  <c r="Z15" i="1"/>
  <c r="Y15" i="1"/>
  <c r="X15" i="1"/>
  <c r="W15" i="1"/>
  <c r="V15" i="1"/>
  <c r="U15" i="1"/>
  <c r="S15" i="1"/>
  <c r="R15" i="1"/>
  <c r="Q15" i="1"/>
  <c r="AC7" i="1"/>
  <c r="AB7" i="1"/>
  <c r="AA7" i="1"/>
  <c r="Z7" i="1"/>
  <c r="Y7" i="1"/>
  <c r="X7" i="1"/>
  <c r="W7" i="1"/>
  <c r="V7" i="1"/>
  <c r="U7" i="1"/>
  <c r="T7" i="1"/>
  <c r="S7" i="1"/>
  <c r="R7" i="1"/>
  <c r="Q10" i="1"/>
  <c r="Q9" i="1"/>
  <c r="Q8" i="1"/>
  <c r="Q7" i="1" l="1"/>
  <c r="F36" i="4"/>
  <c r="J35" i="4"/>
  <c r="J36" i="4" s="1"/>
  <c r="J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tc={D3E04FB5-640E-46EA-9BCC-687809CAFCFF}</author>
    <author>tc={65FC724E-3F57-4ED2-98B3-A2CA23F672F1}</author>
    <author>tc={C4C26875-2D24-4EAD-8244-A17D0AEBE1A4}</author>
    <author>tc={B161AFD9-DEE6-453D-9FAE-378BE6D45C8C}</author>
    <author>tc={8EF47F92-8148-4FEA-9E1A-531982D3EB0E}</author>
    <author>tc={55B816DC-2C5B-408B-A123-530EE6D14BE5}</author>
    <author>tc={35638C0F-50B3-4967-80EA-32596E9DCEF6}</author>
    <author>Alejandra Torres Sepulveda</author>
    <author>tc={F320EC5A-A235-4A51-9142-FA9091403B8E}</author>
    <author>Nathaly Mora A.</author>
    <author>tc={A0872093-1D24-499F-8604-14A2775CF277}</author>
    <author>tc={71B9491A-5C05-4B9A-B4B1-4205F20017CB}</author>
    <author>tc={12E9F21F-6D78-40FF-9095-F322281A0242}</author>
    <author>tc={4A797D45-2DE1-43AC-8B18-DC03B4281BCF}</author>
    <author>tc={0F312066-97FC-410C-9EBB-9249EA5712FB}</author>
    <author>tc={B4C0C846-F299-4748-9703-8BA7121E96CA}</author>
  </authors>
  <commentList>
    <comment ref="A5" authorId="0" shapeId="0" xr:uid="{D3E04FB5-640E-46EA-9BCC-687809CAFC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asigna la OP</t>
      </text>
    </comment>
    <comment ref="B5" authorId="1" shapeId="0" xr:uid="{65FC724E-3F57-4ED2-98B3-A2CA23F672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1 - metas estratégicas</t>
      </text>
    </comment>
    <comment ref="C5" authorId="2" shapeId="0" xr:uid="{C4C26875-2D24-4EAD-8244-A17D0AEBE1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1 "metas estratégicas"</t>
      </text>
    </comment>
    <comment ref="D5" authorId="3" shapeId="0" xr:uid="{B161AFD9-DEE6-453D-9FAE-378BE6D45C8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1 "metas estratégicas"</t>
      </text>
    </comment>
    <comment ref="E5" authorId="4" shapeId="0" xr:uid="{8EF47F92-8148-4FEA-9E1A-531982D3EB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"Productos"</t>
      </text>
    </comment>
    <comment ref="F5" authorId="5" shapeId="0" xr:uid="{55B816DC-2C5B-408B-A123-530EE6D14B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"Productos"</t>
      </text>
    </comment>
    <comment ref="G5" authorId="6" shapeId="0" xr:uid="{35638C0F-50B3-4967-80EA-32596E9DCE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"Productos"</t>
      </text>
    </comment>
    <comment ref="D38" authorId="7" shapeId="0" xr:uid="{DA7BE360-6626-45C1-830C-8BCE0D902D03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7000</t>
        </r>
      </text>
    </comment>
    <comment ref="F38" authorId="7" shapeId="0" xr:uid="{CD696B08-C30B-4B96-A594-CDCA6EA71A36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7000</t>
        </r>
      </text>
    </comment>
    <comment ref="C45" authorId="7" shapeId="0" xr:uid="{4179376D-7780-4A03-A1BC-FE48170DA09F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presentados ante el Consejo directivo</t>
        </r>
      </text>
    </comment>
    <comment ref="D45" authorId="7" shapeId="0" xr:uid="{71C2AA46-97F2-43BA-B2B5-20E99CEEDCD9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8</t>
        </r>
      </text>
    </comment>
    <comment ref="F45" authorId="7" shapeId="0" xr:uid="{BAB18719-70BD-4104-A47D-00C0FBF3A0B9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8</t>
        </r>
      </text>
    </comment>
    <comment ref="G45" authorId="7" shapeId="0" xr:uid="{552C076E-E69A-484E-9A15-7041D7F337BE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presentados ante el Consejo directivo</t>
        </r>
      </text>
    </comment>
    <comment ref="I45" authorId="7" shapeId="0" xr:uid="{36D1470A-0ABC-4635-A08B-346814C1E633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presentados ante el Consejo directivo</t>
        </r>
      </text>
    </comment>
    <comment ref="J45" authorId="7" shapeId="0" xr:uid="{63C7B8CA-432D-4D50-A36A-C39BC2C54654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8</t>
        </r>
      </text>
    </comment>
    <comment ref="D48" authorId="7" shapeId="0" xr:uid="{100BE142-41B3-45CE-BB5F-FC29965DE36F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100</t>
        </r>
      </text>
    </comment>
    <comment ref="F48" authorId="7" shapeId="0" xr:uid="{D5308F97-3DE2-42A3-8985-72BB17DB6DDE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100</t>
        </r>
      </text>
    </comment>
    <comment ref="E70" authorId="8" shapeId="0" xr:uid="{F320EC5A-A235-4A51-9142-FA9091403B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Corresponde a un producto creado para medir la formalización de los predios adquiridos</t>
      </text>
    </comment>
    <comment ref="J74" authorId="9" shapeId="0" xr:uid="{79D41542-3C7E-48CD-B3F6-64B50E66D711}">
      <text>
        <r>
          <rPr>
            <sz val="9"/>
            <color rgb="FF000000"/>
            <rFont val="Tahoma"/>
            <family val="2"/>
          </rPr>
          <t>El ejercicio esta diligenciado apartir de la fila 10, favor elimiar esta fila (fila 9)</t>
        </r>
      </text>
    </comment>
    <comment ref="H75" authorId="9" shapeId="0" xr:uid="{81436D88-677B-46BA-A7F8-CDB51CD62F10}">
      <text>
        <r>
          <rPr>
            <sz val="9"/>
            <color indexed="81"/>
            <rFont val="Tahoma"/>
            <family val="2"/>
          </rPr>
          <t>Favor ajustar la redacción de las actividades, deben iniciar con un verbo en infinitivo y deben revelar de forma sucinta las acciones que se van a realizar</t>
        </r>
      </text>
    </comment>
    <comment ref="H80" authorId="9" shapeId="0" xr:uid="{527EB72E-1807-4D90-89C5-5815C467CBF4}">
      <text>
        <r>
          <rPr>
            <sz val="9"/>
            <color rgb="FF000000"/>
            <rFont val="Tahoma"/>
            <family val="2"/>
          </rPr>
          <t>Favor ajustar la redacción de las actividades, deben iniciar con un verbo en infinitivo y deben revelar de forma sucinta las acciones que se van a realizar</t>
        </r>
      </text>
    </comment>
    <comment ref="J83" authorId="9" shapeId="0" xr:uid="{2D58BFDC-DFED-4E6D-A0E7-08F669BB8503}">
      <text>
        <r>
          <rPr>
            <sz val="9"/>
            <color rgb="FF000000"/>
            <rFont val="Tahoma"/>
            <family val="2"/>
          </rPr>
          <t>Favor eliminar esta fila (fila 18)</t>
        </r>
      </text>
    </comment>
    <comment ref="J84" authorId="9" shapeId="0" xr:uid="{BD74EAD4-B3FC-471B-96DB-25690A43E198}">
      <text>
        <r>
          <rPr>
            <sz val="9"/>
            <color rgb="FF000000"/>
            <rFont val="Tahoma"/>
            <family val="2"/>
          </rPr>
          <t>Favor eliminar esta fila (fila 19)</t>
        </r>
      </text>
    </comment>
    <comment ref="J92" authorId="9" shapeId="0" xr:uid="{ABBF77BC-EADA-4AAC-AA9C-1AC45BD1F09A}">
      <text>
        <r>
          <rPr>
            <sz val="9"/>
            <color indexed="81"/>
            <rFont val="Tahoma"/>
            <family val="2"/>
          </rPr>
          <t>Favor eliminar esta fila (fila 29)</t>
        </r>
      </text>
    </comment>
    <comment ref="X92" authorId="9" shapeId="0" xr:uid="{6FB65EDB-9F32-4DAF-AD05-6DDD7333BE20}">
      <text>
        <r>
          <rPr>
            <sz val="9"/>
            <color indexed="81"/>
            <rFont val="Tahoma"/>
            <family val="2"/>
          </rPr>
          <t>Favor completar la información de esta columna</t>
        </r>
      </text>
    </comment>
    <comment ref="J98" authorId="9" shapeId="0" xr:uid="{B06E600B-FAD9-47FA-97D7-576F69F6038C}">
      <text>
        <r>
          <rPr>
            <sz val="9"/>
            <color indexed="81"/>
            <rFont val="Tahoma"/>
            <family val="2"/>
          </rPr>
          <t>Favor eliminar esta fila (fila 37)</t>
        </r>
      </text>
    </comment>
    <comment ref="G99" authorId="9" shapeId="0" xr:uid="{68DF499D-C9DF-4A98-A056-3F5EDEFC4E60}">
      <text>
        <r>
          <rPr>
            <sz val="9"/>
            <color indexed="81"/>
            <rFont val="Tahoma"/>
            <family val="2"/>
          </rPr>
          <t>Se sugiere como Indicador de producto "Hectareas tituladas para consejos comunitarios"</t>
        </r>
      </text>
    </comment>
    <comment ref="H99" authorId="9" shapeId="0" xr:uid="{AA434CFC-258A-4EA4-81B8-BB6C0A9E7B42}">
      <text>
        <r>
          <rPr>
            <sz val="9"/>
            <color rgb="FF000000"/>
            <rFont val="Tahoma"/>
            <family val="2"/>
          </rPr>
          <t>Favor ajustar la redacción de las actividades, deben iniciar con un verbo en infinitivo y deben revelar de forma sucinta las acciones que se van a realizar</t>
        </r>
      </text>
    </comment>
    <comment ref="H104" authorId="9" shapeId="0" xr:uid="{D8873CAB-B66E-4DCC-8AC3-229774189DC8}">
      <text>
        <r>
          <rPr>
            <sz val="9"/>
            <color rgb="FF000000"/>
            <rFont val="Tahoma"/>
            <family val="2"/>
          </rPr>
          <t>Se sugiere si desean contemplar esta activdad mejor como Indicador de producto y crearle una actividad</t>
        </r>
      </text>
    </comment>
    <comment ref="G105" authorId="9" shapeId="0" xr:uid="{112E0DD1-7E60-49E4-A7E2-2AABC02A8654}">
      <text>
        <r>
          <rPr>
            <sz val="9"/>
            <color indexed="81"/>
            <rFont val="Tahoma"/>
            <family val="2"/>
          </rPr>
          <t>Se sugiere cambiar informacion columna G e I</t>
        </r>
      </text>
    </comment>
    <comment ref="J124" authorId="9" shapeId="0" xr:uid="{4AAF9D01-0ED4-44FA-9146-758E4A00428F}">
      <text>
        <r>
          <rPr>
            <sz val="9"/>
            <color indexed="81"/>
            <rFont val="Tahoma"/>
            <family val="2"/>
          </rPr>
          <t>Favor diligenciar valor meta</t>
        </r>
      </text>
    </comment>
    <comment ref="J125" authorId="9" shapeId="0" xr:uid="{C4C34B41-CB18-471E-AE91-17DB75BB4873}">
      <text>
        <r>
          <rPr>
            <sz val="9"/>
            <color indexed="81"/>
            <rFont val="Tahoma"/>
            <family val="2"/>
          </rPr>
          <t>Favor eliminar esta fila  (fila54)</t>
        </r>
      </text>
    </comment>
    <comment ref="J128" authorId="9" shapeId="0" xr:uid="{0A58BAD4-9CC8-47B2-A763-28488E5034E7}">
      <text>
        <r>
          <rPr>
            <sz val="9"/>
            <color indexed="81"/>
            <rFont val="Tahoma"/>
            <family val="2"/>
          </rPr>
          <t>Favor eliminar esta fila  (fila59)</t>
        </r>
      </text>
    </comment>
    <comment ref="J132" authorId="9" shapeId="0" xr:uid="{479BA1F9-7B63-4944-94B1-AFF82774CEEB}">
      <text>
        <r>
          <rPr>
            <sz val="9"/>
            <color rgb="FF000000"/>
            <rFont val="Tahoma"/>
            <family val="2"/>
          </rPr>
          <t>Favor eliminar esta fila  (fila63)</t>
        </r>
      </text>
    </comment>
    <comment ref="H136" authorId="9" shapeId="0" xr:uid="{47A459AC-1C69-44E2-AC7E-737B9B228F6C}">
      <text>
        <r>
          <rPr>
            <sz val="9"/>
            <color rgb="FF000000"/>
            <rFont val="Tahoma"/>
            <family val="2"/>
          </rPr>
          <t>Favor diligenciar la inforamación</t>
        </r>
      </text>
    </comment>
    <comment ref="I136" authorId="9" shapeId="0" xr:uid="{7BAD5514-7F5B-4E74-BB7A-EC0F79B8AC97}">
      <text>
        <r>
          <rPr>
            <sz val="9"/>
            <color rgb="FF000000"/>
            <rFont val="Tahoma"/>
            <family val="2"/>
          </rPr>
          <t>Favor diligenciar la inforamación</t>
        </r>
      </text>
    </comment>
    <comment ref="H138" authorId="9" shapeId="0" xr:uid="{5B1A7996-9815-4ACB-8763-73FBDD2895E4}">
      <text>
        <r>
          <rPr>
            <sz val="9"/>
            <color indexed="81"/>
            <rFont val="Tahoma"/>
            <family val="2"/>
          </rPr>
          <t>Favor definir la actividad con su correspondiente indicador, recuerde que la act es de gestion y no puede ser el mismo indicador de producto</t>
        </r>
      </text>
    </comment>
    <comment ref="E139" authorId="9" shapeId="0" xr:uid="{5C41FAAE-6785-400F-A390-918B1D519D21}">
      <text>
        <r>
          <rPr>
            <b/>
            <sz val="9"/>
            <color indexed="81"/>
            <rFont val="Tahoma"/>
            <family val="2"/>
          </rPr>
          <t>Nathaly Mora A.:</t>
        </r>
        <r>
          <rPr>
            <sz val="9"/>
            <color indexed="81"/>
            <rFont val="Tahoma"/>
            <family val="2"/>
          </rPr>
          <t xml:space="preserve">
Ajustar Producto e indicador de producto según la meta, ya que se encuentra asociado a la  meta de clarificacion, pero es protecciòn</t>
        </r>
      </text>
    </comment>
    <comment ref="G142" authorId="9" shapeId="0" xr:uid="{7982A33C-0A19-45DC-AE47-9201EABE74F7}">
      <text>
        <r>
          <rPr>
            <sz val="9"/>
            <color indexed="81"/>
            <rFont val="Tahoma"/>
            <family val="2"/>
          </rPr>
          <t>Es un producto, ajustar en terminos de Indicador de producto</t>
        </r>
      </text>
    </comment>
    <comment ref="J142" authorId="9" shapeId="0" xr:uid="{06C83AE2-F188-4307-98ED-B626C99DCC7C}">
      <text>
        <r>
          <rPr>
            <sz val="9"/>
            <color indexed="81"/>
            <rFont val="Tahoma"/>
            <family val="2"/>
          </rPr>
          <t>Favor eliminar esta fila  (fila72)</t>
        </r>
      </text>
    </comment>
    <comment ref="C143" authorId="9" shapeId="0" xr:uid="{F2619B16-71B3-4564-85E6-480713044BDD}">
      <text>
        <r>
          <rPr>
            <sz val="9"/>
            <color indexed="81"/>
            <rFont val="Tahoma"/>
            <family val="2"/>
          </rPr>
          <t>Se realizó comentarios en la hoja 1</t>
        </r>
      </text>
    </comment>
    <comment ref="G143" authorId="9" shapeId="0" xr:uid="{883C38DF-C372-4615-90A7-CCDB2F104C94}">
      <text>
        <r>
          <rPr>
            <sz val="9"/>
            <color rgb="FF000000"/>
            <rFont val="Tahoma"/>
            <family val="2"/>
          </rPr>
          <t>Es un producto, ajustar en terminos de Indicador de producto</t>
        </r>
      </text>
    </comment>
    <comment ref="C144" authorId="9" shapeId="0" xr:uid="{FEBB9761-7C7F-440D-9D4D-D9328AAC6883}">
      <text>
        <r>
          <rPr>
            <sz val="9"/>
            <color indexed="81"/>
            <rFont val="Tahoma"/>
            <family val="2"/>
          </rPr>
          <t>Se realizó comentarios en la hoja 1</t>
        </r>
      </text>
    </comment>
    <comment ref="G144" authorId="9" shapeId="0" xr:uid="{C78C4738-541E-42EE-8510-26C22CF7EC6F}">
      <text>
        <r>
          <rPr>
            <sz val="9"/>
            <color indexed="81"/>
            <rFont val="Tahoma"/>
            <family val="2"/>
          </rPr>
          <t>Es un producto, ajustar en terminos de Indicador de producto</t>
        </r>
      </text>
    </comment>
    <comment ref="X163" authorId="10" shapeId="0" xr:uid="{A0872093-1D24-499F-8604-14A2775CF2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ajustó redacción del producto</t>
      </text>
    </comment>
    <comment ref="J192" authorId="11" shapeId="0" xr:uid="{71B9491A-5C05-4B9A-B4B1-4205F20017C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ya que los tuve que formular la oficina de comunicaciones no elaboro actividades 
</t>
      </text>
    </comment>
    <comment ref="H260" authorId="12" shapeId="0" xr:uid="{12E9F21F-6D78-40FF-9095-F322281A02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Establecer universo y tal vez colocar priorizados</t>
      </text>
    </comment>
    <comment ref="G290" authorId="13" shapeId="0" xr:uid="{4A797D45-2DE1-43AC-8B18-DC03B4281BC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eliminar el denominador</t>
      </text>
    </comment>
    <comment ref="G291" authorId="14" shapeId="0" xr:uid="{0F312066-97FC-410C-9EBB-9249EA5712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eliminar el denominador</t>
      </text>
    </comment>
    <comment ref="G292" authorId="15" shapeId="0" xr:uid="{B4C0C846-F299-4748-9703-8BA7121E96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eliminar el denominador</t>
      </text>
    </comment>
  </commentList>
</comments>
</file>

<file path=xl/sharedStrings.xml><?xml version="1.0" encoding="utf-8"?>
<sst xmlns="http://schemas.openxmlformats.org/spreadsheetml/2006/main" count="5295" uniqueCount="1700">
  <si>
    <t xml:space="preserve">FORMA </t>
  </si>
  <si>
    <t>FORMULACIÓN DEL PLAN DE ACCIÓN INSTITUCIONAL</t>
  </si>
  <si>
    <t>CÓDIGO</t>
  </si>
  <si>
    <t>DEST-F-003</t>
  </si>
  <si>
    <t>ACTIVIDAD</t>
  </si>
  <si>
    <t>FORMULACIÓN DEL PLAN DE ACCIÓN ANUAL</t>
  </si>
  <si>
    <t>VERSIÓN</t>
  </si>
  <si>
    <t>PROCESO</t>
  </si>
  <si>
    <t>DIRECCIONAMIENTO ESTRATÉGICO</t>
  </si>
  <si>
    <t>FECHA</t>
  </si>
  <si>
    <t xml:space="preserve">PLAN NACIONAL DE DESARROLLO </t>
  </si>
  <si>
    <t xml:space="preserve">PLAN ESTRATÉGICO INSTITUCIONAL PEI </t>
  </si>
  <si>
    <t>INSTANCIA DE MEDICIÓN</t>
  </si>
  <si>
    <t>PLAN DE ACCIÓN INSTITUCIONAL 2025</t>
  </si>
  <si>
    <t xml:space="preserve"> Macrometa</t>
  </si>
  <si>
    <t>Meta 2025</t>
  </si>
  <si>
    <t>Programación metas estratégicas</t>
  </si>
  <si>
    <t>ID AP</t>
  </si>
  <si>
    <t>Acuerdo de Paz</t>
  </si>
  <si>
    <t>ID Sinergia (PND)</t>
  </si>
  <si>
    <t>Indicador Sinergia (PND)</t>
  </si>
  <si>
    <t>ID EE</t>
  </si>
  <si>
    <t>Eje Estratégico</t>
  </si>
  <si>
    <t>Objetivos Estratégicos PAI</t>
  </si>
  <si>
    <t>PMI</t>
  </si>
  <si>
    <t>PNS</t>
  </si>
  <si>
    <t>PNFMPR</t>
  </si>
  <si>
    <t>ID PAI</t>
  </si>
  <si>
    <t>Tipo Indicador</t>
  </si>
  <si>
    <t>Nombre del Indicador</t>
  </si>
  <si>
    <t>Dependencia principal</t>
  </si>
  <si>
    <t>Dependencia Asociada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</si>
  <si>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</si>
  <si>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</si>
  <si>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</si>
  <si>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</si>
  <si>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</si>
  <si>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</si>
  <si>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</si>
  <si>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</si>
  <si>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</si>
  <si>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</si>
  <si>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nov</t>
  </si>
  <si>
    <t>dic</t>
  </si>
  <si>
    <t>Siete millones de hectáreas de pequeña y mediana propiedad rural, formalizadas</t>
  </si>
  <si>
    <t>SIN - 1</t>
  </si>
  <si>
    <t>Hectáreas de pequeña y mediana propiedad rural formalizadas (Campesinos)</t>
  </si>
  <si>
    <t>EE - 02</t>
  </si>
  <si>
    <t>3.9 millones de hectáreas de pequeña y mediana propiedad rural formalizadas</t>
  </si>
  <si>
    <t>Hectáreas de pequeña y mediana propiedad rural, formalizadas</t>
  </si>
  <si>
    <t>X</t>
  </si>
  <si>
    <t>PAI - 1</t>
  </si>
  <si>
    <t>Principal</t>
  </si>
  <si>
    <t>Dirección de Acceso a Tierras</t>
  </si>
  <si>
    <t>SATZF-SATDD-SSJ</t>
  </si>
  <si>
    <t>PAI - 1.1</t>
  </si>
  <si>
    <t>Secundario</t>
  </si>
  <si>
    <t>Hectáreas de Baldíos formalizados con ocupación previa</t>
  </si>
  <si>
    <t>SATDD</t>
  </si>
  <si>
    <t>PAI - 1.2</t>
  </si>
  <si>
    <t>SATZF</t>
  </si>
  <si>
    <t>PAI - 1.3</t>
  </si>
  <si>
    <t>Hectáreas de Baldíos formalizados con EDP</t>
  </si>
  <si>
    <t>SATN</t>
  </si>
  <si>
    <t xml:space="preserve">Siete millones de hectáreas de pequeña y mediana propiedad rural, formalizadas
</t>
  </si>
  <si>
    <t>PAI - 1.4</t>
  </si>
  <si>
    <t>Hectáreas de Bienes Fiscales Patrimoniales formalizados con ocupación previa</t>
  </si>
  <si>
    <t xml:space="preserve"> SATZF - SATDD - SATN </t>
  </si>
  <si>
    <t>PAI - 1.4.1</t>
  </si>
  <si>
    <t>PAI - 1.4.2</t>
  </si>
  <si>
    <t>SIN - 31</t>
  </si>
  <si>
    <t>Títulos formalizados a mujeres rurales mediante título individual</t>
  </si>
  <si>
    <t>PAI - 2</t>
  </si>
  <si>
    <t>Hectáreas formalizadas a Título Individual para mujeres rurales.</t>
  </si>
  <si>
    <t>SATZF - SATDD</t>
  </si>
  <si>
    <t> </t>
  </si>
  <si>
    <t>PAI - 3</t>
  </si>
  <si>
    <t>Hectáreas registradas de títulos expedidos en años anteriores (Campesinos)</t>
  </si>
  <si>
    <t>PAI - 3.1</t>
  </si>
  <si>
    <t>PAI - 3.2</t>
  </si>
  <si>
    <t>PAI - 4</t>
  </si>
  <si>
    <t>Hectáreas de predios formalizados de propiedad privada rural.</t>
  </si>
  <si>
    <t>Dirección de Gestión Jurídica de Tierras</t>
  </si>
  <si>
    <t>SSJ</t>
  </si>
  <si>
    <t>PAI - 5</t>
  </si>
  <si>
    <t>Títulos de predios rurales privados formalizados</t>
  </si>
  <si>
    <t>PAI - 6</t>
  </si>
  <si>
    <t>Número de Actos Administrativos de reconocimiento de sentencias judiciales expedidos, en el cumplimiento de lo establecido por la Corte Constitucional en la Sentencia SU-288</t>
  </si>
  <si>
    <t>SPA - SSJ</t>
  </si>
  <si>
    <t>PAI - 7</t>
  </si>
  <si>
    <t>Hectáreas formalizadas derivadas de los procedimientos de constitución y reestructuración de resguardos indígenas con acto administrativo expedido</t>
  </si>
  <si>
    <t>Dirección de Asuntos Étnicos</t>
  </si>
  <si>
    <t>SDAE</t>
  </si>
  <si>
    <t>PAI - 8</t>
  </si>
  <si>
    <t>Hectáreas formalizadas derivadas del procedimiento de ampliación de resguardos indígenas con acto administrativo expedido</t>
  </si>
  <si>
    <t>PAI - 9</t>
  </si>
  <si>
    <t>Hectáreas formalizadas derivadas del procedimiento de titulación colectiva con acto administrativo expedido</t>
  </si>
  <si>
    <t>PAI - 10</t>
  </si>
  <si>
    <t>Hectáreas formalizadas derivadas del procedimiento de ampliación de tierras para comunidades negras con acto administrativo expedido</t>
  </si>
  <si>
    <t>PAI - 11</t>
  </si>
  <si>
    <t>Hectáreas formalizadas a través de la constitución o reestructuración de resguardos indígenas con registro ORIP</t>
  </si>
  <si>
    <t>PAI - 12</t>
  </si>
  <si>
    <t>Hectáreas formalizadas a través de la ampliación de resguardos indígenas con registro ORIP</t>
  </si>
  <si>
    <t>PAI - 13</t>
  </si>
  <si>
    <t>Hectáreas formalizadas a través de la titulación colectiva o ampliación de títulos colectivos con registro ORIP</t>
  </si>
  <si>
    <t>Tres millones de hectáreas entregadas a través del Fondo de Tierras</t>
  </si>
  <si>
    <t>SIN - 2</t>
  </si>
  <si>
    <t>Hectáreas entregadas a través del fondo de tierras</t>
  </si>
  <si>
    <t>EE - 01</t>
  </si>
  <si>
    <t>1.5 millones de hectáreas entregadas a través del Fondo de Tierras</t>
  </si>
  <si>
    <t>PAI - 14</t>
  </si>
  <si>
    <t>Hectáreas entregadas a través del Fondo de Tierras. (Campesinos)</t>
  </si>
  <si>
    <t>Hectáreas adjudicadas de Bienes Fiscales Patrimoniales sin ocupación previa (Asignación de derechos Decreto Ley 902 Decreto1623).</t>
  </si>
  <si>
    <t>Hectáreas adjudicadas mediante otros programas especiales.</t>
  </si>
  <si>
    <t>DAE</t>
  </si>
  <si>
    <t>Hectáreas materializadas a través del Subsidio. (compra de tierras)</t>
  </si>
  <si>
    <t>SIN - 207</t>
  </si>
  <si>
    <t>Hectáreas entregadas a mujeres rurales través del fondo de tierras (título individual)</t>
  </si>
  <si>
    <t>PAI - 15</t>
  </si>
  <si>
    <t>Hectáreas adjudicadas a mujeres rurales través del fondo de tierras (Título Individual).</t>
  </si>
  <si>
    <t>PAI - 16</t>
  </si>
  <si>
    <t>Hectáreas adquiridas para comunidades Indígenas</t>
  </si>
  <si>
    <t>PAI - 17</t>
  </si>
  <si>
    <t>Hectáreas adquiridas para comunidades Negras</t>
  </si>
  <si>
    <t>PAI - 18</t>
  </si>
  <si>
    <t>Hectáreas adquiridas y entregadas provisionalmente a las comunidades indígenas</t>
  </si>
  <si>
    <t>PAI - 19</t>
  </si>
  <si>
    <t>Hectáreas adquiridas y entregadas provisionalmente a las comunidades negras</t>
  </si>
  <si>
    <t>PAI - 20</t>
  </si>
  <si>
    <t>Hectáreas entregadas definitivamente derivadas del proceso de adquisición para la formalización de comunidades indígenas a través de la constitución o reestructuración de resguardos indígenas</t>
  </si>
  <si>
    <t>PAI - 21</t>
  </si>
  <si>
    <t>Hectáreas entregadas definitivamente derivadas del proceso de adquisición para la formalización de comunidades indígenas a través de la ampliación de resguardos indígenas</t>
  </si>
  <si>
    <t>PAI - 22</t>
  </si>
  <si>
    <t>Hectáreas entregadas definitivamente derivadas del proceso de adquisición para la formalización de comunidades negras a través de la titulación colectiva</t>
  </si>
  <si>
    <t>PAI - 23</t>
  </si>
  <si>
    <t>Hectáreas entregadas definitivamente derivadas del proceso de adquisición para la formalización de comunidades negras a través de la ampliación de títulos colectivos</t>
  </si>
  <si>
    <t>SIN - 59</t>
  </si>
  <si>
    <t>Títulos entregados a través del Fondo de Tierras</t>
  </si>
  <si>
    <t>PAI - 24</t>
  </si>
  <si>
    <t>Títulos entregados a través del Fondo de Tierras.</t>
  </si>
  <si>
    <t>SATZF - DAT</t>
  </si>
  <si>
    <t>Títulos adjudicados a través del Fondo de Tierras.</t>
  </si>
  <si>
    <t>DAT</t>
  </si>
  <si>
    <t>PAI - 25</t>
  </si>
  <si>
    <t>Hectáreas registradas de títulos expedidos en años anteriores (Acceso a tierra)</t>
  </si>
  <si>
    <t>-</t>
  </si>
  <si>
    <t>PAI - 26</t>
  </si>
  <si>
    <t>Hectáreas adquiridas de tierra rural (Compra, Transferencias, Donaciones, etc.)</t>
  </si>
  <si>
    <t>PAI - 27</t>
  </si>
  <si>
    <t>Hectáreas de procesos agrarios con acto administrativo definitivo</t>
  </si>
  <si>
    <t>DGJT-SPA</t>
  </si>
  <si>
    <t>PAI - 28</t>
  </si>
  <si>
    <t>Hectáreas de procesos agrarios con decisión administrativa que ordena presentar demanda (902)</t>
  </si>
  <si>
    <t>DGJT-SPA-SSJ</t>
  </si>
  <si>
    <t>PAI - 29</t>
  </si>
  <si>
    <t>Hectáreas ingresadas al Fondo de tierras.</t>
  </si>
  <si>
    <t>PAI - 30</t>
  </si>
  <si>
    <t>Hectáreas aprehendidas materialmente (Actas de diligencias de aprehensión)</t>
  </si>
  <si>
    <t>SPA</t>
  </si>
  <si>
    <t>No Aplica</t>
  </si>
  <si>
    <t>Acciones de ordenamiento del territorio</t>
  </si>
  <si>
    <t>PAI - 31</t>
  </si>
  <si>
    <t>Hectareas revisadas y actualizadas del Fondo de Tierras (Depuración del Fondo)</t>
  </si>
  <si>
    <t>PAI - 32</t>
  </si>
  <si>
    <t xml:space="preserve">Número de Municipios recalculados con el fin de determinar las extensiones máximas y mínimas de las Unidades Agrícolas Familiares </t>
  </si>
  <si>
    <t>PAI - 33</t>
  </si>
  <si>
    <t>Número de PDS de Zonas de Reserva Campesina - ZRC presentados para aprobación del Consejo Directivo</t>
  </si>
  <si>
    <t>PAI - 34</t>
  </si>
  <si>
    <t>Número de Zonas de Reserva Campesina - ZRC constituidas acompañadas</t>
  </si>
  <si>
    <t>PAI - 35</t>
  </si>
  <si>
    <t>Números de Territorios Agroalimentarios - TECAM constituidas.</t>
  </si>
  <si>
    <t>EE - 03</t>
  </si>
  <si>
    <t>PAI - 36</t>
  </si>
  <si>
    <t>Porcentaje de respuesta de solicitudes relacionadas con limitaciones a la propiedad</t>
  </si>
  <si>
    <t>PAI - 37</t>
  </si>
  <si>
    <t>Número de servidumbre sobre predios de la nación otorgados</t>
  </si>
  <si>
    <t>PAI - 38</t>
  </si>
  <si>
    <t>Informes semestrales de la gestión de administración de baldíos en Islas del Rosario - San Bernardo</t>
  </si>
  <si>
    <t>PAI - 39</t>
  </si>
  <si>
    <t>Hectáreas de tierras Enrutadas</t>
  </si>
  <si>
    <t>Dirección de Gestión del Ordenamiento Social de la Propiedad</t>
  </si>
  <si>
    <t>DGOSP-SPO</t>
  </si>
  <si>
    <t>PAI - 40</t>
  </si>
  <si>
    <t xml:space="preserve">Hectáreas con proceso de levantamiento físico y jurídico </t>
  </si>
  <si>
    <t>PAI - 41</t>
  </si>
  <si>
    <t>Resoluciones de inclusión/valoración al Registro de Sujetos de Ordenamiento RESO</t>
  </si>
  <si>
    <t>PAI - 42</t>
  </si>
  <si>
    <t>Resoluciones de calificación al Registro de Sujetos de Ordenamiento RESO</t>
  </si>
  <si>
    <t>PAI - 43</t>
  </si>
  <si>
    <t>Documentos de investigación (municipios analizados)</t>
  </si>
  <si>
    <t>PAI - 44</t>
  </si>
  <si>
    <t>Número de POSPR formulados</t>
  </si>
  <si>
    <t>PAI - 45</t>
  </si>
  <si>
    <t>Número de comités de selección constituidos</t>
  </si>
  <si>
    <t>Dirección General</t>
  </si>
  <si>
    <t>Diálogo Social</t>
  </si>
  <si>
    <t>PAI - 46</t>
  </si>
  <si>
    <t>Número de CMRA constituidos</t>
  </si>
  <si>
    <t>PAI - 47</t>
  </si>
  <si>
    <t>Porcentaje de CMRA en funcionamiento</t>
  </si>
  <si>
    <t>PAI - 48</t>
  </si>
  <si>
    <t>Número de Rutas metodológicas diseñadas para la caracterización y transformación de conflictos territoriales entre comunidades rurales</t>
  </si>
  <si>
    <t>PAI - 49</t>
  </si>
  <si>
    <t>Número de oficinas municipales conformadas por las OMT</t>
  </si>
  <si>
    <t>Coordinación OMTS</t>
  </si>
  <si>
    <t>PAI - 50</t>
  </si>
  <si>
    <t>Coordinación UGT</t>
  </si>
  <si>
    <t>EE - 04</t>
  </si>
  <si>
    <t>Acciones Transversales</t>
  </si>
  <si>
    <t>PAI - 51</t>
  </si>
  <si>
    <t>Medidas de protección provisional de territorio ancestrales para comunidades indígenas</t>
  </si>
  <si>
    <t>PAI - 52</t>
  </si>
  <si>
    <t>Medidas de protección provisional de territorios  ancestrales para comunidades negras</t>
  </si>
  <si>
    <t>PAI - 53</t>
  </si>
  <si>
    <t>Territorios de comunidades indígenas delimitados</t>
  </si>
  <si>
    <t>Acciones transversales</t>
  </si>
  <si>
    <t>PAI - 54</t>
  </si>
  <si>
    <t>Territorios de comunidades negras delimitados</t>
  </si>
  <si>
    <t>PAI - 55</t>
  </si>
  <si>
    <t>Clarificación de la vigencia legal del título de origen colonial o republicano para comunidades indígenas</t>
  </si>
  <si>
    <t>PAI - 56</t>
  </si>
  <si>
    <t>Iniciativas comunitarias que contribuyan a la soberanía alimentaria para comunidades Indígenas</t>
  </si>
  <si>
    <t>PAI - 57</t>
  </si>
  <si>
    <t>Iniciativas comunitarias que contribuyan a la soberanía alimentaria para comunidades Negras</t>
  </si>
  <si>
    <t>PAI - 58</t>
  </si>
  <si>
    <t>Número de Actas de concertación y mediación comunidades Indígenas</t>
  </si>
  <si>
    <t>PAI - 59</t>
  </si>
  <si>
    <t>PAI - 60</t>
  </si>
  <si>
    <t>Actos administrativos de delimitación político administrativa para comunidades Indígenas</t>
  </si>
  <si>
    <t>PAI - 61</t>
  </si>
  <si>
    <t>Saneamiento de los territorios de propiedad colectiva de las comunidades Indígenas</t>
  </si>
  <si>
    <t>PAI - 62</t>
  </si>
  <si>
    <t>Saneamiento de los territorios de propiedad colectiva de las comunidades Negras</t>
  </si>
  <si>
    <t>PAI - 63</t>
  </si>
  <si>
    <t>Número de Piezas Comunicativas Publicadas</t>
  </si>
  <si>
    <t>Comunicaciones</t>
  </si>
  <si>
    <t>PAI - 64</t>
  </si>
  <si>
    <t>Número de informes sobre la eficiencia en la Atención de Procesos Judiciales</t>
  </si>
  <si>
    <t>Oficina Jurídica</t>
  </si>
  <si>
    <t>PAI - 65</t>
  </si>
  <si>
    <t>Número de informes sobre la eficiencia en la Emisión de Conceptos y Viabilidades</t>
  </si>
  <si>
    <t>PAI - 66</t>
  </si>
  <si>
    <t>PAI - 67</t>
  </si>
  <si>
    <t>Porcentaje de avance del Plan Anual de auditoria aprobado por el Comité Institucional de Coordinación de Control Interno (CICCI)</t>
  </si>
  <si>
    <t>OCI</t>
  </si>
  <si>
    <t>PAI - 68</t>
  </si>
  <si>
    <t xml:space="preserve">Número de Informes de Fortalecimiento Institucional </t>
  </si>
  <si>
    <t>OIGT</t>
  </si>
  <si>
    <t>PAI - 69</t>
  </si>
  <si>
    <t xml:space="preserve">Número de Informes de gestión de la Agencia Nacional de Tierras ante la Presidencia de la República </t>
  </si>
  <si>
    <t>PAI - 70</t>
  </si>
  <si>
    <t>Diseño de estrategias para la lucha contra la corrupción en el marco de los procesos de la Agencia Nacional de Tierras</t>
  </si>
  <si>
    <t>PAI - 71</t>
  </si>
  <si>
    <t xml:space="preserve">Implementación de las estrategias para la lucha contra la corrupción en el marco de los procesos de la Agencia Nacional de Tierras </t>
  </si>
  <si>
    <t>PAI - 72</t>
  </si>
  <si>
    <t>Número de herramientas tecnológicas fortalecidas</t>
  </si>
  <si>
    <t>SSIT</t>
  </si>
  <si>
    <t>PAI - 73</t>
  </si>
  <si>
    <t>Número de instrumentos archivísticos en la Agencia Nacional de Tierras</t>
  </si>
  <si>
    <t>Secretaría General</t>
  </si>
  <si>
    <t>SAF</t>
  </si>
  <si>
    <t>PAI - 74</t>
  </si>
  <si>
    <t>Metros Lineales (ML) del Fondo Documental INCODER organizados (Pendiente 1.925ML)</t>
  </si>
  <si>
    <t>PAI - 75</t>
  </si>
  <si>
    <t>PAI - 76</t>
  </si>
  <si>
    <t>PAI - 77</t>
  </si>
  <si>
    <t>Número de Sesiones realizadas del Comité para las Mujeres Rurales y Enfoques Diferenciales en la Agencia Nacional de Tierras.</t>
  </si>
  <si>
    <t>PAI - 78</t>
  </si>
  <si>
    <t>Número de procesos misionales y estratégicos diagnosticados de la Agencia Nacional de Tierras, con plan de implementación de enfoques diferenciales.</t>
  </si>
  <si>
    <t>PAI - 79</t>
  </si>
  <si>
    <t xml:space="preserve">Número de Subcomités de enfoque diferencial al interior de los CMRA </t>
  </si>
  <si>
    <t>PAI - 80</t>
  </si>
  <si>
    <t>PAI - 81</t>
  </si>
  <si>
    <t xml:space="preserve">Porcentaje de funcionamiento del comité para las mujeres rurales y enfoques diferenciales al interior de la Agencia Nacional de Tierras </t>
  </si>
  <si>
    <t>PAI - 82</t>
  </si>
  <si>
    <t>PAI - 83</t>
  </si>
  <si>
    <t>Estrategia de planeación y seguimiento a los recursos de la ANT implementada, para el seguimiento y generación de alertas tempranas.</t>
  </si>
  <si>
    <t>OP</t>
  </si>
  <si>
    <t>PAI - 84</t>
  </si>
  <si>
    <t>Proyectos de inversión apoyados con asistencia técnica para su formulación.</t>
  </si>
  <si>
    <t>PAI - 85</t>
  </si>
  <si>
    <t>Procedimientos actualizados del Sistema de Gestión de Calidad con responsabilidades de las UGT</t>
  </si>
  <si>
    <t>PAI - 86</t>
  </si>
  <si>
    <t>Socializaciones realizadas sobre el Sistema Integrado de Gestión de la entidad</t>
  </si>
  <si>
    <t>PAI - 87</t>
  </si>
  <si>
    <t>Implementación modulo Cadena de aprobación de documentos SIG en aplicativo Klic</t>
  </si>
  <si>
    <t>PAI - 88</t>
  </si>
  <si>
    <t>Seguimiento y generación de alertas tempranas para el cumplimiento de planes, metas y objetivos.</t>
  </si>
  <si>
    <t>PAI - 89</t>
  </si>
  <si>
    <t>Seguimiento Mensual y generación de alertas tempranas para el cumplimiento de planes, metas y objetivos.</t>
  </si>
  <si>
    <t>ID del Producto</t>
  </si>
  <si>
    <t>Producto</t>
  </si>
  <si>
    <t>Meta de Producto</t>
  </si>
  <si>
    <t xml:space="preserve">Indicador de producto </t>
  </si>
  <si>
    <t>Unidad de medida</t>
  </si>
  <si>
    <t>Programación meta de producto</t>
  </si>
  <si>
    <t>Estrategia Aporta</t>
  </si>
  <si>
    <t>Proyecto de Inversión</t>
  </si>
  <si>
    <t>Rubro</t>
  </si>
  <si>
    <t>Presupuesto 2025</t>
  </si>
  <si>
    <t>Descripción del presupuesto (CPS, Logística, comisiones, compra directa, etc)</t>
  </si>
  <si>
    <t>Política de Gestión y Desempeño</t>
  </si>
  <si>
    <t>oct</t>
  </si>
  <si>
    <t>PT - 1</t>
  </si>
  <si>
    <t xml:space="preserve">Servicio de Adjudicación de Baldios </t>
  </si>
  <si>
    <t>Hectáreas</t>
  </si>
  <si>
    <t>Acceso a la propiedad de la tierra</t>
  </si>
  <si>
    <t>Fortalecimiento del programa de reforma agraria y reforma rural integral  Nacional</t>
  </si>
  <si>
    <t xml:space="preserve">C-1704-1100-25 </t>
  </si>
  <si>
    <t>CPS, Logística, comisiones, convenio avaluos, compra directa de predios</t>
  </si>
  <si>
    <t>16. Seguimiento y evaluación del desempeño institucional</t>
  </si>
  <si>
    <t>PT - 2</t>
  </si>
  <si>
    <t>Servicio de Adjudicación de Bienes Fiscales Patrimoniales</t>
  </si>
  <si>
    <t>PT - 3</t>
  </si>
  <si>
    <t>Hectáreas derivadas de procesos de regularización de la ocupación y otorgamiento de derechos de uso.</t>
  </si>
  <si>
    <t>Servicio de administración de tierras de la Nación</t>
  </si>
  <si>
    <t xml:space="preserve">Administración de tierras de la nación  </t>
  </si>
  <si>
    <t>PT - 4</t>
  </si>
  <si>
    <t xml:space="preserve">Servicio de adjudicación </t>
  </si>
  <si>
    <t xml:space="preserve">         1.6 Hectáreas formalizadas a Título Individual para mujeres rurales.</t>
  </si>
  <si>
    <t>PT - 5</t>
  </si>
  <si>
    <t>Contratos de Prestación de Servicios, Viáticos, gastos de viajes y Operador Logìstico</t>
  </si>
  <si>
    <t>PT - 6</t>
  </si>
  <si>
    <t xml:space="preserve">Servicio de formalización de la propiedad privada rural    </t>
  </si>
  <si>
    <t>Área de predios rurales de propiedad privada formalizados</t>
  </si>
  <si>
    <t xml:space="preserve">Incremento en la formalización de predios privados rurales </t>
  </si>
  <si>
    <t>Incremento de la formalización de predios privados rurales y procesos agrarios a nivel nacional</t>
  </si>
  <si>
    <t xml:space="preserve">C-1704-1100-23 </t>
  </si>
  <si>
    <t>Área de predios rurales  en municipios PDET de propiedad privada formalizados</t>
  </si>
  <si>
    <t>PT - 7</t>
  </si>
  <si>
    <t xml:space="preserve">Títulos de propiedad privada rural formalizados </t>
  </si>
  <si>
    <t>Títulos</t>
  </si>
  <si>
    <t>Seguimiento y evaluación del desempeño institucional</t>
  </si>
  <si>
    <t>PT - 8</t>
  </si>
  <si>
    <t>Actos Administrativos de reconocimiento de sentencias judiciales expedidos, en el cumplimiento de establecido por la Corte Constitucional en la Sentencia SU-288</t>
  </si>
  <si>
    <t>Número de Actos Administrativos de reconocimiento de sentencias judiciales expedidos, en el cumplimiento de establecido por la Corte Constitucional en la Sentencia SU-288</t>
  </si>
  <si>
    <t>Número</t>
  </si>
  <si>
    <t>Incremento en la formalización de predios privados rurales</t>
  </si>
  <si>
    <t>13. Defensa jurídica</t>
  </si>
  <si>
    <t>PT - 9</t>
  </si>
  <si>
    <t xml:space="preserve">Servicio de constitución de resguardos </t>
  </si>
  <si>
    <t>Hectáreas formalizadas a través del procedimiento de constitución o reestructuración de resguardos indígenas con acto administrativo expedido</t>
  </si>
  <si>
    <t>Constitución, reestructuración y ampliación de comunidades y resguardos indígenas</t>
  </si>
  <si>
    <t>Implementación del programa de formalización de tierras y fomento al desarrollo rural para comunidades indígenas a nivel  nacional</t>
  </si>
  <si>
    <t>C-1704-1100-19-10106a-1704026-02</t>
  </si>
  <si>
    <t>Se requiere: Mano de obra, convenio, visitas</t>
  </si>
  <si>
    <t>PT - 10</t>
  </si>
  <si>
    <t>Servicio de ampliación de resguardos</t>
  </si>
  <si>
    <t>Hectáreas formalizadas a través del procedimiento de ampliación de resguardos indígenas con acto administrativo expedido</t>
  </si>
  <si>
    <t>Ampliación del acceso a la tierra dirigida a los pueblos y comunidades indígenas</t>
  </si>
  <si>
    <t>C-1704-1100-19-10106a-1704027-02</t>
  </si>
  <si>
    <t>PT - 11</t>
  </si>
  <si>
    <t>Servicio de titulación colectiva a comunidades negras</t>
  </si>
  <si>
    <t>Hectáreas formalizadas a través del procedimiento de titulación colectiva a comunidades negras con acto administrativo expedido</t>
  </si>
  <si>
    <t>Titulación colectiva a comunidades negras</t>
  </si>
  <si>
    <t>Implementación del programa de formalización de tierras y fomento al desarrollo rural para comunidades negras a nivel  nacional</t>
  </si>
  <si>
    <t>C-1704-1100-20-10106a-1704043-02</t>
  </si>
  <si>
    <t>Se requiere: mano de obra, convenio, visitas</t>
  </si>
  <si>
    <t>PT - 12</t>
  </si>
  <si>
    <t>Servicio de ampliación de las tierras de las comunidades negras, afrocolombianas, raizales y palenqueras.</t>
  </si>
  <si>
    <t>Hectáreas formalizadas a través del procedimiento de ampliación de títulos colectivos a comunidades negras con acto administrativo expedido</t>
  </si>
  <si>
    <t>Ampliación del acceso en la dotación de tierra dirigida a la población negra</t>
  </si>
  <si>
    <t>En articulacion por ser indicadoresr nuevos y depender presupuestamente de realizar traslado al  proyecto de inversión, conforme al Decreto 0129 de 2024: Negros, afrocolombianos, raizales y palenqueras y al Decreto 746 de 2024 Indígenas.</t>
  </si>
  <si>
    <t>PT - 13</t>
  </si>
  <si>
    <t>Servicio de constitución o reestructuración de resguardos con registro ORIP</t>
  </si>
  <si>
    <t>Hectáreas formalizadas a comunidades indígenas a través de la constitución o reeestructuración de resguardos indígenas que obtienen el registro ORIP en la vigencia 2025</t>
  </si>
  <si>
    <t>PT - 14</t>
  </si>
  <si>
    <t>Servicio de ampliación de resguardos con registro ORIP</t>
  </si>
  <si>
    <t>Hectáreas formalizadas a comunidades indígenas a través de la ampliación de resguardos indígenas que obtienen el registro ORIP en la vigencia 2025</t>
  </si>
  <si>
    <t>PT - 15</t>
  </si>
  <si>
    <t>Servicio de Titulación colectiva a comunidades negras con registro ORIP</t>
  </si>
  <si>
    <t>Hectáreas formalizadas a comunidades negras a través de la titulación colectiva o ampliación de títulos colectivos que obtienen el registro ORIP en la vigencia 2025</t>
  </si>
  <si>
    <t>PT - 16</t>
  </si>
  <si>
    <t xml:space="preserve"> Hectáreas entregadas a través del Fondo de Tierras. (Campesinos)</t>
  </si>
  <si>
    <t xml:space="preserve">Hectareas </t>
  </si>
  <si>
    <t>CPS, Logística, comisiones</t>
  </si>
  <si>
    <t>PT - 17</t>
  </si>
  <si>
    <t>Hectáreas entregadas mediante otros programas especiales.</t>
  </si>
  <si>
    <t>Hectáreas adjudicadas a través de subsidios para compra de tierras.</t>
  </si>
  <si>
    <t>Hectáreas entregadas a mujeres rurales través del fondo de tierras (Título Individual).</t>
  </si>
  <si>
    <t>PT - 18</t>
  </si>
  <si>
    <t>Servicio de adquisición de tierras y/o mejoras para comunidades Indígenas</t>
  </si>
  <si>
    <t>Hectáreas adquiridas</t>
  </si>
  <si>
    <t xml:space="preserve">Adquisición de tierras  </t>
  </si>
  <si>
    <t>C-1704-1100-19-10106a-1704029-02</t>
  </si>
  <si>
    <t>Se requiere: Mano de obra, convenio, visitas, predios</t>
  </si>
  <si>
    <t>PT - 19</t>
  </si>
  <si>
    <t>Servicio de adquisición de tierras y/o mejoras para comunidades Negras</t>
  </si>
  <si>
    <t>C-1704-1100-20-10106a-1704029-02</t>
  </si>
  <si>
    <t>Se requiere: mano de obra, convenio, visitas, predios</t>
  </si>
  <si>
    <t>PT - 20</t>
  </si>
  <si>
    <t xml:space="preserve">Hectáreas adquiridas y entregadas provisionalmente a las comunidades indígenas
</t>
  </si>
  <si>
    <t>Servicio de adquisición de tierras y/o mejoras entregadas provisionalmente para comunidades Indígenas</t>
  </si>
  <si>
    <t>PT - 21</t>
  </si>
  <si>
    <t xml:space="preserve">Hectáreas adquiridas y entregadas provisionalmente a las comunidades negras
</t>
  </si>
  <si>
    <t>Servicio de adquisición de tierras y/o mejoras entregadas provisionalmente para comunidades negras</t>
  </si>
  <si>
    <t>PT - 22</t>
  </si>
  <si>
    <t>Servicio de formalización a comunidades indígenas de predios adquiridos por la Agencia Nacional de Tierras a través de la constitución o reestructuración de resguardos indígenas</t>
  </si>
  <si>
    <t>PT - 23</t>
  </si>
  <si>
    <t>Servicio de formalización a comunidades indígenas de predios adquiridos por la Agencia Nacional de Tierras a través de la ampliación de resguardos indígenas</t>
  </si>
  <si>
    <t>PT - 24</t>
  </si>
  <si>
    <t>Servicio de formalización a comunidades negras de predios adquiridos por la Agencia Nacional de Tierras a través de la titulación colectiva</t>
  </si>
  <si>
    <t>PT - 25</t>
  </si>
  <si>
    <t>Servicio de formalización a comunidades negras de predios adquiridos por la Agencia Nacional de Tierras a través de la ampliación de títulos colectivos</t>
  </si>
  <si>
    <t>PT - 26</t>
  </si>
  <si>
    <t>Títulos entregados a través del Fondo de Tierras. </t>
  </si>
  <si>
    <t>Títulos adjudicados a través del Fondo de Tierras. </t>
  </si>
  <si>
    <t>PT - 27</t>
  </si>
  <si>
    <t xml:space="preserve">Hectáreas adquiridas de tierra rural (Compra, Transferencias, Donaciones, etc.) </t>
  </si>
  <si>
    <t>PT - 28</t>
  </si>
  <si>
    <t>Servicio de asistencia jurídica y técnica para adelantar los procesos agrarios</t>
  </si>
  <si>
    <t>Área de procesos agrarios con acto administrativo definitivo potencialmente adjudicable</t>
  </si>
  <si>
    <t>Fortalecimiento en el impulso técnico y jurídico de procesos agrarios</t>
  </si>
  <si>
    <t>Área de procesos agrarios con acto administrativo definitivo de deslindes</t>
  </si>
  <si>
    <t>Área de procesos agrarios con acto administrativo definitivo que no son potencialmente adjudicables</t>
  </si>
  <si>
    <t>Área de procesos agrarios que cierra etapa administrativa y ordena presentar demanda (902) sobre predios potencialmente adjudicables</t>
  </si>
  <si>
    <t>Metros Cuadrados</t>
  </si>
  <si>
    <t>Área de procesos agrarios que cierra etapa administrativa y ordena presentar demanda (902) sobre deslindes</t>
  </si>
  <si>
    <t>Área de procesos agrarios que cierra etapa administrativa y ordena presentar demanda (902) sobre predios que no son potencialmente adjudicables</t>
  </si>
  <si>
    <t>PT - 29</t>
  </si>
  <si>
    <t>CPS, Logística, comisiones, convenios, saneamiento de predios del fondo</t>
  </si>
  <si>
    <t>PT - 30</t>
  </si>
  <si>
    <t>Fortalecimiento del ordenamiento social de la propiedad rural Nacional</t>
  </si>
  <si>
    <t>Hectáreas aprehendidas materialmente (Actas de diligencias de aprehensión). Programas Especiales</t>
  </si>
  <si>
    <t>Hectáreas aprehendidas materialmente (Actas de diligencias de aprehensión).</t>
  </si>
  <si>
    <t>Número de registros actualizados del Fondo de tierras. (Depuración del Fondo)</t>
  </si>
  <si>
    <t>PT - 31</t>
  </si>
  <si>
    <t xml:space="preserve"> Documentos técnicos</t>
  </si>
  <si>
    <t>Recalculo de Unidad Agrícola Familiar por Zonas Físicas Homogéneas.</t>
  </si>
  <si>
    <t>PT - 32</t>
  </si>
  <si>
    <t>Servicio de acompañamiento para la elaboración de planes de desarrollo sostenible</t>
  </si>
  <si>
    <t>Constitución de Zonas de Reserva Campesina</t>
  </si>
  <si>
    <t>PT - 33</t>
  </si>
  <si>
    <t>Constitución TECAM</t>
  </si>
  <si>
    <t>PT - 34</t>
  </si>
  <si>
    <t>Servicio de administración sobre limitaciones a la propiedad</t>
  </si>
  <si>
    <t>Porcentaje</t>
  </si>
  <si>
    <t>PT - 35</t>
  </si>
  <si>
    <t xml:space="preserve">Administración de Servidumbres </t>
  </si>
  <si>
    <t>PT - 36</t>
  </si>
  <si>
    <t xml:space="preserve"> Documentos técnicos islas del Rosario y San Bernardo</t>
  </si>
  <si>
    <t>PT - 37</t>
  </si>
  <si>
    <t xml:space="preserve">Servicio de enrutamiento de tierras </t>
  </si>
  <si>
    <t>Hectáreas enrutadas</t>
  </si>
  <si>
    <t xml:space="preserve">C-1704-1100-22 </t>
  </si>
  <si>
    <t>PT - 38</t>
  </si>
  <si>
    <t>Servicio de levantamiento de información física y jurídica de tierras rurales</t>
  </si>
  <si>
    <t>Hectáreas con levantamiento físico y jurídico</t>
  </si>
  <si>
    <t>PT - 39</t>
  </si>
  <si>
    <t>Servicio de registro de sujetos de ordenamiento</t>
  </si>
  <si>
    <t>Numero de actos administrativos o resoluciones de inclusión o no al RESO</t>
  </si>
  <si>
    <t>Numero de actos administrativos de calificación al RESO</t>
  </si>
  <si>
    <t>Servicio de información de tierras rurales</t>
  </si>
  <si>
    <t>Documentos de investigación</t>
  </si>
  <si>
    <t xml:space="preserve">Servicio de ordenamiento social de la propiedad rural </t>
  </si>
  <si>
    <t>POSPR formulados</t>
  </si>
  <si>
    <t>PT - 40</t>
  </si>
  <si>
    <t>Actas que contengan:  convocatoria, listados de asistencia, representantes ante el comité, fotografías, etc.</t>
  </si>
  <si>
    <t xml:space="preserve">Número de Comités de Selección constituidos </t>
  </si>
  <si>
    <t>Implementación del Sistema Nacional de Reforma Agraria</t>
  </si>
  <si>
    <t>Fortalecimiento del desempeño del modelo integrado de planeación y gestión de la ANT  nacional</t>
  </si>
  <si>
    <t xml:space="preserve">C-1799-100-10 </t>
  </si>
  <si>
    <t>CONTRATACIÓN DE PRESTACIÓN DE SERVICIOS, LOGISTICA, COMISIONES</t>
  </si>
  <si>
    <t xml:space="preserve">Número de CMRA constituidos </t>
  </si>
  <si>
    <t>Número de Sesiones de CMRA realizadas / Número de Sesiones de CMRA proyectadas</t>
  </si>
  <si>
    <t>PT - 41</t>
  </si>
  <si>
    <t>Fichas de Caracterización y reporte de avance de rutas de análisis y gestión</t>
  </si>
  <si>
    <t>Espacios de Diálogo para la transformación del conflicto vs Fichas de Caraterización reportadas</t>
  </si>
  <si>
    <t>PT - 42</t>
  </si>
  <si>
    <t>Oficinas municipales conformadas</t>
  </si>
  <si>
    <t>Cooperación Internacional</t>
  </si>
  <si>
    <t>Contratación, Arriendos, Servicios, Logistica</t>
  </si>
  <si>
    <t>PT - 43</t>
  </si>
  <si>
    <t xml:space="preserve">Expedientes entregados </t>
  </si>
  <si>
    <t>PT - 44</t>
  </si>
  <si>
    <t xml:space="preserve">Servicio de caracterización de los territorios indígenas ocupados o poseídos ancestralmente </t>
  </si>
  <si>
    <t>Resoluciones provisional  de protección de territorios ancestrales suscritas</t>
  </si>
  <si>
    <t>C-1704-1100-19-10106a-1704028-02</t>
  </si>
  <si>
    <t>Se requiere: Mano de obra, visitas</t>
  </si>
  <si>
    <t>PT - 45</t>
  </si>
  <si>
    <t>Servicio de Protección y seguridad jurídica de las tierras y los territorios ocupados o poseídos ancestral y/o tradicionalmente por las comunidades negras, afrocolombianas, raizales y palenqueras.</t>
  </si>
  <si>
    <t>Resoluciones de medidas de protección expedidas</t>
  </si>
  <si>
    <t>PT - 46</t>
  </si>
  <si>
    <t>Servicio de delimitación de territorios de las comunidades Indígenas</t>
  </si>
  <si>
    <t>C-1704-1100-19-10106a-1704035-02</t>
  </si>
  <si>
    <t>PT - 47</t>
  </si>
  <si>
    <t>Servicio de delimitación de territorios de las comunidades Negras</t>
  </si>
  <si>
    <t>C-1704-1100-20-10106a-1704035-02</t>
  </si>
  <si>
    <t>PT - 48</t>
  </si>
  <si>
    <t>Servicio de clarificación de títulos de origen colonial o republicano</t>
  </si>
  <si>
    <t>Acto administrativo que decide de fondo la clarificación de la  vigencia legal del título de origen colonial o republicano expedido.</t>
  </si>
  <si>
    <t>C-1704-1100-19-10106a-1704045-02</t>
  </si>
  <si>
    <t>Se requiere: mano de obra, visitas</t>
  </si>
  <si>
    <t>PT - 49</t>
  </si>
  <si>
    <t>Servicio de apoyo financiero para iniciativas comunitarias Indígenas</t>
  </si>
  <si>
    <t>Iniciativas comunitarias indígenas apoyadas</t>
  </si>
  <si>
    <t>Incremento en el Índice de Desempeño Institucional</t>
  </si>
  <si>
    <t>C-1704-1100-19-10106a-1704030-02
C-1704-1100-19-10106a-1704030-03</t>
  </si>
  <si>
    <t>Se requiere: mano de obra, visitas, CO-FINANCIACION INICIATIVAS</t>
  </si>
  <si>
    <t>PT - 50</t>
  </si>
  <si>
    <t>Servicio de apoyo financiero para iniciativas comunitarias Negras</t>
  </si>
  <si>
    <t>Iniciativas comunitarias negras apoyadas</t>
  </si>
  <si>
    <t>C-1704-1100-20-10106a-1704030-02
C-1704-1100-20-10106a-1704030-03</t>
  </si>
  <si>
    <t>PT - 51</t>
  </si>
  <si>
    <t>Número de actas de concertación y mediación comunidades Indígenas</t>
  </si>
  <si>
    <t>Servicio de Concertación y diálogo con las comunidades Indígenas</t>
  </si>
  <si>
    <t>Actas de concertación y mediación</t>
  </si>
  <si>
    <t>C-1704-1100-19-10106a-1704044-02</t>
  </si>
  <si>
    <t>PT - 52</t>
  </si>
  <si>
    <t>Número de actas de concertación y mediación comunidades negras.</t>
  </si>
  <si>
    <t>Servicio de Concertación y diálogo con las comunidades negras.</t>
  </si>
  <si>
    <t>C-1704-1100-20-10106a-1704044-02</t>
  </si>
  <si>
    <t>PT - 53</t>
  </si>
  <si>
    <t>Actos administrativos de delimitación político administrativa para comunidades indígenas</t>
  </si>
  <si>
    <t>Servicio de delimitación de los territorios indígenas con fines político-administrativos especiales</t>
  </si>
  <si>
    <t>Actos administrativos de delimitación político administrativa.</t>
  </si>
  <si>
    <t>PT - 54</t>
  </si>
  <si>
    <t>Servicio de saneamiento de resguardos</t>
  </si>
  <si>
    <t>Actas de entrega material de las mejoras suscritas.</t>
  </si>
  <si>
    <t>C-1704-1100-19-10106a-1704031-02</t>
  </si>
  <si>
    <t>PT - 55</t>
  </si>
  <si>
    <t>Servicio de Saneamiento de los territorios de propiedad colectiva de las comunidades negras</t>
  </si>
  <si>
    <t xml:space="preserve">Mejoras entregadas para el saneamiento del territorio étnico formalizado </t>
  </si>
  <si>
    <t>PT - 56</t>
  </si>
  <si>
    <t>Boletines, videos y contenido periodistico publicados.</t>
  </si>
  <si>
    <t>No de boletines, videos y contenido periodistico publicados.</t>
  </si>
  <si>
    <t>Aporte Transversal</t>
  </si>
  <si>
    <t>C-1799-100-10</t>
  </si>
  <si>
    <t>CPS</t>
  </si>
  <si>
    <t>11. Gobierno digital, antes Gobierno en Línea</t>
  </si>
  <si>
    <t>PT - 57</t>
  </si>
  <si>
    <t>Informe de gestión, donde se evidencian los porcentajes (%) de respuesta oportuna en el marco de los procesos judiciales y extrajudiciales, en los cuales la ANT sea parte.</t>
  </si>
  <si>
    <t>Informe de gestión entregados</t>
  </si>
  <si>
    <t xml:space="preserve">Fortalecimiento de la capacidad de gestión, a través de la asesoría al Director General y demás dependencias de la Agencia en los asuntos jurídicos de competencia de la misma. </t>
  </si>
  <si>
    <t>PT - 58</t>
  </si>
  <si>
    <t>Informe de gestión, donde se evidencian los porcentajes (%) de respuesta oportuna en el marco de los procesos judiciales de restitución de tierras en los cuales la ANT sea parte o tercero interesado.</t>
  </si>
  <si>
    <t>PT - 59</t>
  </si>
  <si>
    <t>Informe de gestión, donde se evidencian los porcentajes (%) de respuesta oportuna en el marco de los procesos judiciales asociados a acciones constitucionales de tutelas.</t>
  </si>
  <si>
    <t>PT - 60</t>
  </si>
  <si>
    <t>17. Mejora normativa</t>
  </si>
  <si>
    <t>PT - 61</t>
  </si>
  <si>
    <t>Número de informes de gestión de los procesos disciplinarios que  se adelantan en la Agencia Nacional de Tierras</t>
  </si>
  <si>
    <t>Informe de gestión, donde se evidencia la identificación del posible autor o autores de la falta, así como también se verifica la ocurrencia de la conducta y se determina si constituye falta disciplinaria o se se ha actuado baja la existencia de una causal  de exclusión de responsabilidad realizado.</t>
  </si>
  <si>
    <t>PT - 62</t>
  </si>
  <si>
    <t>Coordinar la aprobación del plan anual de auditoría ante el Comité Institucional de Coordinación de Control Interno (CICCI), incluyendo la gestión de modificaciones necesarias conforme a las necesidades emergentes de la entidad.</t>
  </si>
  <si>
    <t>Porcentaje de gestiones realizadas para lograr los planes anuales de auditoría aprobados por el CICCI y publicados en la página web.</t>
  </si>
  <si>
    <t>Porcentual</t>
  </si>
  <si>
    <t>Construcción y Ejecución del Plan Anual de Auditoría, para un control más efectivo.</t>
  </si>
  <si>
    <t>15. Control Interno</t>
  </si>
  <si>
    <t>PT - 63</t>
  </si>
  <si>
    <t>Desarrollar el plan anual de auditoría aprobado por el Comité Institucional de Coordinación de Control Interno (CICCI), garantizando su cumplimiento y adaptación a las modificaciones aprobadas</t>
  </si>
  <si>
    <t>Porcentaje de actividades ejecutadas del Plan Anual de Auditorías en función de lo programado y modificado en cada trimestre.</t>
  </si>
  <si>
    <t>PT - 64</t>
  </si>
  <si>
    <t xml:space="preserve">Informe de monitoreo de   Riesgos de Corrupción (Instrumento para la transparencia y lucha contra la corrupción). 
</t>
  </si>
  <si>
    <t>Estrategia de lucha contra la corrupción para el fortalecimiento institucional de la Agencia Nacional de Tierras ANT</t>
  </si>
  <si>
    <t xml:space="preserve">5. Transparencia, acceso a la información pública y lucha contra la corrupción </t>
  </si>
  <si>
    <t>PT - 65</t>
  </si>
  <si>
    <t>Informes de inspección, seguimiento y recomendaciones en cumplimiento del # 7 art. 15 del decreto 2363/2015</t>
  </si>
  <si>
    <t>PT - 66</t>
  </si>
  <si>
    <t xml:space="preserve">Informes de recomendaciones para  fortalecimiento institucional </t>
  </si>
  <si>
    <t>PT - 67</t>
  </si>
  <si>
    <t xml:space="preserve">Informes de gestión de denuncias </t>
  </si>
  <si>
    <t>PT - 68</t>
  </si>
  <si>
    <t>Informe de seguimiento, balance y recomendaciones de las acciones de fortalecimiento a la participación ciudadana para la reforma agraria.</t>
  </si>
  <si>
    <t>PT - 69</t>
  </si>
  <si>
    <t xml:space="preserve">Informes semestrales de seguimiento y análisis de la gestión de la ANT al Presidente de la Republica </t>
  </si>
  <si>
    <t>PT - 70</t>
  </si>
  <si>
    <t xml:space="preserve">Diseño de estrategias para la lucha contra la corrupción en el marco de los procesos de la Agencia Nacional de Tierras </t>
  </si>
  <si>
    <t>Formulación e implementación  del Programa de transparencia y ética publica PETP - Antes PAAC</t>
  </si>
  <si>
    <t xml:space="preserve">Número de solicitudes de aprobación e implementación    realizadas </t>
  </si>
  <si>
    <t>PT - 71</t>
  </si>
  <si>
    <t>1er monitoreo a la implementación del Programa de transparencia y ética publica PTEP - Antes PAAC</t>
  </si>
  <si>
    <t>Número de informes de monitoreo    PETP realizados</t>
  </si>
  <si>
    <t>Informe de  socialización y apropiación del Programa de transparencia y ética pública PTEP de la Agencia Nacional de Tierras - ANT</t>
  </si>
  <si>
    <t>Número de informes de socialización y apropiación del  PETP realizados</t>
  </si>
  <si>
    <t>PT - 72</t>
  </si>
  <si>
    <t>Herramientas tecnológicas implementadas</t>
  </si>
  <si>
    <t>Fortalecimiento la capacidad tecnológica de la entidad para la transformación digital de los procesos institucionales</t>
  </si>
  <si>
    <t>Fortalecimiento de las soluciones tecnológicas para la transformación digital de los procesos institucionales a nivel  Nacional</t>
  </si>
  <si>
    <t xml:space="preserve">C-1704-1100-21 </t>
  </si>
  <si>
    <t>PT - 73</t>
  </si>
  <si>
    <t>Implementar instrumentos archivísticos en la Agencia Nacional de Tierras</t>
  </si>
  <si>
    <t>Implementación de actividades para fortalecer la capacidad de la gestión administrativa de la Agencia Nacional de Tierras</t>
  </si>
  <si>
    <t>Fortalecimiento del sistema integral de gestión y administración documental de la ANT  nacional</t>
  </si>
  <si>
    <t xml:space="preserve">C-1799-1100-9 </t>
  </si>
  <si>
    <t>10. Gestión Documental</t>
  </si>
  <si>
    <t>PT - 74</t>
  </si>
  <si>
    <t>FUID Elaborado</t>
  </si>
  <si>
    <t xml:space="preserve">Metros Lineales </t>
  </si>
  <si>
    <t>PT - 75</t>
  </si>
  <si>
    <t>Informes de estado del Plan Anual de Adquisiciones de la ANT</t>
  </si>
  <si>
    <t xml:space="preserve">Funcionamiento </t>
  </si>
  <si>
    <t>PT - 76</t>
  </si>
  <si>
    <t>Servicios tecnológicos</t>
  </si>
  <si>
    <t xml:space="preserve">Índice de capacidad en la prestación de servicios de tecnología </t>
  </si>
  <si>
    <t>Contrato interadministrativo</t>
  </si>
  <si>
    <t>PT - 77</t>
  </si>
  <si>
    <t>Documento de Planeación.</t>
  </si>
  <si>
    <t>Tablero de control de seguimiento del plan de acción anual del Comité.</t>
  </si>
  <si>
    <t>Fortalecimiento institucional, a través de la implementación de enfoques de género y diferenciales.</t>
  </si>
  <si>
    <t>PT - 78</t>
  </si>
  <si>
    <t>Documento técnico de lineamientos.</t>
  </si>
  <si>
    <t>Plan de trabajo de implementación de enfoques de género y diferenciales con ejecución iniciada.</t>
  </si>
  <si>
    <t>PT - 79</t>
  </si>
  <si>
    <t>Garantías de participación y acceso a la oferta institucional.</t>
  </si>
  <si>
    <t>8. Participación ciudadana en la gestión pública</t>
  </si>
  <si>
    <t>PT - 80</t>
  </si>
  <si>
    <t>Servicios para la elaboración de espacios de fortalecimiento como asambleas, talleres, grupos de trabajo y sesiones de los subcomités de enfoque diferencial al interior de los CMRA</t>
  </si>
  <si>
    <t>PT - 81</t>
  </si>
  <si>
    <t>Número de sesiones del comité realizadas al interior de la ANT</t>
  </si>
  <si>
    <t xml:space="preserve">Sesiones del comité de mujer rural y enfoque diferencial al interior de la ANT </t>
  </si>
  <si>
    <t xml:space="preserve">Documento diagnostico </t>
  </si>
  <si>
    <t>Tableros de Control  elaborados y socializados</t>
  </si>
  <si>
    <t>1. Planeación institucional</t>
  </si>
  <si>
    <t>Informes Presupuestales elaborados y socializados</t>
  </si>
  <si>
    <t>Proyectos de inversión apoyados</t>
  </si>
  <si>
    <t xml:space="preserve">Proyectos de inversión apoyados a través del servicio de asistencia técnica en las etapas de su ciclo de vida (formulación, estructuración y/o gestión) </t>
  </si>
  <si>
    <t xml:space="preserve">Procedimientos actualizados del Sistema de Gestión de Calidad con responsabilidades de las UGT  </t>
  </si>
  <si>
    <t>Procedimientos actualizados y publicados</t>
  </si>
  <si>
    <t># procedimientos actualizados  /
# procedimeintos identificados</t>
  </si>
  <si>
    <t xml:space="preserve">Porcentaje </t>
  </si>
  <si>
    <t xml:space="preserve">Sesiones de socializaciones SIG realizadas  </t>
  </si>
  <si>
    <t xml:space="preserve">No sesiones de socializacion SIG realizadas  </t>
  </si>
  <si>
    <t>Modulo Cadena de aprobación documentos SIG implenentado</t>
  </si>
  <si>
    <t>Asesorar en la construcción y consolidación de planes y hacer seguimiento a estos de acuerdo a las metodologías propias de cada instancia.</t>
  </si>
  <si>
    <t>Planes de acción y estratégicos publicados y monitoreados</t>
  </si>
  <si>
    <t>Informes de avances en la gestión presentados</t>
  </si>
  <si>
    <t>No</t>
  </si>
  <si>
    <t>PROYECTO</t>
  </si>
  <si>
    <t>BPIN</t>
  </si>
  <si>
    <t>TOTAL PRESUPUESTO 2025</t>
  </si>
  <si>
    <t>Fortalecimiento de las soluciones tecnológicas para la transformación digital de los procesos institucionales a nivel  nacional</t>
  </si>
  <si>
    <t>Fortalecimiento del ordenamiento social de la propiedad rural  nacional</t>
  </si>
  <si>
    <t>Incremento de la formalización de predios privados rurales y procesos agrarios a nivel  nacional</t>
  </si>
  <si>
    <t>Fortalecimiento del sistema integral de gestión y administración documental de la ANT  nacional</t>
  </si>
  <si>
    <t>Fortalecimiento del programa de reforma agraria y reforma rural integral  nacional</t>
  </si>
  <si>
    <t>Fortalecimiento del desempeño del modelo integrado de planeación y gestión de la ANT  nacional</t>
  </si>
  <si>
    <t>TOTAL INVERSIÓN</t>
  </si>
  <si>
    <t>Funcionamiento</t>
  </si>
  <si>
    <t>TOTAL FUNCIONAMIENTO</t>
  </si>
  <si>
    <t>PRESUPUESTO 2025 ANT</t>
  </si>
  <si>
    <t>ID de la Actividad</t>
  </si>
  <si>
    <t>ID del indicador</t>
  </si>
  <si>
    <t>Meta 2025 Nivel Central</t>
  </si>
  <si>
    <t>Meta de producto</t>
  </si>
  <si>
    <t>Indicador de producto</t>
  </si>
  <si>
    <t>Actividad</t>
  </si>
  <si>
    <t>Indicador de la Actividad</t>
  </si>
  <si>
    <t>Meta Actividad</t>
  </si>
  <si>
    <t>Periodicidad del reporte</t>
  </si>
  <si>
    <t>Programación Meta Actividad</t>
  </si>
  <si>
    <t>Entregable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</si>
  <si>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</si>
  <si>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</si>
  <si>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</si>
  <si>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</si>
  <si>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</si>
  <si>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</si>
  <si>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</si>
  <si>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</si>
  <si>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</si>
  <si>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</si>
  <si>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</si>
  <si>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</si>
  <si>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A-1</t>
  </si>
  <si>
    <t>A-2</t>
  </si>
  <si>
    <t>Elaborar Informe Técnico Jurídico</t>
  </si>
  <si>
    <t>Pendiente por definir  la SATZF no cuenta conla información de los predios que recibira</t>
  </si>
  <si>
    <t>Trimestral</t>
  </si>
  <si>
    <t>A-3</t>
  </si>
  <si>
    <t>Expedir Acto Administrativo de Cierre</t>
  </si>
  <si>
    <t>A-4</t>
  </si>
  <si>
    <t>Expedir acto administrativo definitivo</t>
  </si>
  <si>
    <t xml:space="preserve">Hectáreas entregadas mediante otros programas especiales </t>
  </si>
  <si>
    <t>Acto administrativo expedido</t>
  </si>
  <si>
    <t>A-5</t>
  </si>
  <si>
    <t>Remitir registro del acto administrativo de adjudicación de bienes fiscales patrimoniales ante la ORIP</t>
  </si>
  <si>
    <t>Actos Administrattivos radicados ante la ORIP</t>
  </si>
  <si>
    <t>A-6</t>
  </si>
  <si>
    <t>Predios pagados  y registrados</t>
  </si>
  <si>
    <t>Número de predios pagados y regitrados a traves del Subsidio</t>
  </si>
  <si>
    <t>Mensual</t>
  </si>
  <si>
    <t>Folios de Matricula Registrados</t>
  </si>
  <si>
    <t>A-7</t>
  </si>
  <si>
    <t>A-8</t>
  </si>
  <si>
    <t>administrativo definitivo</t>
  </si>
  <si>
    <t>A-9</t>
  </si>
  <si>
    <t>Solicitar el registro del acto administrativo de adjudicación de bienes fiscales patrimoniales ante la ORIP</t>
  </si>
  <si>
    <t>acto administrativo de adjudicación de bienes fiscales patrimoniales ante la ORIP</t>
  </si>
  <si>
    <t>A-10</t>
  </si>
  <si>
    <t>A-11</t>
  </si>
  <si>
    <r>
      <t xml:space="preserve">Hectáreas registradas de títulos expedidos en años anteriores (Acceso a tierra)
Nota: </t>
    </r>
    <r>
      <rPr>
        <sz val="8"/>
        <color rgb="FFFF0000"/>
        <rFont val="Arial"/>
        <family val="2"/>
      </rPr>
      <t>hacen parte de la meta general de adjudicaciones.</t>
    </r>
  </si>
  <si>
    <r>
      <t xml:space="preserve">Hectáreas registradas de títulos expedidos en años anteriores (Acceso a tierra)
Nota: </t>
    </r>
    <r>
      <rPr>
        <sz val="8"/>
        <color rgb="FF000000"/>
        <rFont val="Arial"/>
        <family val="2"/>
      </rPr>
      <t>hacen parte de la meta general de adjudicaciones.</t>
    </r>
  </si>
  <si>
    <t>A-12</t>
  </si>
  <si>
    <t>Hectáreas en ofertas de compra para la adquisicón de tierras rurales</t>
  </si>
  <si>
    <t>Tramitar oferta de compra: Una vez validados los insumos aportados en el expediente del predio, se construye el modelo de promesa y/o oferta de compra y modelo de aceptación de oferta, para comunicar al propietario el interés de compra. Estos documentos se envían en conjunto con el avalúo comercial y el control de calidad del avaluó; en cualquier caso, se oficializará mediante documento radicado por el sistema de gestión documental oficial.</t>
  </si>
  <si>
    <t>Ofertas de compras enviados a propietarios</t>
  </si>
  <si>
    <t>A-13</t>
  </si>
  <si>
    <t>Entregar mediante memorando de ingreso al Fondo de Tierras para la Reforma Rural Integral</t>
  </si>
  <si>
    <t>Hectáreas con memorando de entrega al fondo</t>
  </si>
  <si>
    <t>Memorandos radicados enviados al fondo</t>
  </si>
  <si>
    <t>A-14</t>
  </si>
  <si>
    <t xml:space="preserve">     Hectáreas de procesos agrarios con acto administrativo definitivo</t>
  </si>
  <si>
    <t>Expedir actos administrativos que culminan el proceso agrario sobre bienes potencialmente adjudicables</t>
  </si>
  <si>
    <t>Número de actos administrativos expedidos que culminan el proceso agrario sobre bienes potencialmente adjudicables</t>
  </si>
  <si>
    <t>Archivo en excel con la relación de los actos administrativos expedidos que culminan el proceso agrario sobre bienes potencialmente adjudicables</t>
  </si>
  <si>
    <t>A-15</t>
  </si>
  <si>
    <t>Expedir actos administrativos que culminan el proceso de deslinde</t>
  </si>
  <si>
    <t>Número de actos administrativos expedidos que culminan el proceso agrario de deslinde</t>
  </si>
  <si>
    <t>Archivo en excel con la relación de los actos administrativos expedidos que culminan el proceso agrario de deslinde</t>
  </si>
  <si>
    <t>A-16</t>
  </si>
  <si>
    <t>Expedir actos administrativos que culminan el proceso agrario sobre bienes que no son potencialmente adjudicables</t>
  </si>
  <si>
    <t>Número de actos administrativos expedidos que culminan el proceso agrario sobre bienes que no son potencialmente adjudicables</t>
  </si>
  <si>
    <t>Archivo en excel con la relación de los actos administrativos expedidos que culminan el proceso agrario sobre bienes que no son potencialmente adjudicables</t>
  </si>
  <si>
    <t>A-17</t>
  </si>
  <si>
    <t>Hectareas de procesos agrarios que cierra etapa administrativa y ordena presentar demanda (902)</t>
  </si>
  <si>
    <t>Expedir actos administrativos que cierra etapa administrativa y ordena presentar demanda (902) sobre predios potencialmente adjudicables</t>
  </si>
  <si>
    <t>Número de actos administrativos expedidos que cierra etapa administrativa y ordena presentar demanda (902) sobre predios potencialmente adjudicables</t>
  </si>
  <si>
    <t>Archivo en excel con la relación de los actos administrativos expedidos que cierran la etapa administrativa y ordenan presentar demanda (902) sobre predios potencialmente adjudicables</t>
  </si>
  <si>
    <t>A-18</t>
  </si>
  <si>
    <t>Expedir actos administrativos que cierran etapa administrativa y ordenan presentar demanda (902) sobre deslindes</t>
  </si>
  <si>
    <t>Número de actos administrativos expedidos que cierran etapa administrativa y ordenan presentar demanda (902) sobre deslindes</t>
  </si>
  <si>
    <t>Archivo en excel con la relación de los actos administrativos expedidos que cierran etapa administrativa y ordenan presentar demanda (902) sobre deslindes.</t>
  </si>
  <si>
    <t>A-19</t>
  </si>
  <si>
    <t>Expedir actos administrativos que cierra etapa administrativa y ordena presentar demanda (902) sobre predios que no son potencialmente adjudicables</t>
  </si>
  <si>
    <t>Número de actos administrativos expedidos que que cierra etapa administrativa y ordena presentar demanda (902) sobre predios que no son potencialmente adjudicables</t>
  </si>
  <si>
    <t>Archivo en excel con la relación de los actos administrativos expedidos que que cierran etapa administrativa y ordenan presentar demanda (902) sobre predios que no son potencialmente adjudicables</t>
  </si>
  <si>
    <t>A-20</t>
  </si>
  <si>
    <t>Expedier Actos administrativos de inicio del proceso agrario</t>
  </si>
  <si>
    <t>Número de actos administrativos expedidos que inician el proceso agrario</t>
  </si>
  <si>
    <t>Archivo en excel con la relación de los actos administrativos expedidos que inician el proceso agrario</t>
  </si>
  <si>
    <t>A-21</t>
  </si>
  <si>
    <t>Expedir Actos de etapa probatoria en el marco del proceso agrario</t>
  </si>
  <si>
    <t xml:space="preserve">Número de actos administrativos de etapa probatoria expedidos </t>
  </si>
  <si>
    <t xml:space="preserve">Archivo en excel con la relación de los actos administrativos de etapa probatoria expedidos </t>
  </si>
  <si>
    <t>A-22</t>
  </si>
  <si>
    <t>Expedir Actos Administrativos de resuelven recursos de reposición</t>
  </si>
  <si>
    <t>Número de actos administrativos expedidos que resuelven recursos de reposición</t>
  </si>
  <si>
    <t>Archivo en excel con la relación de los actos administrativos expedidos que resuelven recursos de reposición</t>
  </si>
  <si>
    <t>A-23</t>
  </si>
  <si>
    <t>Expedir Actos Administrativos de resuelven recursos de apelación</t>
  </si>
  <si>
    <t>Porcentaje de recursos de apelación resueltos</t>
  </si>
  <si>
    <t>Archivo en excel con la relación de los actos administrativos expedidos que resuelven recursos de apelación</t>
  </si>
  <si>
    <t>A-24</t>
  </si>
  <si>
    <t>Presentar demandas</t>
  </si>
  <si>
    <t>Porcentaje de demandas presentadas</t>
  </si>
  <si>
    <t>Archivo en excel con la relación de las demandas presentadas</t>
  </si>
  <si>
    <t>A-25</t>
  </si>
  <si>
    <t>Elaborar y aprobar estudios preliminares de acumulación</t>
  </si>
  <si>
    <t>Número de estudios preliminares de acumulación</t>
  </si>
  <si>
    <t>Archivo en excel con la relación de los estudios preliminares de acumulación</t>
  </si>
  <si>
    <t>A-26</t>
  </si>
  <si>
    <t>Elaborar y aprobar Informes técnico jurídicos de acumulación</t>
  </si>
  <si>
    <t>Número de ITJ de acumulación</t>
  </si>
  <si>
    <t>Archivo en excel con la relación de los Informes técnico jurídicos de acumulación</t>
  </si>
  <si>
    <t>A-27</t>
  </si>
  <si>
    <t>Elaborar y aprobar Informes técnico jurídicos, informes de inspección ocular e informes de visita técnica</t>
  </si>
  <si>
    <t>Número de Informes técnico jurídicos, informes de inspección ocular e informes de visita técnica elaborados y aprobados</t>
  </si>
  <si>
    <t>Archivo en excel con la relación de los Informes técnico jurídicos, informes de inspección ocular e informes de visita técnica elaborados y aprobados</t>
  </si>
  <si>
    <t>A-28</t>
  </si>
  <si>
    <t>Ingresar los predios en el inventario de tierras de la Nación y en el Fondo de Tierras</t>
  </si>
  <si>
    <t>Fondo de Tierras actualizado</t>
  </si>
  <si>
    <t>A-29</t>
  </si>
  <si>
    <t>Identificar, caracterizar y administrar los predios del Fondo de tierras para la reforma rural integral</t>
  </si>
  <si>
    <t>Hectáreas caracterizadas de bienes</t>
  </si>
  <si>
    <t>Informe Técnico - Jurídico de caracterización de los predios (ITJ)</t>
  </si>
  <si>
    <t>A-30</t>
  </si>
  <si>
    <t>Realizar el procedimiento de apertura de Folio de Matricula Inmobiliaria (FMI) de bienes baldíos</t>
  </si>
  <si>
    <t>Nro.hectáreas de apertura de folios y matricula inmobiliaria adelantados</t>
  </si>
  <si>
    <t>Acto administrativo de apertura de folio y matrícula inmobiliaria</t>
  </si>
  <si>
    <t>A-31</t>
  </si>
  <si>
    <t>A-32</t>
  </si>
  <si>
    <t xml:space="preserve">      6. Número de registros actualizados del Fondo de tierras. (Depuración del Fondo)</t>
  </si>
  <si>
    <t>Realizar la depuración de los registros del fondo de tierras para la reforma rural integral</t>
  </si>
  <si>
    <t>Control de registros depurados y revisados del FTRRI</t>
  </si>
  <si>
    <t>A-33</t>
  </si>
  <si>
    <t>A-34</t>
  </si>
  <si>
    <t>A-35</t>
  </si>
  <si>
    <t>ID_11.4</t>
  </si>
  <si>
    <t xml:space="preserve">         1.4 Hectáreas derivadas de procesos de regularización de la ocupación y otorgamiento de derechos de uso.</t>
  </si>
  <si>
    <t>Suscribir la reglamentación para el otorgamiento de derechos de uso sobre predios baldíos inadjudicables (Sabanas y Playones comunales)</t>
  </si>
  <si>
    <t>Hectareas de playones y sabanas comunales reglamentadas</t>
  </si>
  <si>
    <t>Actos administrativos de aprovechamiento para derechos de uso</t>
  </si>
  <si>
    <t>A-36</t>
  </si>
  <si>
    <t>Realizar los Procesos de Regularización de la Ocupación y Aprovechamiento Campesino sostenible en el marco del Acuerdo 315 de 2023, en áreas de ley segunda de 1959.</t>
  </si>
  <si>
    <t>Hectareas con regularización de la ocupación derivada de procesos de otorgamiento de derechos uso.</t>
  </si>
  <si>
    <t>Actos administrativos de regularización de la ocupación derivada de procesos de otorgamiento de derechos uso.</t>
  </si>
  <si>
    <t>A-37</t>
  </si>
  <si>
    <t>ID_15</t>
  </si>
  <si>
    <t>A-38</t>
  </si>
  <si>
    <t>ID_16</t>
  </si>
  <si>
    <t>Realizar los estudios técnicos para determinar las extensiones máximas y mínimas de las Unidades Agrícolas Familiares</t>
  </si>
  <si>
    <t>Acto administrativo por el cual se señalan los rangos correspondientes a las extensiones máximas y mínimas de las Unidades Agrícolas Familiares por Unidades Físicas Homogéneas a escala municipal</t>
  </si>
  <si>
    <t>A-39</t>
  </si>
  <si>
    <t>ID_17</t>
  </si>
  <si>
    <t>Realizar acompañamiento de los procesos de constitución de nuevas zonas de reserva campesina</t>
  </si>
  <si>
    <t>Acta de reunión del Consejo Directivo</t>
  </si>
  <si>
    <t>A-40</t>
  </si>
  <si>
    <t>ID_18</t>
  </si>
  <si>
    <t>Realizar acompañamiento de los procesos de las zonas de reserva campesina constituidas.</t>
  </si>
  <si>
    <t>El entregable será de acuerdo con la solicitud de acompañamiento</t>
  </si>
  <si>
    <t>A-41</t>
  </si>
  <si>
    <t>ID_20</t>
  </si>
  <si>
    <t>Atender las solicitudes de limitaciones a la propiedad dentro de los terminos legales vigentes</t>
  </si>
  <si>
    <t>Acto administrativo de apertura de autorización, constitución o levantamiento del gravamen</t>
  </si>
  <si>
    <t>A-42</t>
  </si>
  <si>
    <t>ID_21</t>
  </si>
  <si>
    <t>Realizar las actividades para la regulación y formalización de las servidumbres sobre predios de la Nación</t>
  </si>
  <si>
    <t>Número de servidumbres sobre predios de la nación otorgados</t>
  </si>
  <si>
    <t>Acto administrativo de formalización de servidumbre</t>
  </si>
  <si>
    <t>A-43</t>
  </si>
  <si>
    <t>ID_22</t>
  </si>
  <si>
    <t>Realizar 2 informes de la gestión realizada frente a la administración de los baldíos insulares en Islas del Rosario - San Bernardo</t>
  </si>
  <si>
    <t>Informes de Gestión</t>
  </si>
  <si>
    <t>A-44</t>
  </si>
  <si>
    <t>11.1</t>
  </si>
  <si>
    <t xml:space="preserve">         1.1 Hectáreas de Baldíos formalizados con ocupación previa</t>
  </si>
  <si>
    <t xml:space="preserve">Servicio de adjudicación de baldíos  </t>
  </si>
  <si>
    <t>A-45</t>
  </si>
  <si>
    <t xml:space="preserve">         1.1 Hectáreas de Baldíos formalizados con EDP</t>
  </si>
  <si>
    <t xml:space="preserve"> Servicio de adjudicación de baldíos</t>
  </si>
  <si>
    <t>Ejecutar el procedimiento para la adjudicación de baldíos a entidades de derecho público</t>
  </si>
  <si>
    <t>Acto Administrativo de adjudicación de baldios a entidades de derecho público</t>
  </si>
  <si>
    <t>A-46</t>
  </si>
  <si>
    <t>ID_01.3.2</t>
  </si>
  <si>
    <t>Hectáreas entregadas mediante otros programas especiales</t>
  </si>
  <si>
    <t>Servicio de adjudicación de bienes fiscales patrimoniales</t>
  </si>
  <si>
    <t>A-47</t>
  </si>
  <si>
    <r>
      <rPr>
        <sz val="12"/>
        <color rgb="FFFF0000"/>
        <rFont val="Arial Narrow"/>
        <family val="2"/>
      </rPr>
      <t>Remitir registro del acto a</t>
    </r>
    <r>
      <rPr>
        <sz val="12"/>
        <color rgb="FF000000"/>
        <rFont val="Arial Narrow"/>
        <family val="2"/>
      </rPr>
      <t>dministrativo de adjudicación de bienes fiscales patrimoniales ante la ORIP</t>
    </r>
  </si>
  <si>
    <t>A-48</t>
  </si>
  <si>
    <t>ID_04</t>
  </si>
  <si>
    <r>
      <t xml:space="preserve">Hectáreas registradas de títulos expedidos en años anteriores (Acceso a tierra)
Nota: </t>
    </r>
    <r>
      <rPr>
        <sz val="12"/>
        <color rgb="FFFF0000"/>
        <rFont val="Arial Narrow"/>
        <family val="2"/>
      </rPr>
      <t>hacen parte de la meta general de adjudicaciones.</t>
    </r>
  </si>
  <si>
    <t>A-49</t>
  </si>
  <si>
    <t>A-50</t>
  </si>
  <si>
    <t>Hectáreas de baldíos adjudicadas y registradas nivel central</t>
  </si>
  <si>
    <t>Registrar hectáreas de resolución de adjudicación de baldíos persona natural  (ha)</t>
  </si>
  <si>
    <t>Hectáreas de resolución de adjudicación de baldíos persona natural registradas (ha)</t>
  </si>
  <si>
    <t>A-51</t>
  </si>
  <si>
    <t>Número de informes técnicos jurídicos  de adjudicación de baldíos persona natural (número)</t>
  </si>
  <si>
    <t>A-52</t>
  </si>
  <si>
    <t>11.2</t>
  </si>
  <si>
    <t>Hectáreas de bienes fiscales patrimoniales adjudicadas y registradas nivel central</t>
  </si>
  <si>
    <t>Expedir hectáreas de resolución de adjudicación de  bienes fiscales patrimoniales (ha)</t>
  </si>
  <si>
    <t>Hectáreas de resolución de adjudicación de  bienes fiscales patrimoniales expedidas (ha)</t>
  </si>
  <si>
    <t>A-53</t>
  </si>
  <si>
    <t>Registrar hectáreas de resolución de adjudicación de  bienes fiscales patrimoniales  (ha)</t>
  </si>
  <si>
    <t>Hectáreas de resolución de adjudicación de  bienes fiscales patrimoniales registradas (ha)</t>
  </si>
  <si>
    <t>A-54</t>
  </si>
  <si>
    <t>Número de informes técnicos jurídicos  de adjudicación de  bienes fiscales patrimoniales (número)</t>
  </si>
  <si>
    <t>A-55</t>
  </si>
  <si>
    <t>Hectáreas de baldíos adjudicadas y registradas</t>
  </si>
  <si>
    <t>Número de Informes Tecnicos Jurídicos</t>
  </si>
  <si>
    <t>Informes Técnicos  juridicos</t>
  </si>
  <si>
    <t>A-56</t>
  </si>
  <si>
    <t>Expedir Acto Administrativo de Apertura</t>
  </si>
  <si>
    <t>Numero de Actos  Administrativos de Apertura</t>
  </si>
  <si>
    <t>Actos Administrativos de Apertura</t>
  </si>
  <si>
    <t>A-57</t>
  </si>
  <si>
    <t>Numero de Actos  Administrativos de Cierre</t>
  </si>
  <si>
    <t>Actos Administrativos de Cierre</t>
  </si>
  <si>
    <t>A-58</t>
  </si>
  <si>
    <t xml:space="preserve">Hectáreas de bienes fiscales patrimoniales adjudicadas y registradas </t>
  </si>
  <si>
    <t>Hectáreas de Biene Fiscales  patrimonialescon ocupación previa</t>
  </si>
  <si>
    <t>A-59</t>
  </si>
  <si>
    <t>A-60</t>
  </si>
  <si>
    <t>A-61</t>
  </si>
  <si>
    <t>01.4</t>
  </si>
  <si>
    <t>Hectareas adjudicadas a traves del Subsidio</t>
  </si>
  <si>
    <t>A-62</t>
  </si>
  <si>
    <t>ID_02.1</t>
  </si>
  <si>
    <t>2.1 Hectáreas adquiridas y entregadas provisionalmente a las comunidades indígenas</t>
  </si>
  <si>
    <t>Entrega material de los predios a las comunidades indígenas</t>
  </si>
  <si>
    <t>Actas de entrega suscritas</t>
  </si>
  <si>
    <t>A-63</t>
  </si>
  <si>
    <t>2.1 Hectáreas adquiridas y entregadas provisionalmente a las comunidades negras</t>
  </si>
  <si>
    <t>Entrega material de los predios a las comunidades negras</t>
  </si>
  <si>
    <t>A-64</t>
  </si>
  <si>
    <t>ID_02.2</t>
  </si>
  <si>
    <t>2.2. Hectáreas entregadas definitivamente derivadas del proceso de adquisición para la formalización de comunidades indígenas a través de la constitución o reestructuración de resguardos indígenas</t>
  </si>
  <si>
    <t>Formalizar hectáreas adquiridas por la ANT para comunidades indígenas mediante la constitución o reestructuración de resguardos indígenas</t>
  </si>
  <si>
    <t>Hectáreas adquiridas por la ANT formalizadas a través de actos administrativos expedidos de constitución o reestructuración de resguardos indígenas</t>
  </si>
  <si>
    <t>Actos administrativos de constitución o reeestruturación expedidos</t>
  </si>
  <si>
    <t>A-65</t>
  </si>
  <si>
    <t>2.2. Hectáreas entregadas definitivamente derivadas del proceso de adquisición para la formalización de comunidades indígenas a través de la ampliación de resguardos indígenas</t>
  </si>
  <si>
    <t>Formalizar hectáreas adquiridas por la ANT para comunidades indígenas mediante la ampliación de resguardos indígenas</t>
  </si>
  <si>
    <t>Hectáreas adquiridas por la ANT formalizadas a través de actos administrativos expedidos de ampliación de resguardos indígenas</t>
  </si>
  <si>
    <t>Actos administrativos de ampliación expedidos</t>
  </si>
  <si>
    <t>A-66</t>
  </si>
  <si>
    <t>2.2. Hectáreas entregadas definitivamente derivadas del proceso de adquisición para la formalización de comunidades negras a través de la titulación colectiva</t>
  </si>
  <si>
    <t>Formalizar hectáreas adquiridas por la ANT para comunidades negras mediante la titulación colectiva</t>
  </si>
  <si>
    <t>Hectáreas adquiridas por la ANT formalizadas a través de actos administrativos expedidos de titulación colectiva</t>
  </si>
  <si>
    <t>Actos administrativos de titulación colectiva expedidos</t>
  </si>
  <si>
    <t>A-67</t>
  </si>
  <si>
    <t>2.2. Hectáreas entregadas definitivamente derivadas del proceso de adquisición para la formalización de comunidades negras a través de la ampliación de títulos colectivos</t>
  </si>
  <si>
    <t>Formalizar hectáreas adquiridas por la ANT para comunidades negras mediante la ampliación de títulos colectivos</t>
  </si>
  <si>
    <t>Hectáreas adquiridas por la ANT formalizadas a través de actos administrativos expedidos de ampliación de títulos colectivos</t>
  </si>
  <si>
    <t>Actos administrativos de ampliación de títulos colectivos expedidos</t>
  </si>
  <si>
    <t>A-68</t>
  </si>
  <si>
    <t>ID_06</t>
  </si>
  <si>
    <t>3. Hectáreas adquiridas para comunidades Indígenas</t>
  </si>
  <si>
    <t>Héctareas adquiridas</t>
  </si>
  <si>
    <t>Hectáreas predios comprados</t>
  </si>
  <si>
    <t>Escrituras firmadas, comprobante de pago, fmi inscrito.</t>
  </si>
  <si>
    <t>A-69</t>
  </si>
  <si>
    <t>Realizar estudios jurídicos, geográficos, agronónomico y/o antropológico para comunidades indígenas</t>
  </si>
  <si>
    <t>Estudios e informes entregados</t>
  </si>
  <si>
    <t>Estudios elaborados</t>
  </si>
  <si>
    <t>A-70</t>
  </si>
  <si>
    <t>Realizar avaluos comerciales para comunidades indígenas</t>
  </si>
  <si>
    <t>Avalúos solicitados</t>
  </si>
  <si>
    <t>Avaluos solicitados</t>
  </si>
  <si>
    <t>A-71</t>
  </si>
  <si>
    <t>Adquirir Predios para comunidades indígenas</t>
  </si>
  <si>
    <t>Ofertas presentadas</t>
  </si>
  <si>
    <t>A-72</t>
  </si>
  <si>
    <t>Predios adquiridos</t>
  </si>
  <si>
    <t>A-73</t>
  </si>
  <si>
    <t>Actas de recibo y entrega material de predios</t>
  </si>
  <si>
    <t>A-74</t>
  </si>
  <si>
    <t>ID_07</t>
  </si>
  <si>
    <t>4. Hectáreas adquiridas para comunidades Negras</t>
  </si>
  <si>
    <t>Realizar estudios jurídicos, geográficos, agronónomico y/o antropológico para comunidades negras</t>
  </si>
  <si>
    <t>A-75</t>
  </si>
  <si>
    <t>Realizar avaluos comerciales para comunidades negras</t>
  </si>
  <si>
    <t>A-76</t>
  </si>
  <si>
    <t>Adquirir Predios para comunidades negras</t>
  </si>
  <si>
    <t>A-77</t>
  </si>
  <si>
    <t>Hectáreas de predios compradas</t>
  </si>
  <si>
    <t>A-78</t>
  </si>
  <si>
    <t>A-79</t>
  </si>
  <si>
    <t>A-80</t>
  </si>
  <si>
    <t>ID_12.1</t>
  </si>
  <si>
    <t>5.1 Hectáreas formalizadas derivadas de los procedimientos de constitución y reestructuración de resguardos indígenas con acto administrativo expedido</t>
  </si>
  <si>
    <t>Hectáreas formalizadas a través del procedimientos de constitución o reestructuración de resguardos indígenas con acto administrativo expedido</t>
  </si>
  <si>
    <t>Realizar actuaciones administrativas orientadas al avance en la resolución de solicitudes de constitución o reestructuración de resguardos indígenas</t>
  </si>
  <si>
    <t>Autos de visita o de trámite emitidos</t>
  </si>
  <si>
    <t>A-81</t>
  </si>
  <si>
    <t xml:space="preserve">Realizar estudios socioeconómicos, jurídicos, geográficos y de tenencia de tierras para la constitución o reestructuración de resguardos indígenas </t>
  </si>
  <si>
    <t>ESJTT elaborados</t>
  </si>
  <si>
    <t>A-82</t>
  </si>
  <si>
    <t>Presentar los proyectos de acuerdo de constitución o reestructuración de resguardos indígenas para aprobación del Consejo Directivo</t>
  </si>
  <si>
    <t>Actos administrativos presentados a Consejo Directivo</t>
  </si>
  <si>
    <t>Proyectos de acuerdo presentados a Consejo Directivo</t>
  </si>
  <si>
    <t>A-83</t>
  </si>
  <si>
    <t>Expedir acuerdos de constitución o reestructuración de resguardos indígenas</t>
  </si>
  <si>
    <t>Actos administrativos expedidos de constitución o reestructuración de resguardos indígenas</t>
  </si>
  <si>
    <t>Actos administrativos expedidos de constitución o reeestructuración de resguardos indígenas</t>
  </si>
  <si>
    <t>A-84</t>
  </si>
  <si>
    <t>Formalizar a las comunidades indígenas a través de la constitución o reestructuración de resguardos indígenas</t>
  </si>
  <si>
    <t>Resguardos indígenas constituidos</t>
  </si>
  <si>
    <t>Resguardos indígenas constituidos o reestructurados con registro ORIP</t>
  </si>
  <si>
    <t>A-85</t>
  </si>
  <si>
    <t>Hectáreas de resguardos indígenas constituidos o reestructurados con actos administrativos expedidos</t>
  </si>
  <si>
    <t>A-86</t>
  </si>
  <si>
    <t>5.2 Hectáreas formalizadas derivadas del procedimiento de ampliación de resguardos indígenas con acto administrativo expedido</t>
  </si>
  <si>
    <t>Hectáreas formalizadas a través del procedimientos de ampliación de resguardos indígenas con acto administrativo expedido</t>
  </si>
  <si>
    <t>Expedir acuerdos de ampliación de resguardos indígenas</t>
  </si>
  <si>
    <t>Hectáreas de resguardos indígenas ampliados con actos administrativos expedidos</t>
  </si>
  <si>
    <t>Actos administrativos expedidos de ampliación de resguardos indígenas</t>
  </si>
  <si>
    <t>A-87</t>
  </si>
  <si>
    <t>Realizar actuaciones administrativas orientadas al avance en la resolución de solicitudes de ampliación de resguardos indígenas</t>
  </si>
  <si>
    <t>A-88</t>
  </si>
  <si>
    <t xml:space="preserve">Realizar estudios socioeconómicos, jurídicos, geográficos y de tenencia de tierras para la ampliación de resguardos indígenas </t>
  </si>
  <si>
    <t>A-89</t>
  </si>
  <si>
    <t>Presentar los proyectos de acuerdo de ampliación de resguardos indígenas para aprobación del Consejo Directivo</t>
  </si>
  <si>
    <t>A-90</t>
  </si>
  <si>
    <t>A-91</t>
  </si>
  <si>
    <t>Formalizar a las comunidades indígenas a través de la ampliación de resguardos indígenas</t>
  </si>
  <si>
    <t>Resguardos indígenas ampliados</t>
  </si>
  <si>
    <t>Resguardos indígenas ampliados con registro ORIP</t>
  </si>
  <si>
    <t>A-92</t>
  </si>
  <si>
    <t>ID_12.2</t>
  </si>
  <si>
    <t>5.3 Hectáreas formalizadas derivadas del procedimiento de titulación colectiva con acto administrativo expedido</t>
  </si>
  <si>
    <t>Expedir resoluciones de titulación colectiva a comunidades negras</t>
  </si>
  <si>
    <t>Hectáreas tituladas para consejos comunitarios</t>
  </si>
  <si>
    <t>Actos administrativos expedidos de titulación colectiva</t>
  </si>
  <si>
    <t>A-93</t>
  </si>
  <si>
    <t>Expedir resolución de la visita a la comunidad o auto de incorporación emitidos</t>
  </si>
  <si>
    <t>Resolución de la visita a la comunidad o auto de incorporación emitidos</t>
  </si>
  <si>
    <t>A-94</t>
  </si>
  <si>
    <t>Realizar actuaciones administrativas orientadas al avance en la resolución de solicitudes de titulación colectiva</t>
  </si>
  <si>
    <t>Acta visita o auto de trámite emitidos</t>
  </si>
  <si>
    <t>A-95</t>
  </si>
  <si>
    <t>Elaborar informe técnico de visita (ITV)</t>
  </si>
  <si>
    <t>Informe Técnico de Visita ITV elaborado</t>
  </si>
  <si>
    <t>ITV elaborados</t>
  </si>
  <si>
    <t>A-96</t>
  </si>
  <si>
    <t>Presentar conceptos a la Comisión técnica de Ley 70</t>
  </si>
  <si>
    <t>Conceptos presentados C.Ley 70</t>
  </si>
  <si>
    <t>Conceptos presentados a Comisión técnica Ley 70</t>
  </si>
  <si>
    <t>A-97</t>
  </si>
  <si>
    <t>Resoluciones de titulación colectiva expedidas</t>
  </si>
  <si>
    <t>A-98</t>
  </si>
  <si>
    <t>Formalizar a las comunidades negras a través de la titulación colectiva</t>
  </si>
  <si>
    <t>Consejos comunitarios titulados</t>
  </si>
  <si>
    <t>Consejos comunitarios formalizados a través de la titulación colectiva con registro ORIP</t>
  </si>
  <si>
    <t>A-99</t>
  </si>
  <si>
    <t>5.4 Hectáreas formalizadas derivadas del procedimiento de ampliación de tierras para comunidades negras con acto administrativo expedido</t>
  </si>
  <si>
    <t>Expedir resoluciones de ampliación de las tierras para comunidades negras</t>
  </si>
  <si>
    <t>Hectáreas ampliadas para consejos comunitarios</t>
  </si>
  <si>
    <t>A-100</t>
  </si>
  <si>
    <t>A-101</t>
  </si>
  <si>
    <t>A-102</t>
  </si>
  <si>
    <t>A-103</t>
  </si>
  <si>
    <t>A-104</t>
  </si>
  <si>
    <t>Actos administrativos de ampliación de tierras de comunidades negras</t>
  </si>
  <si>
    <t>A-105</t>
  </si>
  <si>
    <t>Formalizar a las comunidades negras a través de la ampliación de tierras a las comunidades negras</t>
  </si>
  <si>
    <t>Consejos comunitarios ampliados</t>
  </si>
  <si>
    <t>A-106</t>
  </si>
  <si>
    <t>ID_14</t>
  </si>
  <si>
    <t>Solcitar registro ORIP de actos administrativos expedidos de ampliación de resguardos indígenas</t>
  </si>
  <si>
    <t>Actos administrativos de ampliación con solicitud de registro ante la ORIP</t>
  </si>
  <si>
    <t>Actos administrativos con solicitud de registro ante la ORIP</t>
  </si>
  <si>
    <t>A-107</t>
  </si>
  <si>
    <t>Reportar el registro ORIP una vez la ANT es notificada de los actos administrativos de ampliación de resguardos indígenas</t>
  </si>
  <si>
    <t>Hectáreas registradas de actos administrativos de ampliación de resguardos indígenas</t>
  </si>
  <si>
    <t>Hectáreas registradas de títulos expedidos años anteriores</t>
  </si>
  <si>
    <t>A-108</t>
  </si>
  <si>
    <t>Reportar el registro ORIP una vez la ANT es notificada de los actos administrativos de constitución o reestructuración de resguardos indígenas</t>
  </si>
  <si>
    <t>A-109</t>
  </si>
  <si>
    <t>Solcitar registro ORIP de actos administrativos expedidos de constitución o reestructuración de resguardos indígenas</t>
  </si>
  <si>
    <t>Actos administrativos de constitución o reeestructuración con solicitud de registro ante la ORIP</t>
  </si>
  <si>
    <t>A-110</t>
  </si>
  <si>
    <t>Solcitar registro ORIP de actos administrativos expedidos de tituación colectiva o ampliación de títulos colectivos</t>
  </si>
  <si>
    <t>Actos administrativos de tiutlación colectiva o ampliación de titulos colectivos con solicitud de registro ante la ORIP</t>
  </si>
  <si>
    <t>Actos administrativos de tiutlación colectiva con solicitud de registro ante la ORIP</t>
  </si>
  <si>
    <t>A-111</t>
  </si>
  <si>
    <t>Reportar el registro ORIP una vez la ANT es notificada de los actos administrativos de titulación colectiva o ampliación de títulos colectivos</t>
  </si>
  <si>
    <t>A-112</t>
  </si>
  <si>
    <t>ID_x</t>
  </si>
  <si>
    <t>Expedir actos administrativos definitivos que deciden de fondo sobre las medidas de protección a comunidades indígenas</t>
  </si>
  <si>
    <t>Actos administrativos definitivos expedidos</t>
  </si>
  <si>
    <t>A-113</t>
  </si>
  <si>
    <t>Realizar actuaciones administrativas orientadas al avance del procedimiento de medidas de protección ancestral para comunidades indígenas</t>
  </si>
  <si>
    <t>Actos administrativos de trámite emitidos</t>
  </si>
  <si>
    <t>A-114</t>
  </si>
  <si>
    <t>Medidas de protección provisional de territorio ancestrales para comunidades negras</t>
  </si>
  <si>
    <t>Expedir actos administrativos definitivos que deciden de fondo sobre las medidas de protección a comunidades negras</t>
  </si>
  <si>
    <t>A-115</t>
  </si>
  <si>
    <t>Realizar actuaciones administrativas orientadas al avance del procedimiento de medidas de protección ancestral para comunidades negras</t>
  </si>
  <si>
    <t>A-116</t>
  </si>
  <si>
    <t xml:space="preserve">Elaborar informe de delimitación de territorio realizado </t>
  </si>
  <si>
    <t>Informe de delimitación de territorio de comunidades indígenas</t>
  </si>
  <si>
    <t>A-117</t>
  </si>
  <si>
    <t>Informe de delimitación de territorio de comunidades negras</t>
  </si>
  <si>
    <t>A-118</t>
  </si>
  <si>
    <t>ID_xx</t>
  </si>
  <si>
    <t>Iniciativas comunitarias que contribuyan a la soberanía alimentaria para comunidades étnicas</t>
  </si>
  <si>
    <t>Cofinanciar iniciativas comunitarias con enfoque diferencial étnico</t>
  </si>
  <si>
    <t>Iniciativas Comunitarias Apoyadas</t>
  </si>
  <si>
    <t xml:space="preserve">Trimestral </t>
  </si>
  <si>
    <t xml:space="preserve">Resoluciones de cofinanciación </t>
  </si>
  <si>
    <t>A-119</t>
  </si>
  <si>
    <t>Realizar el cierre y finalización de las iniciativas comunitarias</t>
  </si>
  <si>
    <t>Actas de finalización suscritas</t>
  </si>
  <si>
    <t xml:space="preserve">Bimensual </t>
  </si>
  <si>
    <t xml:space="preserve">Actas de fnalización </t>
  </si>
  <si>
    <t>A-120</t>
  </si>
  <si>
    <t>Realizar socialización y formulación participativa de la iniciativa comunitaria.</t>
  </si>
  <si>
    <t>Actas suscritas</t>
  </si>
  <si>
    <t xml:space="preserve">Actas de socialización </t>
  </si>
  <si>
    <t>A-121</t>
  </si>
  <si>
    <t>Realizar seguimiento y ejecución técnica y financiera de la iniciativa comunitaria.</t>
  </si>
  <si>
    <t xml:space="preserve">Porcentaje de recursos desembolsados de las cuentas compartidas vigencias 2023, 2024 (100%) y 2025 (50%) valor proyectado $4.590.970.104 </t>
  </si>
  <si>
    <t xml:space="preserve">Copia de los cheques de gerencia </t>
  </si>
  <si>
    <t>A-122</t>
  </si>
  <si>
    <t>A-123</t>
  </si>
  <si>
    <t>Actas de finalización  suscritas</t>
  </si>
  <si>
    <t xml:space="preserve">Actas de fnalozación </t>
  </si>
  <si>
    <t>A-124</t>
  </si>
  <si>
    <t>Actas Suscritas</t>
  </si>
  <si>
    <t>A-125</t>
  </si>
  <si>
    <t xml:space="preserve">Porcentaje de recursos desembolsados de las cuentas compartidas vigencias 2019, 2023, 2024 (100%) y 2025 (50%) valor proyectado  $2.243.067.904 </t>
  </si>
  <si>
    <t>A-126</t>
  </si>
  <si>
    <t>Actas de concertación y mediación comunidades étnicas</t>
  </si>
  <si>
    <t>Atender los espacios de mediación y/o concertación con instancias de representación y comunidades étnicas para la gestión de conflictos e impulso procesal.</t>
  </si>
  <si>
    <t>Actas de concertación</t>
  </si>
  <si>
    <t>A-127</t>
  </si>
  <si>
    <t>Realizar seguimiento y monitoreo a los compromisos establecidos en las actas de mediación y gestión de conflictos de comunidades indígenas.</t>
  </si>
  <si>
    <t>Fichas de caracterización de los conflictos gestionados</t>
  </si>
  <si>
    <t>Fichas de caracterización con registro de avance de conflicto a la fecha</t>
  </si>
  <si>
    <t>A-128</t>
  </si>
  <si>
    <t xml:space="preserve">Actas de concertación y mediación
</t>
  </si>
  <si>
    <t>Actos administrativos de delimitación de territorios político - administrativa</t>
  </si>
  <si>
    <t>A-129</t>
  </si>
  <si>
    <t>Realizar seguimiento y monitoreo a los compromisos establecidos en las actas de mediación y gestión de conflictos de comunidades negras.</t>
  </si>
  <si>
    <t>Informes técnicos</t>
  </si>
  <si>
    <t>A-130</t>
  </si>
  <si>
    <t>Servicio de delimitación de los territorios indígenas con fines político-administrativos especiales.</t>
  </si>
  <si>
    <t>Expedir acto administrativo de delimitación político - administrativa</t>
  </si>
  <si>
    <t>Actos administrativos de delimitación político - administrativa expedidos</t>
  </si>
  <si>
    <t>Actos administrativos delimitación político - administrativa expedidos</t>
  </si>
  <si>
    <t>A-131</t>
  </si>
  <si>
    <t>Practicar visitas técnicas de levantamiento de información</t>
  </si>
  <si>
    <t>Visitas técnicas de levantamiento de información realizadas</t>
  </si>
  <si>
    <t>A-132</t>
  </si>
  <si>
    <t>Clarificación de la  vigencia legal del título de origen colonial o republicano para comunidades indígenas</t>
  </si>
  <si>
    <t>Expedir acto administrativo de clarificación de la  vigencia legal del título de origen colonial o republicano</t>
  </si>
  <si>
    <t>Acto administrativo de clarificación de la  vigencia legal del título de origen colonial o republicano expedido</t>
  </si>
  <si>
    <t>A-133</t>
  </si>
  <si>
    <t>Practicar visitas a territorio</t>
  </si>
  <si>
    <t>Acta de visita o socialización</t>
  </si>
  <si>
    <t>A-134</t>
  </si>
  <si>
    <t>Elaborar el informe definitivo con aspectos jurídicos, sociales, técnicos, catastrales y cartográficos.</t>
  </si>
  <si>
    <t>Informe definitivo</t>
  </si>
  <si>
    <t>A-135</t>
  </si>
  <si>
    <t>Actos administrativos de trámite</t>
  </si>
  <si>
    <t>A-136</t>
  </si>
  <si>
    <t>Saneamiento de lo territorios de priopiedad colectiva de las comunidades étnicas.</t>
  </si>
  <si>
    <t>Elaborar actas de entrega de las mejoras a la comunidad indígena</t>
  </si>
  <si>
    <t>Actas de entrega material de las mejoras suscritas</t>
  </si>
  <si>
    <t>Actas de entrega material de las mejoras</t>
  </si>
  <si>
    <t>A-137</t>
  </si>
  <si>
    <t>Realizar estudios topográficos y jurídicos para la adquisición de mejoras para comunidades indígenas</t>
  </si>
  <si>
    <t>Estudios topográficos y jurídicos para la adquisición de mejoras elaborados</t>
  </si>
  <si>
    <t>A-138</t>
  </si>
  <si>
    <t>Elaborar actas de entrega de las mejoras a la comunidad negra</t>
  </si>
  <si>
    <t>A-139</t>
  </si>
  <si>
    <t>Realizar estudios topográficos y jurídicos para la adquisición de mejoras para comunidades negras</t>
  </si>
  <si>
    <t>A-140</t>
  </si>
  <si>
    <t>Servicio de formalización de la propiedad privada rural</t>
  </si>
  <si>
    <t xml:space="preserve">Predios </t>
  </si>
  <si>
    <t>Número de predios con potencial de informalidad por municipios, con informe diagnóstico preliminar</t>
  </si>
  <si>
    <t>mensual</t>
  </si>
  <si>
    <t>Relación de predios diagnóticados</t>
  </si>
  <si>
    <t>A-141</t>
  </si>
  <si>
    <t xml:space="preserve">Informes Técnico Jurídicos elaborados </t>
  </si>
  <si>
    <t>Número de Informes Técnico Jurídicos eleaborados</t>
  </si>
  <si>
    <t>Relación de ITJ</t>
  </si>
  <si>
    <t>A-142</t>
  </si>
  <si>
    <t>AA de impulso procesal expedidos (inicios - probatorios - correcciones - recursos)</t>
  </si>
  <si>
    <t>Número de AA de impulso procesal expedidos</t>
  </si>
  <si>
    <t>Realación de AA de impulso</t>
  </si>
  <si>
    <t>A-143</t>
  </si>
  <si>
    <t>Radicación REEL</t>
  </si>
  <si>
    <t>Porcentaje de radicados en REEL</t>
  </si>
  <si>
    <t>Relación de casos radicados debidamente radicados en REEL derivados del número total de casos con acto administrativo de cierre expedido.</t>
  </si>
  <si>
    <t>A-144</t>
  </si>
  <si>
    <t xml:space="preserve">Actos administrativos de no inicio o cierre no formaliza </t>
  </si>
  <si>
    <t xml:space="preserve">Número de Actos administrativos de no inicio y cierre no formaliza </t>
  </si>
  <si>
    <t>Relación Actos administrativos de no inicio y cierre no formaliza</t>
  </si>
  <si>
    <t>A-145</t>
  </si>
  <si>
    <t>ID_24</t>
  </si>
  <si>
    <t>Efectuar seguimiento  a la ejecución del proyecto de inversión</t>
  </si>
  <si>
    <t>Numero de informes de gerencia del proyecto de inversión (planeación, contratación, ejecución, seguimiento y reporte)</t>
  </si>
  <si>
    <t>Informes de seguimiento</t>
  </si>
  <si>
    <t>A-146</t>
  </si>
  <si>
    <t>Validar información física y jurídica de los predios para el ordenamiento social de la propiedad</t>
  </si>
  <si>
    <t>Número de hectáreas de predios reportadas como validadas</t>
  </si>
  <si>
    <t>Base de datos</t>
  </si>
  <si>
    <t>A-147</t>
  </si>
  <si>
    <t>Organizar los expedientes según su ruta de atención</t>
  </si>
  <si>
    <t>Número de hectáreas que cuentan con expedientes aprobados que se remiten de manera digital y física a la dependencia a cargo de implementar procedimiento único.</t>
  </si>
  <si>
    <t>A-148</t>
  </si>
  <si>
    <t>Elaborar documentos metodológicos para el ordenamiento social de la propiedad</t>
  </si>
  <si>
    <t>Número de documentos entregados para aprobación del sistema integrado de gestión.</t>
  </si>
  <si>
    <t>Documentos</t>
  </si>
  <si>
    <t>A-149</t>
  </si>
  <si>
    <t>Realizar el monitoreo a la ejecución del procedimiento único en los expedientes enrutados</t>
  </si>
  <si>
    <t>Numero de hectáreas enrutados</t>
  </si>
  <si>
    <t>A-150</t>
  </si>
  <si>
    <t>ID_25</t>
  </si>
  <si>
    <t>Municipios analizados</t>
  </si>
  <si>
    <t>Servicio de observatorio de tierras</t>
  </si>
  <si>
    <t>Analizar y procesar información gestionada sobre tierras rurales</t>
  </si>
  <si>
    <t>Número de documentos de investigación sobre análisis de dinámicas territoriales producto del procesamiento de la información</t>
  </si>
  <si>
    <t>Documentos sobre el análisis de dinámicas territoriales producto del procesamiento de la información</t>
  </si>
  <si>
    <t>A-151</t>
  </si>
  <si>
    <t>Realizar investigaciones sobre el mercado de tierras (dinámica inmobiliaria rural)</t>
  </si>
  <si>
    <t>Número de documentos de investigación sobre el estado de la gestión frente a procesos sobre dinámica inmobiliaria, fraccionamiento, concentración e informalidad y de análisis sobre la distribución y uso de la tierra a partir de elementos de contexto social, político y económico en las zonas priorizadas por la ANT</t>
  </si>
  <si>
    <t>Documentos de investigación sobre la dinámica inmobiliaria rural</t>
  </si>
  <si>
    <t>A-152</t>
  </si>
  <si>
    <t>Socializar información estratégica del mercado de tierras rurales e investigaciones adelantadas por el OTR</t>
  </si>
  <si>
    <t xml:space="preserve">Número de piezas (infografías, mapas, etc.) socializadas a la opinión publica de los principales ejercicios investigativos y analíticos realizados por el OTR </t>
  </si>
  <si>
    <t>Piezas publicitarias</t>
  </si>
  <si>
    <t>A-153</t>
  </si>
  <si>
    <t>ID_27</t>
  </si>
  <si>
    <t>Preparar los insumos técnicos para las visitas prediales</t>
  </si>
  <si>
    <t>Numero de planes de trabajo de las operaciones en los municipios que van a seguir en implementación de POSPR y los que van a cerrar</t>
  </si>
  <si>
    <t>Documentos planes de trabajo</t>
  </si>
  <si>
    <t>A-154</t>
  </si>
  <si>
    <t>Realizar avanzada social y de participación comunitaria</t>
  </si>
  <si>
    <t xml:space="preserve">Numero de reportes de avanzadas sociales por UIT´s priorizadas para levantamiento o cierre e implementación de ruta étnica </t>
  </si>
  <si>
    <r>
      <rPr>
        <sz val="12"/>
        <color rgb="FF000000"/>
        <rFont val="Arial Narrow"/>
        <family val="2"/>
      </rPr>
      <t xml:space="preserve">Informe nacional con resumen de avanzadas sociales por UIT´s priorizadas para levantamiento o cierre </t>
    </r>
    <r>
      <rPr>
        <sz val="12"/>
        <color rgb="FF7030A0"/>
        <rFont val="Arial Narrow"/>
        <family val="2"/>
      </rPr>
      <t xml:space="preserve">e implementación de ruta étnica. </t>
    </r>
  </si>
  <si>
    <t>A-155</t>
  </si>
  <si>
    <t>Realizar visita predial para recolección de insumos físicos, jurídicos y de sujetos de ordenamiento</t>
  </si>
  <si>
    <t>Numero de Hectáreas levantadas física y jurídicamente</t>
  </si>
  <si>
    <t>A-156</t>
  </si>
  <si>
    <t>ID_28</t>
  </si>
  <si>
    <t>Procesar la información para los análisis prediales integrales</t>
  </si>
  <si>
    <t>Número de municipios que cuentan con bases de datos geográfica de Análisis Predial Integral (API)</t>
  </si>
  <si>
    <t>Base de datos API geográfica y alfanumérica</t>
  </si>
  <si>
    <t>A-157</t>
  </si>
  <si>
    <t>Realizar articulación institucional y comunitaria a nivel local</t>
  </si>
  <si>
    <t>Numero de productos del componente social para los POSPR formulados.</t>
  </si>
  <si>
    <t>Mapa de Actores (POSPR-F-009), Sistematización Entrevistas (POSPR-F-017), evidencias de encuentros comunitarios (actas, listados de asistencia y fotografías) y documento POSPR de formulación desde el componente social.</t>
  </si>
  <si>
    <t>A-158</t>
  </si>
  <si>
    <t>Formular planes de ordenamiento social de la propiedad rural</t>
  </si>
  <si>
    <t>Número municipios que cuentan con documento generado del POSPR.</t>
  </si>
  <si>
    <t>Documento y expediente del POSPR formulado</t>
  </si>
  <si>
    <t>A-159</t>
  </si>
  <si>
    <t>ID_29</t>
  </si>
  <si>
    <t>Realizar y apoyar las solicitudes de inscripción al RESO</t>
  </si>
  <si>
    <t>Numero de solicitudes recibidas de inscripción al RESO</t>
  </si>
  <si>
    <t>A-160</t>
  </si>
  <si>
    <t>Realizar y apoyar jurídicamente la valoración para el registro de sujetos de ordenamiento</t>
  </si>
  <si>
    <t>A-161</t>
  </si>
  <si>
    <t>Realizar y apoyar la notificación y la gestión documental de los actos administrativos para el Registro de Sujetos de Ordenamiento</t>
  </si>
  <si>
    <t>Numero de notificaciones</t>
  </si>
  <si>
    <t>A-162</t>
  </si>
  <si>
    <t>Efectuar la gestión administrativa para el Registro de Sujetos de Ordenamiento</t>
  </si>
  <si>
    <t>Numero de informes de seguimiento y monitoreo al Registro de Sujetos de Ordenamiento</t>
  </si>
  <si>
    <t>A-163</t>
  </si>
  <si>
    <t>ID_30</t>
  </si>
  <si>
    <t>Realizar y apoyar la calificación de sujetos de ordenamiento social de la propiedad</t>
  </si>
  <si>
    <t>Numero de actos administrativos o resoluciones de calificación</t>
  </si>
  <si>
    <t>A-164</t>
  </si>
  <si>
    <t>ID_35</t>
  </si>
  <si>
    <t xml:space="preserve">Fortalecer las herramientas tecnológicas para la articulación de la información institucional </t>
  </si>
  <si>
    <t xml:space="preserve"> Actualizar la arquitectura empresarial</t>
  </si>
  <si>
    <t>Porcentaje de avance en la estructuración  y entrega de los documentos de actualización de arquitectura empresarial(fase 2)</t>
  </si>
  <si>
    <t>Documentos de Arquitectura Aprobados</t>
  </si>
  <si>
    <t>A-165</t>
  </si>
  <si>
    <t>Implementar modelos de gestión de información y analítica de datos</t>
  </si>
  <si>
    <t>Modelo de gestión de información adoptado</t>
  </si>
  <si>
    <t>Componente implementado de gestión de información y analítica de datos</t>
  </si>
  <si>
    <t>A-166</t>
  </si>
  <si>
    <t>Implementar nuevos desarrollos al Sistema de Información Institucional (data alfanumérica y geoespacial integrada)</t>
  </si>
  <si>
    <t xml:space="preserve">Numero de Desarrollos entregados en ambiente Productivo </t>
  </si>
  <si>
    <t xml:space="preserve">Actas de entrega en ambiente productivo de los 4 desarrollos </t>
  </si>
  <si>
    <t>A-167</t>
  </si>
  <si>
    <t>Implementar tecnologías innovadoras en los servicios de la ANT.</t>
  </si>
  <si>
    <t>Soluciones Tecnológicas innovadoras adoptadas</t>
  </si>
  <si>
    <t>Acta de la  solución Tecnológica implementada</t>
  </si>
  <si>
    <t>A-168</t>
  </si>
  <si>
    <t>Integrar el Sistema de Gestión Documental al Sistema Integrado de Tierras</t>
  </si>
  <si>
    <t>Porcentaje de Migración de  Data  No Estructurada de un  proceso misional  al  SIT</t>
  </si>
  <si>
    <t>Porcentaje de la data no estructurada migrada</t>
  </si>
  <si>
    <t>A-169</t>
  </si>
  <si>
    <t>Fortalecer la infraestructura Tecnológica institucional</t>
  </si>
  <si>
    <t>Ampliar la cobertura de los canales de atención en la oferta institucional</t>
  </si>
  <si>
    <t>Porcentaje en la cobertura de los canales de atención en la oferta institucional</t>
  </si>
  <si>
    <t>Informe de Monitoreo de la disponibilidad de los servicios  TI</t>
  </si>
  <si>
    <t>A-170</t>
  </si>
  <si>
    <t>Aprovisionar una infraestructura tecnológica para la atención de contingencias.</t>
  </si>
  <si>
    <t xml:space="preserve"> Porcentaje en infraestructura tecnológica para la atención de contingencias.</t>
  </si>
  <si>
    <t>Informe de  infraestructura tecnológica para la atención de contingencias</t>
  </si>
  <si>
    <t>A-171</t>
  </si>
  <si>
    <t>Implementar nuevos controles de Seguridad de la Información</t>
  </si>
  <si>
    <t>Porcentaje en la implementación nuevos controles de Seguridad de la Información</t>
  </si>
  <si>
    <t>Informe controles de Seguridad de la Información</t>
  </si>
  <si>
    <t>A-172</t>
  </si>
  <si>
    <t>ID_36</t>
  </si>
  <si>
    <t>Plan Estratégico de Talento Humano y sus componentes para Fortalecer la gestión del talento humano de la Agencia</t>
  </si>
  <si>
    <t>Formular, aprobar y publicar los Planes Institucionales a cargo de la Subdirección de Talento Humano</t>
  </si>
  <si>
    <t xml:space="preserve"># planes formulados, aprobados, publicado  y con seguimiento </t>
  </si>
  <si>
    <t># planes formulados, aprobados, publicado</t>
  </si>
  <si>
    <t>Anual</t>
  </si>
  <si>
    <t>Planes Institucionales formulados,  aprobados y publicados</t>
  </si>
  <si>
    <t>A-173</t>
  </si>
  <si>
    <t xml:space="preserve"># planes formulados, aprobados, publicado y con seguimiento </t>
  </si>
  <si>
    <t>Realizar seguimiento al Plan Estratégico de Talento Humano y sus componentes a cargo de la Subdirección de Talento Humano</t>
  </si>
  <si>
    <t># informes de seguimientos elaborados</t>
  </si>
  <si>
    <t>Cuatrimestral</t>
  </si>
  <si>
    <t xml:space="preserve">Informe de seguimieto </t>
  </si>
  <si>
    <t>A-174</t>
  </si>
  <si>
    <t>Realizar informes de gestión en relación a los Planes Institucionales a cargo de la Subdirección de Talento Humano</t>
  </si>
  <si>
    <t># informes de gestiòn elaborados</t>
  </si>
  <si>
    <t>Semestral</t>
  </si>
  <si>
    <t>Informe de gestiòn</t>
  </si>
  <si>
    <t>A-175</t>
  </si>
  <si>
    <t>Elaborar cronograma sobre la programación de liquidación y pago de nómina</t>
  </si>
  <si>
    <t># cronograma elaborado</t>
  </si>
  <si>
    <t>Cronograma</t>
  </si>
  <si>
    <t>A-176</t>
  </si>
  <si>
    <t>Realizar seguimiento al presupuesto de Gastos de Personal de la ANT</t>
  </si>
  <si>
    <t>A-177</t>
  </si>
  <si>
    <t>Gestionar las situaciones administrativas presentadas por los funcionarios de la Agencia</t>
  </si>
  <si>
    <t xml:space="preserve"># situaciones administrativas gestionadas </t>
  </si>
  <si>
    <t>A-178</t>
  </si>
  <si>
    <t>ID_37</t>
  </si>
  <si>
    <t>Plan de Bienestar Social e Incentivos Institucionales para fortalecer y mejorar la calidad de vida y desempeño laboral de los servidores públicos de la Agencia</t>
  </si>
  <si>
    <t>Formular, aprobar y publicar el Plan de Bienestar Social e Incentivos Institucionales a cargo de la Subdirección de Talento Humano</t>
  </si>
  <si>
    <t xml:space="preserve"># plan formulado, aprobado, publicado y con seguimiento </t>
  </si>
  <si>
    <t>Formular, aprobar y publicar  el Plan de Bienestar Social e Incentivos Institucionales a cargo de la Subdirección de Talento Humano</t>
  </si>
  <si>
    <t># plan formulado, aprobado, publicado</t>
  </si>
  <si>
    <t>Plan de Bienestar Social e Incentivos Institucionales formulado,  aprobado y publicado</t>
  </si>
  <si>
    <t>A-179</t>
  </si>
  <si>
    <t>Realizar seguimiento al Plan de Bienestar Social e Incentivos Institucionales a cargo de la Subdirección de Talento Humano</t>
  </si>
  <si>
    <t>A-180</t>
  </si>
  <si>
    <t>Realizar actividades de difusión sobre el Código de Integridad y Buen Gobierno de la ANT</t>
  </si>
  <si>
    <t xml:space="preserve"># actividades de difusión elaboradas </t>
  </si>
  <si>
    <t>A-181</t>
  </si>
  <si>
    <t>ID_38</t>
  </si>
  <si>
    <t>Plan Institucional de Capacitación para fortalecer las habilidades y competencias de los servidores públicos de la Agencia</t>
  </si>
  <si>
    <t>Formular, aprobar y publicar el Plan Institucional de Capacitación a cargo de la Subdirección de Talento Humano</t>
  </si>
  <si>
    <t>Formular, aprobar y publicar el Plan Institucional de Capacitación  a cargo de la Subdirección de Talento Humano</t>
  </si>
  <si>
    <t xml:space="preserve"> Plan Institucional de Capacitación formulado, aprobado y publicado</t>
  </si>
  <si>
    <t>A-182</t>
  </si>
  <si>
    <t>Realizar seguimiento al Plan Institucional de Capacitación a cargo de la Subdirección de Talento Humano</t>
  </si>
  <si>
    <t>A-183</t>
  </si>
  <si>
    <t>Adelantar seguimiento a la Política de Gestión del Conocimiento de la Agencia</t>
  </si>
  <si>
    <t>A-184</t>
  </si>
  <si>
    <t>ID_39</t>
  </si>
  <si>
    <t>Plan Anual de Trabajo en Seguridad y Salud en el Trabajo para promover el cuidado de la salud y la seguridad de los colaboradores de la Agencia</t>
  </si>
  <si>
    <t>Formular, aprobar y publicar el Plan Anual de Trabajo en Seguridad y Salud en el Trabajo a cargo de la Subdirección de Talento Humano</t>
  </si>
  <si>
    <t>Plan Anual de Trabajo en Seguridad y Salud en el Trabajo formulado,  aprobado y publicado</t>
  </si>
  <si>
    <t>A-185</t>
  </si>
  <si>
    <t>Realizar seguimiento al Plan Anual de Trabajo en Seguridad y Salud en el Trabajo a cargo de la Subdirección de Talento Humano</t>
  </si>
  <si>
    <t>A-186</t>
  </si>
  <si>
    <t>51. Número comunicados publicados</t>
  </si>
  <si>
    <t>Boletines, videos y contenido periodistico publicados</t>
  </si>
  <si>
    <t>No de boletines, videos y contenido periodistico publicados</t>
  </si>
  <si>
    <t>Elaboración y publicación de boletines en los medios de comunicación</t>
  </si>
  <si>
    <t>Boletines elaborados y replicados por los medios</t>
  </si>
  <si>
    <t>Mensualmente</t>
  </si>
  <si>
    <t>A-187</t>
  </si>
  <si>
    <t xml:space="preserve">Elaboración de videos </t>
  </si>
  <si>
    <t>Videos elaborados</t>
  </si>
  <si>
    <t>A-188</t>
  </si>
  <si>
    <t>Elaboración de Piezas Gráficas</t>
  </si>
  <si>
    <t>Piezas gráficas elaboradas</t>
  </si>
  <si>
    <t>A-189</t>
  </si>
  <si>
    <t>Publicar contenidos periodísticos en la página web</t>
  </si>
  <si>
    <t>Contenidos periodísticos publicados en la página web</t>
  </si>
  <si>
    <t>A-190</t>
  </si>
  <si>
    <t>52. Número de informes sobre la eficiencia en la Atención de Procesos Judiciales</t>
  </si>
  <si>
    <t>Reporte de gestión, donde se evidencian los porcentajes (%) de respuesta oportuna en el marco de los procesos judiciales, de restitución de tierras en los cuales la ANT sea parte o tercero interesado y los índices de respuesta a acciones constitucionales de tutelas.</t>
  </si>
  <si>
    <t xml:space="preserve">Reporte de gestión entregados </t>
  </si>
  <si>
    <t>A-191</t>
  </si>
  <si>
    <t>A-192</t>
  </si>
  <si>
    <t>A-193</t>
  </si>
  <si>
    <t>53. Número de informes sobre la eficiencia en la Emisión de Conceptos y Viabilidades</t>
  </si>
  <si>
    <t>Reporte de gestión, donde se evidencian los porcentajes (%) de emision de Conceptos y viabilidades emitidas por la Oficina Jurídica.</t>
  </si>
  <si>
    <t>A-194</t>
  </si>
  <si>
    <t>54. Número de informes de gestión de los procesos disciplinarios que se promueven en contra de servidores y ex servidores de la  Entidad</t>
  </si>
  <si>
    <t>Número de procedimientos actualizados e  identificados</t>
  </si>
  <si>
    <t>Reporte de gestión, donde se evidencia la identificación del posible autor o autores de la falta, así como también se verifica la ocurrencia de la conducta y se determina si constituye falta disciplinaria o se se ha actuado baja la existencia de una causal  de exclusión de responsabilidad realizado.</t>
  </si>
  <si>
    <t>A-195</t>
  </si>
  <si>
    <t>55. Porcentaje de avance de Planes Anuales de auditoria aprobados por el Comité Institucional de Coordinación de Control Interno (CICCI).</t>
  </si>
  <si>
    <t xml:space="preserve">Presentar al CICCI el proyecto de plan anual de auditoría </t>
  </si>
  <si>
    <t>Porcentaje de proyectos del Plan Anual de Auditorías aprobados por el CICCI</t>
  </si>
  <si>
    <t>Actas del Comité Institucional de Coordinación de Control Interno - CICCI</t>
  </si>
  <si>
    <t>A-196</t>
  </si>
  <si>
    <t>Solicitar la publicación en la intranet institucional del plan anual de auditoría aprobado</t>
  </si>
  <si>
    <t>Porcentaje de solicitudes de publicación realizadas</t>
  </si>
  <si>
    <t>Plan Anual de Auditorías publicado</t>
  </si>
  <si>
    <t>A-197</t>
  </si>
  <si>
    <t>Ejecutar las auditorías internas aprobadas  en el Plan Anual de Auditoría</t>
  </si>
  <si>
    <t>Porcentaje de auditorías internas realizadas en relación a lo programado en el Plan Anual de Auditorías</t>
  </si>
  <si>
    <t>Memorando de comunicación y publicación en la pagina web institucional del informe final de auditoría.</t>
  </si>
  <si>
    <t>A-198</t>
  </si>
  <si>
    <t>Elaborar los informes de ley/obligatorios de acuerdo con la normatividad vigente</t>
  </si>
  <si>
    <t>Porcentaje de los informes de ley/obligatorios realizados en relación a lo programado en el Plan Anual de Auditorías</t>
  </si>
  <si>
    <t>Memorando de comunicación y publicación en la pagina web institucional del informe final de ley / obligatorio.</t>
  </si>
  <si>
    <t>A-199</t>
  </si>
  <si>
    <t>Efectuar los ejercicios de seguimiento a la gestión institucional aprobados en el Plan Anual de Auditoría.</t>
  </si>
  <si>
    <t>Porcentaje de los seguimientos a la gestión institucional realizados en relación a lo programado en el Plan Anual de Auditorías</t>
  </si>
  <si>
    <t>Memorando de comunicación y publicación en la pagina web institucional de seguimientoa la gestión institucional.</t>
  </si>
  <si>
    <t>A-200</t>
  </si>
  <si>
    <t>Realizar el monitoreo a la transmicion de los reportes SIRECI a cargo de la Agencia Nacional de Tierras</t>
  </si>
  <si>
    <t>Porcentaje de los monitoreos realizados en relación a lo programado en el Plan Anual de Auditorías</t>
  </si>
  <si>
    <t>Acuse de transmisión del reporte SIRECI</t>
  </si>
  <si>
    <t>A-201</t>
  </si>
  <si>
    <t>Brindar asesoría y acompañamiento a las dependencias cuando sea requerido</t>
  </si>
  <si>
    <t>Porcentaje de las asesorías y acompañamientos realizados en relación a lo solicitado por las Dependencias.</t>
  </si>
  <si>
    <t>Listado de asistencia y/o documento de asesoría y acompañamiento.</t>
  </si>
  <si>
    <t>A-202</t>
  </si>
  <si>
    <t>Llevar a cabo actividades de fomento de la cultura de autocontrol.</t>
  </si>
  <si>
    <t>Porcentaje de las actividades de fomento de la cultura de autocontrol realizadas en la vigencia</t>
  </si>
  <si>
    <t>Memorias de la actividad</t>
  </si>
  <si>
    <t>A-203</t>
  </si>
  <si>
    <t>56. Número de herramientas tecnológicas fortalecidas</t>
  </si>
  <si>
    <t>Aprovisionar servicios de conectividad en la ANT a nivel nacional</t>
  </si>
  <si>
    <t>Servicios de conectividad provisionados.</t>
  </si>
  <si>
    <t xml:space="preserve">Informe del estado de los servicios de conectividad de la ANT a nivel nacional </t>
  </si>
  <si>
    <t>A-204</t>
  </si>
  <si>
    <t>Renovar el licenciamiento institucional</t>
  </si>
  <si>
    <t>Licenciamiento institucional renovado</t>
  </si>
  <si>
    <t>Informe con la documentación del proceso de contratación del licenciemiento institucional.</t>
  </si>
  <si>
    <t>A-205</t>
  </si>
  <si>
    <t>Fortalecer los desarrollos operativos en las plataforma Klic y Orfeo</t>
  </si>
  <si>
    <t>Desarrollos operativos optimizados realizados en la plataforma Klic – ORFEO.</t>
  </si>
  <si>
    <t xml:space="preserve">Informes de Gestión de las actividades de fortalecimeinto realizadas sobre los sistemas Klic y Orfeo </t>
  </si>
  <si>
    <t>A-206</t>
  </si>
  <si>
    <t>57. Número de instrumentos archivísticos en la Agencia Nacional de Tierras</t>
  </si>
  <si>
    <t>A-207</t>
  </si>
  <si>
    <t>58. Metros Lineales (ML) del Fondo Documental INCODER organizados (Pendiente 1.925ML)</t>
  </si>
  <si>
    <t>A-208</t>
  </si>
  <si>
    <t>59. Actualizaciones del Plan Anual de Adquisiones publicadas</t>
  </si>
  <si>
    <t>A-209</t>
  </si>
  <si>
    <t>60. Indice de capacidad en la prestación se servicios de Tecnológia</t>
  </si>
  <si>
    <t>A-210</t>
  </si>
  <si>
    <t>A-211</t>
  </si>
  <si>
    <t>Porcentaje en la Implementación  nuevos controles de Seguridad de la Información</t>
  </si>
  <si>
    <t>A-212</t>
  </si>
  <si>
    <t>61. Número de Sesiones realizadas del Comité para las Mujeres Rurales y Enfoques Diferenciales en la Agencia Nacional de Tierras.</t>
  </si>
  <si>
    <t>Plan de acción anual del Comité formulado.</t>
  </si>
  <si>
    <t>A-213</t>
  </si>
  <si>
    <t>62. Número de procesos misionales y estratégicos diagnosticados de la Agencia Nacional de Tierras, con plan de implementación de enfoques diferenciales.</t>
  </si>
  <si>
    <t>Documento técnico de lineamientos socializado.</t>
  </si>
  <si>
    <t>A-214</t>
  </si>
  <si>
    <t xml:space="preserve">63. Número de mujeres rurales diversas asistentes a espacios de fortalecimiento de capacidades y organizativo sobre el derecho a la propiedad rural y la oferta institucional de la Agencia Nacional de Tierras. </t>
  </si>
  <si>
    <t>A-215</t>
  </si>
  <si>
    <t xml:space="preserve">64. Número de jóvenes rurales diversas/os asistentes a espacios de fortalecimiento de capacidades y organizativo sobre el derecho a la propiedad rural y la oferta institucional de la Agencia Nacional de Tierras. </t>
  </si>
  <si>
    <t>A-216</t>
  </si>
  <si>
    <t>65. Estrategia de planeación y seguimiento a los recursos de la ANT implementada, para el seguimiento y generación de alertas tempranas.</t>
  </si>
  <si>
    <t>Servicio de elaboración y socialización de tableros de control en herramientas ofimaticas para el seguimiento a los recursos de la ANT.</t>
  </si>
  <si>
    <t>A-217</t>
  </si>
  <si>
    <t>A-218</t>
  </si>
  <si>
    <t>A-219</t>
  </si>
  <si>
    <t>66. Proyectos de inversión apoyados con asistencia técnica para su formulación.</t>
  </si>
  <si>
    <t>A-220</t>
  </si>
  <si>
    <t xml:space="preserve">67. Procedimientos actualizados del Sistema de Gestión de Calidad con responsabilidades de las UGT  </t>
  </si>
  <si>
    <t>A-221</t>
  </si>
  <si>
    <t>68. Socializaciones realizadas sobre el Sistema Integrado de Gestión de la entidad</t>
  </si>
  <si>
    <t>A-222</t>
  </si>
  <si>
    <t>69. Implementación modulo Cadena de aprobación de documentos SIG en aplicativo Klic</t>
  </si>
  <si>
    <t>A-223</t>
  </si>
  <si>
    <t>70. Seguimiento y generación de alertas tempranas para el cumplimiento de planes, metas y objetivos.</t>
  </si>
  <si>
    <t>A-224</t>
  </si>
  <si>
    <t>71. Seguimiento Mensual y generación de alertas tempranas para el cumplimiento de planes, metas y objetivos.</t>
  </si>
  <si>
    <t>A-225</t>
  </si>
  <si>
    <t>A-226</t>
  </si>
  <si>
    <t>A-227</t>
  </si>
  <si>
    <t>A-228</t>
  </si>
  <si>
    <t>A-229</t>
  </si>
  <si>
    <t>A-230</t>
  </si>
  <si>
    <t>A-231</t>
  </si>
  <si>
    <t>A-232</t>
  </si>
  <si>
    <t>A-233</t>
  </si>
  <si>
    <t>A-234</t>
  </si>
  <si>
    <t>A-235</t>
  </si>
  <si>
    <t>A-236</t>
  </si>
  <si>
    <t>A-237</t>
  </si>
  <si>
    <t>A-238</t>
  </si>
  <si>
    <t>A-239</t>
  </si>
  <si>
    <t>A-240</t>
  </si>
  <si>
    <t>A-241</t>
  </si>
  <si>
    <t>A-242</t>
  </si>
  <si>
    <t>A-243</t>
  </si>
  <si>
    <t>A-244</t>
  </si>
  <si>
    <t>A-245</t>
  </si>
  <si>
    <t>A-246</t>
  </si>
  <si>
    <t>A-247</t>
  </si>
  <si>
    <t>A-248</t>
  </si>
  <si>
    <t>Realizar informe de implementación del Programa de Gestión Documental - PGD con las actividades programadas para la vigencia  2025</t>
  </si>
  <si>
    <t>Informes de implementación de instrumentos archivisticos PGD</t>
  </si>
  <si>
    <t>Informe de implementación a la ejecución de actividades del PGD</t>
  </si>
  <si>
    <t>A-249</t>
  </si>
  <si>
    <t>ID_40</t>
  </si>
  <si>
    <t>Realizar informe de implementación del Programa de Gestión Documental - PINAR  con las actividades programadas para la vigencia  2025</t>
  </si>
  <si>
    <t>Informes de implementación de instrumentos archivisticos PINAR</t>
  </si>
  <si>
    <t>Informe de implementación a la ejecución de las actividades del PINAR</t>
  </si>
  <si>
    <t>A-250</t>
  </si>
  <si>
    <t>Realizar informe de implementación del Programa de Gestión Documental - SIC  con las actividades programadas para la vigencia  2025</t>
  </si>
  <si>
    <t>Informes de implementación de instrumentos archivisticos SIC</t>
  </si>
  <si>
    <t>Informe de implementación a la ejecución de las actividades del SIC</t>
  </si>
  <si>
    <t>A-251</t>
  </si>
  <si>
    <t>Elaborar informe de seguimiento de organización de 770 ML</t>
  </si>
  <si>
    <t>Informe elaborado</t>
  </si>
  <si>
    <t>A-252</t>
  </si>
  <si>
    <t>Realizar intervención de 770 ML pendientes del Fondo Documental INCODER</t>
  </si>
  <si>
    <t xml:space="preserve">Metros Lineales organizados </t>
  </si>
  <si>
    <t>Formato Único de Inventario Documental - FUID</t>
  </si>
  <si>
    <t>A-253</t>
  </si>
  <si>
    <t>Realizar trimestralmente informes de estado de ejecución del Plan Anual de la Entidad</t>
  </si>
  <si>
    <t>Informes realizados de ejecucion del PABS</t>
  </si>
  <si>
    <t>Informes de Ejecución del PAABS</t>
  </si>
  <si>
    <t>A-254</t>
  </si>
  <si>
    <t>Implementar estrategia contractual para la Agencia Nacional de Tierras</t>
  </si>
  <si>
    <t>Organizar los expedientes  contractuales de las vigencias  desde 2016 hasta 2024, en el sistema de Gestión Documental establecido por la Entidad con los tipos documentales establecidos en las TRD</t>
  </si>
  <si>
    <t>Porcentaje de expedientes de la vigencia 2016-2024 organizados en Sistema documental</t>
  </si>
  <si>
    <t>Expedientes organizados en el Sistema documental establecido por la Agencia</t>
  </si>
  <si>
    <t>A-255</t>
  </si>
  <si>
    <t>Informes presentados/informes planeados</t>
  </si>
  <si>
    <t>Actualizar el inventario documental de los expedientes contractuales de las vigencias  desde 2016 hasta 2024, acorde a los contratos suscritos por la ANT</t>
  </si>
  <si>
    <t xml:space="preserve">Porcentaje de expedientes contractuales suscritos  vigencias 2016-2024 con elaboración de inventario documental </t>
  </si>
  <si>
    <t xml:space="preserve">Expedientes contractuales con inventario documental </t>
  </si>
  <si>
    <t>A-256</t>
  </si>
  <si>
    <t xml:space="preserve">Realizar los cierres de contratos en la plataforma SECOP, celebrados durante las vigencias desde 2022 hasta 2024; lo anterior con la finalidad de dar cumplimiento a la Circular externa de Colombia Compra eficiente No. 002 de 2023. </t>
  </si>
  <si>
    <t xml:space="preserve">Porcentaje de contratos suscritos y terminados vigencias 2022-2024 cerrados en SECOP </t>
  </si>
  <si>
    <t>Trimestralmente</t>
  </si>
  <si>
    <t>Contratos cerrados en SECOP</t>
  </si>
  <si>
    <t>A-257</t>
  </si>
  <si>
    <t>Elaborar memorando dirigido a las Dependencias, recordando la responsabilidad de las liquidaciones de los contratos y/o convenios, con listado de los contratos y/o convenios  suceptibles de liquidación</t>
  </si>
  <si>
    <t>Porcentaje de  memorandos definidos que son enviados a las Dependencias</t>
  </si>
  <si>
    <t>Memorando</t>
  </si>
  <si>
    <t>A-258</t>
  </si>
  <si>
    <t>Realizar seguimiento a la vinculación en el Directorio Público de SIGEP 2 de los contratistas activos de la ANT</t>
  </si>
  <si>
    <t>Porcentaje de contratistas activos que se encuentran vinculados en SIGEP 2</t>
  </si>
  <si>
    <t>Contratistas vinculados en SIGEP</t>
  </si>
  <si>
    <t>A-259</t>
  </si>
  <si>
    <t>Informes de gestion  de seguimiento a las actividades de atencion del servicio a la ciudadania realizados.</t>
  </si>
  <si>
    <t>Elaborar y publicar en la pagina web de la la ANT un documento ABC</t>
  </si>
  <si>
    <t>Documento ABC elaborado y publicado en la pagina ANT</t>
  </si>
  <si>
    <t>Documento ABC elaborado y publicado.</t>
  </si>
  <si>
    <t>A-260</t>
  </si>
  <si>
    <t>Actualizar la caracterización de la ciudadanía y grupos de valor, atendidos por servicio a la ciudadanía</t>
  </si>
  <si>
    <t>Informe de caracterizacion de la ciudadania y grupos de valor actualizado.</t>
  </si>
  <si>
    <t>Documento de caracterizacion elaborado y publicado.</t>
  </si>
  <si>
    <t>A-261</t>
  </si>
  <si>
    <t>Socializar  la carta de trato digno, objeto misional y la gratuidad de los servicios de la ANT a  funcionarios y ciudadanía.</t>
  </si>
  <si>
    <t>Socializaciones  realizadas.</t>
  </si>
  <si>
    <t>Documento  de la carta de trato digno Socializado.</t>
  </si>
  <si>
    <t>A-262</t>
  </si>
  <si>
    <t>Socializar  los canales oficiales de atención a la ciudadanía con funcionarios y contratistas.</t>
  </si>
  <si>
    <t>Informes de sensibilizacion y socializacion realizados</t>
  </si>
  <si>
    <t>Informes de Gestión de socialización de los canales oficiales de atención a la ciudadanía con funcionarios y contratistas elaborados</t>
  </si>
  <si>
    <t>A-263</t>
  </si>
  <si>
    <t>Elaborar informe de supervision del centro de contacto e informe de gestion de resultados  de las UGTS y PAT.</t>
  </si>
  <si>
    <t>Informes de supervision elaborados.</t>
  </si>
  <si>
    <t>Informe de Gestión de supervision del centro de contacto e informe de gestion de resultados  de las UGTS y PAT elaborado.</t>
  </si>
  <si>
    <t>A-264</t>
  </si>
  <si>
    <t xml:space="preserve">Elaborar informe de satisfaccion de Atención de servicio a la ciudadanía </t>
  </si>
  <si>
    <t>Informes de satisfaccion de Atención de servicio a la ciudadanía elaborados</t>
  </si>
  <si>
    <t>Informe de satisfaccion de Atención de servicio a la ciudadanía elaborados</t>
  </si>
  <si>
    <t>A-265</t>
  </si>
  <si>
    <t>A-266</t>
  </si>
  <si>
    <t>A-267</t>
  </si>
  <si>
    <t>A-268</t>
  </si>
  <si>
    <t xml:space="preserve">Gestionar y ejecutar el plan anual de auditoría de acuerdo con lo aprobado por el Comité Institucional de Coordinación de Control Interno (CICCI), incluyendo las modificaciones necesarias conforme a las necesidades institucionales. </t>
  </si>
  <si>
    <t>A-269</t>
  </si>
  <si>
    <t>A-270</t>
  </si>
  <si>
    <t>A-271</t>
  </si>
  <si>
    <t>A-272</t>
  </si>
  <si>
    <t>A-273</t>
  </si>
  <si>
    <t>Realizar el monitoreo a la transmision de los reportes SIRECI a cargo de la Agencia Nacional de Tierras</t>
  </si>
  <si>
    <t>A-274</t>
  </si>
  <si>
    <t>A-275</t>
  </si>
  <si>
    <t>A-276</t>
  </si>
  <si>
    <t>ID_11.X</t>
  </si>
  <si>
    <t>Eficiencia en la Atención de Procesos Judiciales</t>
  </si>
  <si>
    <t>Informe de gestión, donde se evidencian los porcentajes (%) de respuesta oportuna en el marco de los procesos judiciales, de restitución de tierras en los cuales la ANT sea parte o tercero interesado y los índices de respuesta a acciones constitucionales de tutelas.</t>
  </si>
  <si>
    <t xml:space="preserve">Informe de gestión entregados </t>
  </si>
  <si>
    <t>Reporte de gestión entregados / Total de reportes de gestión programados</t>
  </si>
  <si>
    <t>A-277</t>
  </si>
  <si>
    <t>A-278</t>
  </si>
  <si>
    <t>A-279</t>
  </si>
  <si>
    <t>ID_11.Y</t>
  </si>
  <si>
    <t>Eficiencia en la Emisión de Conceptos y Viabilidades</t>
  </si>
  <si>
    <t>Informe de gestión, donde se evidencian los porcentajes (%) de emision de Conceptos y viabilidades emitidas por la Oficina Jurídica.</t>
  </si>
  <si>
    <t>A-280</t>
  </si>
  <si>
    <t>ID_11.Z</t>
  </si>
  <si>
    <t>Ejecución de la función de instrucción en los procesos disciplinarios que se promueven en contra de servidores y ex servidores de la  Entidad</t>
  </si>
  <si>
    <t>A-281</t>
  </si>
  <si>
    <t>Servici</t>
  </si>
  <si>
    <t>Número de Comités de Selección constituidos</t>
  </si>
  <si>
    <t>Realizar la metodología para la conformación de los comités de selección</t>
  </si>
  <si>
    <t>Una metodología para la conformación de los comités elaborada</t>
  </si>
  <si>
    <t>anual</t>
  </si>
  <si>
    <t>Un documento que contiene la metodología</t>
  </si>
  <si>
    <t>A-282</t>
  </si>
  <si>
    <t xml:space="preserve">Adelantar el seguimiento de los comités conformados </t>
  </si>
  <si>
    <t>N° de informes de seguimiento de la conformación de comités</t>
  </si>
  <si>
    <t>semanal</t>
  </si>
  <si>
    <t>documentos con el informe</t>
  </si>
  <si>
    <t>A-283</t>
  </si>
  <si>
    <t>Realizar una evaluación de los comités y sus resultados</t>
  </si>
  <si>
    <t>N° de reportes con la evaluación de los comités</t>
  </si>
  <si>
    <t>documentos con la evaluación</t>
  </si>
  <si>
    <t>A-284</t>
  </si>
  <si>
    <t xml:space="preserve">Realizar la metodología para la conformación de los comités </t>
  </si>
  <si>
    <t>A-285</t>
  </si>
  <si>
    <t>A-286</t>
  </si>
  <si>
    <t>A-287</t>
  </si>
  <si>
    <t>A-288</t>
  </si>
  <si>
    <t>ID_11.7</t>
  </si>
  <si>
    <t>Fortalecimiento institucional a través de los informes de monitoreo, inspección, seguimiento y recomendaciones  emitidos por la OIGT en procura de la implementación de acciones de mejora en los procedimientos internos.</t>
  </si>
  <si>
    <t xml:space="preserve">Informe de monitoreo de  de Riesgos de Corrupción (Instrumento para la transparencia y lucha contra la corrupción). 
</t>
  </si>
  <si>
    <t>Numero de Informes de monitoreo de Riesgos de Corrupción realizados</t>
  </si>
  <si>
    <t>Documento metodológico diseñado y validado para el monitoreo.</t>
  </si>
  <si>
    <t>Numero de documentos metodológicos diseñados y validados para el monitoreo realizados</t>
  </si>
  <si>
    <t>(1) Un Documento metodológico diseñado y validado para el monitoreo.</t>
  </si>
  <si>
    <t>A-289</t>
  </si>
  <si>
    <t>Informe preliminar de monitoreo elaborado.</t>
  </si>
  <si>
    <t>Numero de Informes preliminares de monitoreo realizados</t>
  </si>
  <si>
    <t>(1) Un informe preliminar de monitoreo elaborado.</t>
  </si>
  <si>
    <t>A-290</t>
  </si>
  <si>
    <t>Numero de Informes de Inspección,  seguimiento y recomendaciones realizados</t>
  </si>
  <si>
    <t>semestral</t>
  </si>
  <si>
    <t>(2) Un Documento metodológico diseñado y validado para el monitoreo.</t>
  </si>
  <si>
    <t>A-291</t>
  </si>
  <si>
    <t>Numero de Informes de recomendaciones para  fortalecimiento institucional  realizados</t>
  </si>
  <si>
    <t>Documento metodológico para el informe de recomendaciones y fortalecimineto institucional</t>
  </si>
  <si>
    <t>Numero de documentos metodológicos para  el informe de recomendaciones y fortalecimineto institucional realizados</t>
  </si>
  <si>
    <t>(2) Un Documento metodológico para el informe de recomendaciones y fortalecimineto institucional</t>
  </si>
  <si>
    <t>A-292</t>
  </si>
  <si>
    <t>Numero de Informes de gestión denuncias realizados</t>
  </si>
  <si>
    <t>Mantener actualizado el tablero de control de la gestion de denuncias</t>
  </si>
  <si>
    <t>Numero de tableros actualizados</t>
  </si>
  <si>
    <t>Bimenstral</t>
  </si>
  <si>
    <t xml:space="preserve">(1 )Tablero de control actualizado </t>
  </si>
  <si>
    <t>A-293</t>
  </si>
  <si>
    <t>Numero de Informes de seguimiento, balance y recomendaciones de las acciones de fortalecimiento a la participación ciudadana para la RA  realizados</t>
  </si>
  <si>
    <t>Informe preliminar de seguimiento, balance y recomendaciones de las acciones de fortalecimiento a la participación ciudadana para la RA</t>
  </si>
  <si>
    <t>Numero de Informes preliminares de seguimiento, balance y recomendaciones de las acciones de fortalecimiento a la participación ciudadana para la RA realizados</t>
  </si>
  <si>
    <t>(1) Un Informe preliminar de seguimiento, balance y recomendaciones de las acciones de fortalecimiento a la participación ciudadana para la RA</t>
  </si>
  <si>
    <t>A-294</t>
  </si>
  <si>
    <t>Diseñar y coordinar la implementación de las estrategias planteadas en la lucha contra la corrupción</t>
  </si>
  <si>
    <t>Formulación e implementación  del Programa de transparencia y ética publica - Antes PAAC</t>
  </si>
  <si>
    <t>Documento de metodologia para  implementación  del Programa de transparencia y ética publica -PTEP  - Antes PAAC - ANT 2025</t>
  </si>
  <si>
    <t xml:space="preserve">Número de solicitudes de aprobación del documento de metodologia para  implementación  del Programa de transparencia y ética publica -PTEP  realizadas </t>
  </si>
  <si>
    <t xml:space="preserve">(1) memorando de aprobacion del documento de metodologico para  implementación  del Programa de transparencia y ética publica -PTEP </t>
  </si>
  <si>
    <t>A-295</t>
  </si>
  <si>
    <t xml:space="preserve">Documento de implementacion y herramienta de fomulacion del Programa de transparencia y ética publica PETP (version 1 -2025) - Antes PAAC versión </t>
  </si>
  <si>
    <t>Número de solicitudes de aprobación de la  implementacion y herramienta de fomulacion del Programa de transparencia y ética publica PETP (version 1 -2025) realizadas</t>
  </si>
  <si>
    <t>(1) memorado de aprobación de la  implementacion y herramienta de fomulacion del Programa de transparencia y ética publica PETP (version 1 -2025)</t>
  </si>
  <si>
    <t>A-296</t>
  </si>
  <si>
    <t>Informe de monitoreo a la implementación del Programa de transparencia y ética publica PTEP  (version 1 -2025) - Antes PAAC</t>
  </si>
  <si>
    <t>Número de informes de monitoreo    PETP  (version 1 -2025) realizados</t>
  </si>
  <si>
    <t>(1) un informe de monitoreo a la implementación del Programa de transparencia y ética publica PTEP - Antes PAAC</t>
  </si>
  <si>
    <t>PAI - 4.1</t>
  </si>
  <si>
    <t>PAI - 4.2</t>
  </si>
  <si>
    <t>PAI - 15.1</t>
  </si>
  <si>
    <t>PAI - 15.2</t>
  </si>
  <si>
    <t>PAI - 15.3</t>
  </si>
  <si>
    <t>PAI - 25.1</t>
  </si>
  <si>
    <t>PAI - 25.2</t>
  </si>
  <si>
    <t>PAI - 31.1</t>
  </si>
  <si>
    <t>PAI - 31.2</t>
  </si>
  <si>
    <t>PAI - 90</t>
  </si>
  <si>
    <t>Hectáreas formalizadas mediante el reconocimiento y asignación de derechos de uso que beneficien a población campesina</t>
  </si>
  <si>
    <t>Números de Territorios Agroalimentarios - TECAM  presentados para aprobación del Consejo Directivo.</t>
  </si>
  <si>
    <t>Números de Territorios Agroalimentarios - TECAM presentados para aprobación del Consejo Directivo.</t>
  </si>
  <si>
    <t>Plan Estratégico de Talento Humano y sus componentes para fortalecer la gestión del talento humano de la Agencia</t>
  </si>
  <si>
    <t>Implementar estrategias contractuales para la Agencia Nacional de Tierras</t>
  </si>
  <si>
    <t>Garantizar el funcionamiento de la plataforma tecnológica, interoperabilidad y gestión de la información</t>
  </si>
  <si>
    <t>GIT</t>
  </si>
  <si>
    <t>PAI - 91</t>
  </si>
  <si>
    <t>PAI - 92</t>
  </si>
  <si>
    <t>PAI - 93</t>
  </si>
  <si>
    <t>PAI - 94</t>
  </si>
  <si>
    <t>PAI - 95</t>
  </si>
  <si>
    <t>PAI - 96</t>
  </si>
  <si>
    <t>PAI - 97</t>
  </si>
  <si>
    <t xml:space="preserve">Número de planes formulados, aprobados, publicados y con seguimiento </t>
  </si>
  <si>
    <t>C-1799-1100-10-53105B-1799058-02</t>
  </si>
  <si>
    <t>Política de Gestión Estratégica del Talento Humano</t>
  </si>
  <si>
    <t>Política de Gestión Estratégica del Talento Humano - Política de Gestión del Conocimiento y la Innovación</t>
  </si>
  <si>
    <t>Estrategia Implementada contractual para la Agencia Nacional de Tierras</t>
  </si>
  <si>
    <t>Informes de gestión del funcionamiento de la plataforma tecnológica, interoperabilidad y gestión de la información</t>
  </si>
  <si>
    <t>Número de informes de gestión del funcionamiento de la plataforma tecnológica, interoperabilidad y gestión de la información realizados</t>
  </si>
  <si>
    <t>C-1799-1100-10-53105B-1799065-02</t>
  </si>
  <si>
    <t xml:space="preserve">Número de solicitudes de aprobación e implementación  realizadas </t>
  </si>
  <si>
    <t>Subdirección Talento Humano</t>
  </si>
  <si>
    <t>Secundario Principal</t>
  </si>
  <si>
    <t xml:space="preserve">Terciario </t>
  </si>
  <si>
    <t>Número de Actas de concertación y mediación comunidades negras</t>
  </si>
  <si>
    <t>DGOSP-SST</t>
  </si>
  <si>
    <t>DGOSP</t>
  </si>
  <si>
    <t>SATZF Y DAT</t>
  </si>
  <si>
    <t>PAI - 98</t>
  </si>
  <si>
    <t>Número de Hectáreas con solicitud de enrutamiento</t>
  </si>
  <si>
    <t>DGJT - SPA</t>
  </si>
  <si>
    <t>Realizar seguimiento a las actividades enmarcadas en el proceso de atención al ciudadano de acuerdo a los servicios tercerizados por la Agencia Nacional de Tierras</t>
  </si>
  <si>
    <t>Hectáreas formalizadas a Título Individual para mujeres rurales</t>
  </si>
  <si>
    <t>Hectáreas de predios formalizados de propiedad privada rural</t>
  </si>
  <si>
    <t>Hectáreas adjudicadas mediante otros programas especiales</t>
  </si>
  <si>
    <t>Hectáreas adjudicadas de Bienes Fiscales Patrimoniales sin ocupación previa (Asignación de derechos Decreto Ley 902 Decreto1623)</t>
  </si>
  <si>
    <t>Títulos adjudicados a través del Fondo de Tierras</t>
  </si>
  <si>
    <t>Hectáreas ingresadas al Fondo de tierras</t>
  </si>
  <si>
    <t>Proyectos de inversión apoyados con asistencia técnica para su formulación</t>
  </si>
  <si>
    <t>Hectáreas materializadas a través del Subsidio. (Compra de tierras)</t>
  </si>
  <si>
    <t>Hectáreas revisadas y actualizadas del Fondo de Tierras (Depuración del Fondo)</t>
  </si>
  <si>
    <t>Actualizaciones del Plan Anual de Adquisiciones publicadas</t>
  </si>
  <si>
    <t>Índice de capacidad en la prestación de servicios de Tecnología</t>
  </si>
  <si>
    <t xml:space="preserve">Número de fortalecimientos con organizaciones de mujeres, jóvenes y diversidades rurales desde el marco del enfoque diferencial de la ANT </t>
  </si>
  <si>
    <t>Elaboración de documentos sobre ruta para la diversidad rural al interior de la ANT: Procedimiento, instrumentos de sistematización y línea base de la participación de población diversa de la ruralidad en los procesos de acceso a la formalización de tierras</t>
  </si>
  <si>
    <t>C-1799-1100-9-53105B-1799052-02</t>
  </si>
  <si>
    <t>Implementar la estrategia para el proceso precontractual, contractual y postcontractual de la Agencia Nacional de Tierras</t>
  </si>
  <si>
    <t>Documento de Planeación</t>
  </si>
  <si>
    <t>C-1704-1100-25-10106a-1704049-02</t>
  </si>
  <si>
    <t>Línea Base
(2023-2024 Agosto)</t>
  </si>
  <si>
    <t>Número de actos administrativos o resoluciones de inclusión o no al RESO</t>
  </si>
  <si>
    <t>Número de actos administrativos de calificación al RESO</t>
  </si>
  <si>
    <t>Número de Informes de monitoreo de Riesgos de Corrupción realizados</t>
  </si>
  <si>
    <t>Número de Informes de Inspección,  seguimiento y recomendaciones realizados</t>
  </si>
  <si>
    <t>Número de Informes de recomendaciones para  fortalecimiento institucional  realizados</t>
  </si>
  <si>
    <t>Número de Informes de gestión denuncias realizados</t>
  </si>
  <si>
    <t>Número de Informes de balance y recomendaciones de las acciones de fortalecimiento a la participación ciudadana para la RA  realizados</t>
  </si>
  <si>
    <t>Número de Informes semestrales de seguimiento y análisis de la gestión de la ANT al Presidente de la Republica  realizados</t>
  </si>
  <si>
    <t>Informe de gestión, donde se evidencian los porcentajes (%) de emisión de conceptos y viabilidades emitidas por la Oficina Jurídica.</t>
  </si>
  <si>
    <t>Informe de gestión, donde se evidencia la identificación del posible autor o autores de la falta, así como también se verifica la ocurrencia de la conducta y se determina si constituye falta disciplinaria o se  ha actuado baja la existencia de una causal  de exclusión de responsabilidad realizado.</t>
  </si>
  <si>
    <t>Política de compras y contratación pública</t>
  </si>
  <si>
    <t xml:space="preserve">Realizar seguimiento a las actividades enmarcadas en el proceso de atención al ciudadano de acuerdo a los servicios tercerizados por la Agencia Nacional de Tierras. </t>
  </si>
  <si>
    <t>Informes de gestión  de seguimiento a las actividades de atención del servicio a la ciudadanía</t>
  </si>
  <si>
    <t>Número de informes de gestión  de seguimiento a las actividades de atención del servicio a la ciudadanía realizadas.</t>
  </si>
  <si>
    <t>Apoyo profesional para el seguimiento de las actividades propias de atención de servicio a la ciudadanía</t>
  </si>
  <si>
    <t xml:space="preserve">Política de Servicio al Ciudadano </t>
  </si>
  <si>
    <t xml:space="preserve">Adquisición de licenciamiento y servicios con personas naturales y jurídicas para garantizar el funcionamiento de la infraestructura tecnológica </t>
  </si>
  <si>
    <t xml:space="preserve">Política de Gobierno Digital </t>
  </si>
  <si>
    <t>Servicios de implementación  Instrumentos archivísticos</t>
  </si>
  <si>
    <t>Actualizaciones del Plan Anual de Adquisidores publicadas</t>
  </si>
  <si>
    <t>Servicios de conformación de subcomités diferenciales al interior de los CMRA</t>
  </si>
  <si>
    <t xml:space="preserve">Número de subcomités diferenciales creados al interior de los CMRA </t>
  </si>
  <si>
    <t>Número de espacios de fortalecimiento en los que se abordan ítems como el Decreto especial para la adjudicación de mujeres rurales; asambleas; grupos de trabajo; mesas de trabajo de los subcomités de enfoque diferencial al interior de los CMRA.</t>
  </si>
  <si>
    <t xml:space="preserve">Documentos de diagnóstico que establezca una ruta para las personas diversas en la ruralidad, así como los principales obstáculos  para acceder a dicha ruta </t>
  </si>
  <si>
    <t>Servicio de elaboración y socialización de tableros de control en herramientas informáticas  para el seguimiento a los recursos de la 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</si>
</sst>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* #,##0_-;\-* #,##0_-;_-* &quot;-&quot;??_-;_-@_-"/>
    <numFmt numFmtId="166" formatCode="_-* #,##0_-;\-* #,##0_-;_-* \-_-;_-@_-"/>
    <numFmt numFmtId="167" formatCode="_-* #,##0.0_-;\-* #,##0.0_-;_-* &quot;-&quot;_-;_-@_-"/>
    <numFmt numFmtId="168" formatCode="_-* #,##0.00_-;\-* #,##0.00_-;_-* &quot;-&quot;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_-* #,##0.00\ _€_-;\-* #,##0.00\ _€_-;_-* &quot;-&quot;??\ _€_-;_-@_-"/>
    <numFmt numFmtId="172" formatCode="_-[$$-240A]\ * #,##0.00_-;\-[$$-240A]\ * #,##0.00_-;_-[$$-240A]\ * &quot;-&quot;??_-;_-@_-"/>
    <numFmt numFmtId="173" formatCode="_-[$$-409]* #,##0.00_ ;_-[$$-409]* \-#,##0.00\ ;_-[$$-409]* &quot;-&quot;??_ ;_-@_ 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</font>
    <font>
      <b/>
      <sz val="10"/>
      <color theme="0"/>
      <name val="Aptos Narrow"/>
      <family val="2"/>
    </font>
    <font>
      <b/>
      <sz val="10"/>
      <name val="Aptos Narrow"/>
      <family val="2"/>
    </font>
    <font>
      <b/>
      <sz val="10"/>
      <color theme="1"/>
      <name val="Aptos Narrow"/>
      <family val="2"/>
    </font>
    <font>
      <b/>
      <sz val="10"/>
      <color rgb="FF000000"/>
      <name val="Aptos Narrow"/>
      <family val="2"/>
    </font>
    <font>
      <sz val="10"/>
      <color rgb="FF000000"/>
      <name val="Aptos Narrow"/>
      <family val="2"/>
    </font>
    <font>
      <sz val="10"/>
      <color rgb="FFFF0000"/>
      <name val="Aptos Narrow"/>
      <family val="2"/>
    </font>
    <font>
      <sz val="10"/>
      <name val="Aptos Narrow"/>
      <family val="2"/>
    </font>
    <font>
      <b/>
      <sz val="10"/>
      <color rgb="FFFF0000"/>
      <name val="Aptos Narrow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1"/>
    </font>
    <font>
      <b/>
      <sz val="10"/>
      <color rgb="FFFFFFFF"/>
      <name val="Aptos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rgb="FF000000"/>
      <name val="Arial Narrow"/>
      <family val="2"/>
    </font>
    <font>
      <sz val="12"/>
      <color rgb="FFFF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7030A0"/>
      <name val="Arial Narrow"/>
      <family val="2"/>
    </font>
    <font>
      <b/>
      <sz val="9"/>
      <color indexed="81"/>
      <name val="Tahoma"/>
      <family val="2"/>
    </font>
    <font>
      <sz val="9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</font>
    <font>
      <sz val="11"/>
      <color rgb="FF242424"/>
      <name val="Aptos Narrow"/>
      <family val="2"/>
    </font>
    <font>
      <b/>
      <sz val="10"/>
      <name val="Aptos Narrow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48235"/>
        <bgColor indexed="64"/>
      </patternFill>
    </fill>
    <fill>
      <patternFill patternType="solid">
        <fgColor rgb="FFF7E2E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AFD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rgb="FFF6F9D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rgb="FF000000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2" fillId="0" borderId="0" applyBorder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3">
    <xf numFmtId="0" fontId="0" fillId="0" borderId="0" xfId="0"/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4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3" fontId="2" fillId="7" borderId="14" xfId="0" applyNumberFormat="1" applyFont="1" applyFill="1" applyBorder="1" applyAlignment="1">
      <alignment vertical="center" wrapText="1"/>
    </xf>
    <xf numFmtId="0" fontId="9" fillId="7" borderId="14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165" fontId="5" fillId="5" borderId="14" xfId="1" applyNumberFormat="1" applyFont="1" applyFill="1" applyBorder="1" applyAlignment="1">
      <alignment vertical="center" wrapText="1"/>
    </xf>
    <xf numFmtId="165" fontId="5" fillId="5" borderId="14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165" fontId="5" fillId="5" borderId="14" xfId="1" applyNumberFormat="1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horizontal="right" vertical="center" indent="2"/>
    </xf>
    <xf numFmtId="3" fontId="2" fillId="7" borderId="14" xfId="0" applyNumberFormat="1" applyFont="1" applyFill="1" applyBorder="1" applyAlignment="1">
      <alignment horizontal="right" vertical="center" indent="2"/>
    </xf>
    <xf numFmtId="0" fontId="5" fillId="7" borderId="14" xfId="0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horizontal="right" vertical="center" indent="2"/>
    </xf>
    <xf numFmtId="3" fontId="5" fillId="7" borderId="14" xfId="0" applyNumberFormat="1" applyFont="1" applyFill="1" applyBorder="1" applyAlignment="1">
      <alignment vertical="center" wrapText="1"/>
    </xf>
    <xf numFmtId="41" fontId="5" fillId="5" borderId="14" xfId="2" applyFont="1" applyFill="1" applyBorder="1" applyAlignment="1">
      <alignment vertical="center"/>
    </xf>
    <xf numFmtId="3" fontId="5" fillId="5" borderId="14" xfId="0" applyNumberFormat="1" applyFont="1" applyFill="1" applyBorder="1" applyAlignment="1">
      <alignment horizontal="right" vertical="center"/>
    </xf>
    <xf numFmtId="0" fontId="5" fillId="5" borderId="19" xfId="0" applyFont="1" applyFill="1" applyBorder="1" applyAlignment="1">
      <alignment horizontal="left" vertical="center" wrapText="1"/>
    </xf>
    <xf numFmtId="165" fontId="5" fillId="5" borderId="19" xfId="1" applyNumberFormat="1" applyFont="1" applyFill="1" applyBorder="1" applyAlignment="1">
      <alignment vertical="center" wrapText="1"/>
    </xf>
    <xf numFmtId="165" fontId="2" fillId="7" borderId="14" xfId="1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9" fontId="5" fillId="5" borderId="14" xfId="0" applyNumberFormat="1" applyFont="1" applyFill="1" applyBorder="1" applyAlignment="1">
      <alignment vertical="center"/>
    </xf>
    <xf numFmtId="9" fontId="5" fillId="5" borderId="14" xfId="4" applyFont="1" applyFill="1" applyBorder="1" applyAlignment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1" fontId="5" fillId="5" borderId="14" xfId="2" applyFont="1" applyFill="1" applyBorder="1" applyAlignment="1">
      <alignment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9" fontId="5" fillId="5" borderId="14" xfId="2" applyNumberFormat="1" applyFont="1" applyFill="1" applyBorder="1" applyAlignment="1">
      <alignment vertical="center" wrapText="1"/>
    </xf>
    <xf numFmtId="9" fontId="5" fillId="5" borderId="14" xfId="2" applyNumberFormat="1" applyFont="1" applyFill="1" applyBorder="1" applyAlignment="1">
      <alignment vertical="center"/>
    </xf>
    <xf numFmtId="165" fontId="5" fillId="5" borderId="19" xfId="1" applyNumberFormat="1" applyFont="1" applyFill="1" applyBorder="1" applyAlignment="1">
      <alignment vertical="center"/>
    </xf>
    <xf numFmtId="41" fontId="5" fillId="5" borderId="14" xfId="2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/>
    </xf>
    <xf numFmtId="0" fontId="5" fillId="5" borderId="18" xfId="0" applyFont="1" applyFill="1" applyBorder="1" applyAlignment="1">
      <alignment horizontal="right" vertical="center" wrapText="1"/>
    </xf>
    <xf numFmtId="9" fontId="5" fillId="5" borderId="14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2" fillId="0" borderId="0" xfId="0" applyFont="1"/>
    <xf numFmtId="0" fontId="5" fillId="2" borderId="14" xfId="0" applyFont="1" applyFill="1" applyBorder="1" applyAlignment="1">
      <alignment horizontal="left" vertical="center" wrapText="1"/>
    </xf>
    <xf numFmtId="165" fontId="4" fillId="2" borderId="14" xfId="1" applyNumberFormat="1" applyFont="1" applyFill="1" applyBorder="1" applyAlignment="1">
      <alignment horizontal="right" vertical="center" wrapText="1"/>
    </xf>
    <xf numFmtId="43" fontId="4" fillId="2" borderId="14" xfId="1" applyFont="1" applyFill="1" applyBorder="1" applyAlignment="1">
      <alignment horizontal="right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165" fontId="2" fillId="2" borderId="14" xfId="1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4" xfId="0" applyFont="1" applyFill="1" applyBorder="1" applyAlignment="1">
      <alignment horizontal="left" vertical="center" wrapText="1"/>
    </xf>
    <xf numFmtId="165" fontId="4" fillId="2" borderId="14" xfId="1" applyNumberFormat="1" applyFont="1" applyFill="1" applyBorder="1" applyAlignment="1">
      <alignment horizontal="right" vertical="center"/>
    </xf>
    <xf numFmtId="41" fontId="4" fillId="2" borderId="14" xfId="2" applyFont="1" applyFill="1" applyBorder="1" applyAlignment="1">
      <alignment horizontal="left" vertical="center" wrapText="1"/>
    </xf>
    <xf numFmtId="165" fontId="5" fillId="2" borderId="14" xfId="1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0" borderId="14" xfId="0" applyFont="1" applyBorder="1" applyAlignment="1">
      <alignment horizontal="center" vertical="center"/>
    </xf>
    <xf numFmtId="43" fontId="5" fillId="2" borderId="14" xfId="1" applyFont="1" applyFill="1" applyBorder="1" applyAlignment="1">
      <alignment horizontal="right" vertical="center"/>
    </xf>
    <xf numFmtId="9" fontId="5" fillId="2" borderId="14" xfId="4" applyFont="1" applyFill="1" applyBorder="1" applyAlignment="1">
      <alignment horizontal="right" vertical="center"/>
    </xf>
    <xf numFmtId="9" fontId="5" fillId="2" borderId="14" xfId="4" applyFont="1" applyFill="1" applyBorder="1" applyAlignment="1">
      <alignment vertical="center"/>
    </xf>
    <xf numFmtId="44" fontId="2" fillId="2" borderId="0" xfId="3" applyFont="1" applyFill="1" applyAlignment="1">
      <alignment vertical="center"/>
    </xf>
    <xf numFmtId="1" fontId="9" fillId="0" borderId="7" xfId="0" applyNumberFormat="1" applyFont="1" applyBorder="1" applyAlignment="1">
      <alignment horizontal="center" vertical="center" wrapText="1" readingOrder="1"/>
    </xf>
    <xf numFmtId="0" fontId="14" fillId="3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164" fontId="16" fillId="10" borderId="14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 wrapText="1"/>
    </xf>
    <xf numFmtId="41" fontId="15" fillId="2" borderId="14" xfId="2" applyFont="1" applyFill="1" applyBorder="1" applyAlignment="1">
      <alignment horizontal="center" vertical="center" wrapText="1"/>
    </xf>
    <xf numFmtId="41" fontId="16" fillId="2" borderId="14" xfId="2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horizontal="center" vertical="center"/>
    </xf>
    <xf numFmtId="0" fontId="22" fillId="13" borderId="14" xfId="0" applyFont="1" applyFill="1" applyBorder="1" applyAlignment="1">
      <alignment horizontal="center" vertical="center"/>
    </xf>
    <xf numFmtId="9" fontId="22" fillId="13" borderId="14" xfId="0" applyNumberFormat="1" applyFont="1" applyFill="1" applyBorder="1" applyAlignment="1">
      <alignment horizontal="center" vertical="center"/>
    </xf>
    <xf numFmtId="9" fontId="22" fillId="13" borderId="14" xfId="4" applyFont="1" applyFill="1" applyBorder="1" applyAlignment="1">
      <alignment horizontal="center" vertical="center"/>
    </xf>
    <xf numFmtId="41" fontId="2" fillId="2" borderId="14" xfId="2" applyFont="1" applyFill="1" applyBorder="1" applyAlignment="1">
      <alignment horizontal="center" vertical="center"/>
    </xf>
    <xf numFmtId="41" fontId="2" fillId="2" borderId="14" xfId="2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41" fontId="16" fillId="2" borderId="14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167" fontId="16" fillId="2" borderId="14" xfId="2" applyNumberFormat="1" applyFont="1" applyFill="1" applyBorder="1" applyAlignment="1">
      <alignment horizontal="center" vertical="center" wrapText="1"/>
    </xf>
    <xf numFmtId="0" fontId="16" fillId="15" borderId="14" xfId="0" applyFont="1" applyFill="1" applyBorder="1" applyAlignment="1">
      <alignment horizontal="center" vertical="center" wrapText="1"/>
    </xf>
    <xf numFmtId="41" fontId="24" fillId="2" borderId="14" xfId="2" applyFont="1" applyFill="1" applyBorder="1" applyAlignment="1">
      <alignment horizontal="center" vertical="center" wrapText="1"/>
    </xf>
    <xf numFmtId="0" fontId="25" fillId="16" borderId="14" xfId="0" applyFont="1" applyFill="1" applyBorder="1" applyAlignment="1">
      <alignment horizontal="center" vertical="center" wrapText="1"/>
    </xf>
    <xf numFmtId="41" fontId="22" fillId="2" borderId="14" xfId="2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5" fillId="13" borderId="14" xfId="0" applyFont="1" applyFill="1" applyBorder="1" applyAlignment="1">
      <alignment horizontal="center" vertical="center" wrapText="1"/>
    </xf>
    <xf numFmtId="3" fontId="25" fillId="13" borderId="14" xfId="0" applyNumberFormat="1" applyFont="1" applyFill="1" applyBorder="1" applyAlignment="1">
      <alignment horizontal="center" vertical="center"/>
    </xf>
    <xf numFmtId="0" fontId="25" fillId="13" borderId="14" xfId="0" applyFont="1" applyFill="1" applyBorder="1" applyAlignment="1">
      <alignment horizontal="center" vertical="center"/>
    </xf>
    <xf numFmtId="9" fontId="25" fillId="13" borderId="14" xfId="4" applyFont="1" applyFill="1" applyBorder="1" applyAlignment="1">
      <alignment horizontal="center" vertical="center"/>
    </xf>
    <xf numFmtId="0" fontId="22" fillId="17" borderId="14" xfId="0" applyFont="1" applyFill="1" applyBorder="1" applyAlignment="1">
      <alignment horizontal="center" vertical="center" wrapText="1"/>
    </xf>
    <xf numFmtId="41" fontId="16" fillId="17" borderId="14" xfId="2" applyFont="1" applyFill="1" applyBorder="1" applyAlignment="1">
      <alignment horizontal="center" vertical="center" wrapText="1"/>
    </xf>
    <xf numFmtId="0" fontId="16" fillId="17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18" borderId="14" xfId="0" applyFont="1" applyFill="1" applyBorder="1" applyAlignment="1">
      <alignment horizontal="center" vertical="center" wrapText="1"/>
    </xf>
    <xf numFmtId="41" fontId="16" fillId="18" borderId="14" xfId="2" applyFont="1" applyFill="1" applyBorder="1" applyAlignment="1">
      <alignment horizontal="center" vertical="center" wrapText="1"/>
    </xf>
    <xf numFmtId="0" fontId="16" fillId="18" borderId="14" xfId="0" applyFont="1" applyFill="1" applyBorder="1" applyAlignment="1">
      <alignment horizontal="center" vertical="center" wrapText="1"/>
    </xf>
    <xf numFmtId="41" fontId="22" fillId="17" borderId="14" xfId="2" applyFont="1" applyFill="1" applyBorder="1" applyAlignment="1">
      <alignment horizontal="center" vertical="center" wrapText="1"/>
    </xf>
    <xf numFmtId="0" fontId="24" fillId="18" borderId="14" xfId="0" applyFont="1" applyFill="1" applyBorder="1" applyAlignment="1">
      <alignment horizontal="center" vertical="center" wrapText="1"/>
    </xf>
    <xf numFmtId="9" fontId="16" fillId="17" borderId="14" xfId="4" applyFont="1" applyFill="1" applyBorder="1" applyAlignment="1">
      <alignment horizontal="center" vertical="center" wrapText="1"/>
    </xf>
    <xf numFmtId="0" fontId="24" fillId="17" borderId="14" xfId="0" applyFont="1" applyFill="1" applyBorder="1" applyAlignment="1">
      <alignment horizontal="center" vertical="center" wrapText="1"/>
    </xf>
    <xf numFmtId="9" fontId="24" fillId="17" borderId="14" xfId="4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9" fontId="16" fillId="0" borderId="14" xfId="4" applyFont="1" applyBorder="1" applyAlignment="1">
      <alignment horizontal="center" vertical="center" wrapText="1"/>
    </xf>
    <xf numFmtId="9" fontId="16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9" fontId="25" fillId="0" borderId="14" xfId="4" applyFont="1" applyBorder="1" applyAlignment="1">
      <alignment horizontal="center" vertical="center" wrapText="1"/>
    </xf>
    <xf numFmtId="41" fontId="16" fillId="0" borderId="14" xfId="0" applyNumberFormat="1" applyFont="1" applyBorder="1" applyAlignment="1">
      <alignment horizontal="center" vertical="center"/>
    </xf>
    <xf numFmtId="9" fontId="16" fillId="2" borderId="14" xfId="0" applyNumberFormat="1" applyFont="1" applyFill="1" applyBorder="1" applyAlignment="1">
      <alignment horizontal="center" vertical="center"/>
    </xf>
    <xf numFmtId="1" fontId="16" fillId="2" borderId="14" xfId="0" applyNumberFormat="1" applyFont="1" applyFill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 wrapText="1"/>
    </xf>
    <xf numFmtId="10" fontId="16" fillId="0" borderId="14" xfId="4" applyNumberFormat="1" applyFont="1" applyBorder="1" applyAlignment="1">
      <alignment horizontal="center" vertical="center"/>
    </xf>
    <xf numFmtId="9" fontId="16" fillId="0" borderId="14" xfId="4" applyFont="1" applyBorder="1" applyAlignment="1">
      <alignment horizontal="center" vertical="center"/>
    </xf>
    <xf numFmtId="0" fontId="16" fillId="0" borderId="14" xfId="4" applyNumberFormat="1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41" fontId="5" fillId="5" borderId="19" xfId="2" applyFont="1" applyFill="1" applyBorder="1" applyAlignment="1">
      <alignment horizontal="right" vertical="center"/>
    </xf>
    <xf numFmtId="41" fontId="2" fillId="7" borderId="18" xfId="2" applyFont="1" applyFill="1" applyBorder="1" applyAlignment="1">
      <alignment horizontal="right" vertical="center"/>
    </xf>
    <xf numFmtId="41" fontId="2" fillId="7" borderId="14" xfId="2" applyFont="1" applyFill="1" applyBorder="1" applyAlignment="1">
      <alignment horizontal="right" vertical="center"/>
    </xf>
    <xf numFmtId="41" fontId="5" fillId="5" borderId="18" xfId="2" applyFont="1" applyFill="1" applyBorder="1" applyAlignment="1">
      <alignment horizontal="right" vertical="center"/>
    </xf>
    <xf numFmtId="4" fontId="5" fillId="5" borderId="14" xfId="0" applyNumberFormat="1" applyFont="1" applyFill="1" applyBorder="1" applyAlignment="1">
      <alignment horizontal="right" vertical="center"/>
    </xf>
    <xf numFmtId="3" fontId="5" fillId="5" borderId="18" xfId="0" applyNumberFormat="1" applyFont="1" applyFill="1" applyBorder="1" applyAlignment="1">
      <alignment horizontal="right" vertical="center"/>
    </xf>
    <xf numFmtId="41" fontId="5" fillId="5" borderId="14" xfId="0" applyNumberFormat="1" applyFont="1" applyFill="1" applyBorder="1" applyAlignment="1">
      <alignment horizontal="right" vertical="center"/>
    </xf>
    <xf numFmtId="0" fontId="2" fillId="7" borderId="14" xfId="0" applyFont="1" applyFill="1" applyBorder="1" applyAlignment="1">
      <alignment horizontal="right" vertical="center" wrapText="1"/>
    </xf>
    <xf numFmtId="41" fontId="5" fillId="5" borderId="14" xfId="2" applyFont="1" applyFill="1" applyBorder="1" applyAlignment="1">
      <alignment horizontal="right" vertical="center" wrapText="1"/>
    </xf>
    <xf numFmtId="41" fontId="5" fillId="5" borderId="18" xfId="2" applyFont="1" applyFill="1" applyBorder="1" applyAlignment="1">
      <alignment horizontal="right" vertical="center" wrapText="1"/>
    </xf>
    <xf numFmtId="41" fontId="5" fillId="5" borderId="7" xfId="2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9" fontId="5" fillId="5" borderId="14" xfId="2" applyNumberFormat="1" applyFont="1" applyFill="1" applyBorder="1" applyAlignment="1">
      <alignment horizontal="right" vertical="center" wrapText="1"/>
    </xf>
    <xf numFmtId="41" fontId="5" fillId="5" borderId="19" xfId="0" applyNumberFormat="1" applyFont="1" applyFill="1" applyBorder="1" applyAlignment="1">
      <alignment horizontal="right" vertical="center"/>
    </xf>
    <xf numFmtId="165" fontId="2" fillId="7" borderId="14" xfId="1" applyNumberFormat="1" applyFont="1" applyFill="1" applyBorder="1" applyAlignment="1">
      <alignment horizontal="right" vertical="center"/>
    </xf>
    <xf numFmtId="165" fontId="5" fillId="5" borderId="14" xfId="1" applyNumberFormat="1" applyFont="1" applyFill="1" applyBorder="1" applyAlignment="1">
      <alignment horizontal="right" vertical="center"/>
    </xf>
    <xf numFmtId="9" fontId="5" fillId="5" borderId="7" xfId="2" applyNumberFormat="1" applyFont="1" applyFill="1" applyBorder="1" applyAlignment="1">
      <alignment horizontal="right" vertical="center"/>
    </xf>
    <xf numFmtId="165" fontId="5" fillId="5" borderId="14" xfId="1" applyNumberFormat="1" applyFont="1" applyFill="1" applyBorder="1" applyAlignment="1">
      <alignment horizontal="right" vertical="center" wrapText="1"/>
    </xf>
    <xf numFmtId="9" fontId="5" fillId="5" borderId="14" xfId="2" applyNumberFormat="1" applyFont="1" applyFill="1" applyBorder="1" applyAlignment="1">
      <alignment horizontal="right" vertical="center"/>
    </xf>
    <xf numFmtId="165" fontId="5" fillId="5" borderId="19" xfId="1" applyNumberFormat="1" applyFont="1" applyFill="1" applyBorder="1" applyAlignment="1">
      <alignment horizontal="right" vertical="center"/>
    </xf>
    <xf numFmtId="0" fontId="16" fillId="13" borderId="14" xfId="0" applyFont="1" applyFill="1" applyBorder="1" applyAlignment="1">
      <alignment horizontal="center" vertical="center" wrapText="1"/>
    </xf>
    <xf numFmtId="41" fontId="5" fillId="5" borderId="7" xfId="2" applyFont="1" applyFill="1" applyBorder="1" applyAlignment="1">
      <alignment horizontal="right" vertical="center"/>
    </xf>
    <xf numFmtId="0" fontId="9" fillId="7" borderId="14" xfId="0" applyFont="1" applyFill="1" applyBorder="1" applyAlignment="1">
      <alignment horizontal="left" vertical="center" wrapText="1"/>
    </xf>
    <xf numFmtId="9" fontId="5" fillId="5" borderId="14" xfId="2" applyNumberFormat="1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9" fontId="5" fillId="5" borderId="3" xfId="4" applyFont="1" applyFill="1" applyBorder="1" applyAlignment="1">
      <alignment vertical="center"/>
    </xf>
    <xf numFmtId="9" fontId="5" fillId="5" borderId="3" xfId="2" applyNumberFormat="1" applyFont="1" applyFill="1" applyBorder="1" applyAlignment="1">
      <alignment vertical="center" wrapText="1"/>
    </xf>
    <xf numFmtId="165" fontId="5" fillId="5" borderId="15" xfId="1" applyNumberFormat="1" applyFont="1" applyFill="1" applyBorder="1" applyAlignment="1">
      <alignment vertical="center" wrapText="1"/>
    </xf>
    <xf numFmtId="165" fontId="5" fillId="5" borderId="3" xfId="1" applyNumberFormat="1" applyFont="1" applyFill="1" applyBorder="1" applyAlignment="1">
      <alignment vertical="center" wrapText="1"/>
    </xf>
    <xf numFmtId="0" fontId="5" fillId="2" borderId="14" xfId="2" applyNumberFormat="1" applyFont="1" applyFill="1" applyBorder="1" applyAlignment="1">
      <alignment horizontal="left" vertical="center" wrapText="1"/>
    </xf>
    <xf numFmtId="3" fontId="2" fillId="7" borderId="14" xfId="0" applyNumberFormat="1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center"/>
    </xf>
    <xf numFmtId="0" fontId="5" fillId="5" borderId="28" xfId="0" applyFont="1" applyFill="1" applyBorder="1" applyAlignment="1">
      <alignment horizontal="center" vertical="center" wrapText="1"/>
    </xf>
    <xf numFmtId="9" fontId="5" fillId="5" borderId="14" xfId="2" applyNumberFormat="1" applyFont="1" applyFill="1" applyBorder="1" applyAlignment="1">
      <alignment horizontal="center" vertical="center" wrapText="1"/>
    </xf>
    <xf numFmtId="9" fontId="5" fillId="5" borderId="18" xfId="4" applyFont="1" applyFill="1" applyBorder="1" applyAlignment="1">
      <alignment horizontal="center" vertical="center" wrapText="1"/>
    </xf>
    <xf numFmtId="9" fontId="5" fillId="5" borderId="10" xfId="4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3" fontId="2" fillId="7" borderId="14" xfId="0" applyNumberFormat="1" applyFont="1" applyFill="1" applyBorder="1" applyAlignment="1">
      <alignment horizontal="right" vertical="center" wrapText="1"/>
    </xf>
    <xf numFmtId="1" fontId="5" fillId="2" borderId="14" xfId="2" applyNumberFormat="1" applyFont="1" applyFill="1" applyBorder="1" applyAlignment="1">
      <alignment horizontal="right" vertical="center" wrapText="1"/>
    </xf>
    <xf numFmtId="9" fontId="5" fillId="5" borderId="18" xfId="4" applyFont="1" applyFill="1" applyBorder="1" applyAlignment="1">
      <alignment horizontal="right" vertical="center" wrapText="1"/>
    </xf>
    <xf numFmtId="1" fontId="5" fillId="5" borderId="18" xfId="0" applyNumberFormat="1" applyFont="1" applyFill="1" applyBorder="1" applyAlignment="1">
      <alignment horizontal="right" vertical="center" wrapText="1"/>
    </xf>
    <xf numFmtId="1" fontId="5" fillId="5" borderId="14" xfId="0" applyNumberFormat="1" applyFont="1" applyFill="1" applyBorder="1" applyAlignment="1">
      <alignment horizontal="right" vertical="center" wrapText="1"/>
    </xf>
    <xf numFmtId="9" fontId="5" fillId="5" borderId="10" xfId="0" applyNumberFormat="1" applyFont="1" applyFill="1" applyBorder="1" applyAlignment="1">
      <alignment horizontal="center" vertical="center" wrapText="1"/>
    </xf>
    <xf numFmtId="2" fontId="5" fillId="5" borderId="18" xfId="0" applyNumberFormat="1" applyFont="1" applyFill="1" applyBorder="1" applyAlignment="1">
      <alignment horizontal="center" vertical="center" wrapText="1"/>
    </xf>
    <xf numFmtId="9" fontId="5" fillId="5" borderId="3" xfId="4" applyFont="1" applyFill="1" applyBorder="1" applyAlignment="1">
      <alignment vertical="center" wrapText="1"/>
    </xf>
    <xf numFmtId="9" fontId="5" fillId="5" borderId="14" xfId="4" applyFont="1" applyFill="1" applyBorder="1" applyAlignment="1">
      <alignment horizontal="right" vertical="center"/>
    </xf>
    <xf numFmtId="9" fontId="5" fillId="5" borderId="14" xfId="4" applyFont="1" applyFill="1" applyBorder="1" applyAlignment="1">
      <alignment vertical="center" wrapText="1"/>
    </xf>
    <xf numFmtId="0" fontId="0" fillId="0" borderId="0" xfId="0" applyAlignment="1">
      <alignment horizontal="center"/>
    </xf>
    <xf numFmtId="41" fontId="0" fillId="0" borderId="14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165" fontId="16" fillId="0" borderId="14" xfId="1" applyNumberFormat="1" applyFont="1" applyBorder="1" applyAlignment="1">
      <alignment horizontal="center" vertical="center" wrapText="1"/>
    </xf>
    <xf numFmtId="3" fontId="16" fillId="13" borderId="14" xfId="0" applyNumberFormat="1" applyFont="1" applyFill="1" applyBorder="1" applyAlignment="1">
      <alignment horizontal="center" vertical="center" wrapText="1"/>
    </xf>
    <xf numFmtId="41" fontId="22" fillId="13" borderId="14" xfId="2" applyFont="1" applyFill="1" applyBorder="1" applyAlignment="1">
      <alignment horizontal="center" vertical="center"/>
    </xf>
    <xf numFmtId="3" fontId="22" fillId="13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6" fillId="0" borderId="14" xfId="1" applyNumberFormat="1" applyFont="1" applyBorder="1" applyAlignment="1">
      <alignment horizontal="center" vertical="center"/>
    </xf>
    <xf numFmtId="165" fontId="16" fillId="10" borderId="14" xfId="1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41" fontId="15" fillId="2" borderId="14" xfId="2" applyFont="1" applyFill="1" applyBorder="1" applyAlignment="1">
      <alignment horizontal="center" vertical="center"/>
    </xf>
    <xf numFmtId="41" fontId="16" fillId="2" borderId="14" xfId="2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 wrapText="1"/>
    </xf>
    <xf numFmtId="168" fontId="16" fillId="2" borderId="14" xfId="2" applyNumberFormat="1" applyFont="1" applyFill="1" applyBorder="1" applyAlignment="1">
      <alignment horizontal="center" vertical="center" wrapText="1"/>
    </xf>
    <xf numFmtId="168" fontId="16" fillId="2" borderId="14" xfId="2" applyNumberFormat="1" applyFont="1" applyFill="1" applyBorder="1" applyAlignment="1">
      <alignment horizontal="center" vertical="center"/>
    </xf>
    <xf numFmtId="168" fontId="16" fillId="2" borderId="14" xfId="0" applyNumberFormat="1" applyFont="1" applyFill="1" applyBorder="1" applyAlignment="1">
      <alignment horizontal="center" vertical="center" wrapText="1"/>
    </xf>
    <xf numFmtId="1" fontId="25" fillId="13" borderId="14" xfId="0" applyNumberFormat="1" applyFont="1" applyFill="1" applyBorder="1" applyAlignment="1">
      <alignment horizontal="center" vertical="center"/>
    </xf>
    <xf numFmtId="0" fontId="0" fillId="17" borderId="0" xfId="0" applyFill="1" applyAlignment="1">
      <alignment horizontal="center"/>
    </xf>
    <xf numFmtId="41" fontId="22" fillId="18" borderId="14" xfId="2" applyFont="1" applyFill="1" applyBorder="1" applyAlignment="1">
      <alignment horizontal="center" vertical="center" wrapText="1"/>
    </xf>
    <xf numFmtId="1" fontId="16" fillId="0" borderId="14" xfId="4" applyNumberFormat="1" applyFont="1" applyBorder="1" applyAlignment="1">
      <alignment horizontal="center" vertical="center" wrapText="1"/>
    </xf>
    <xf numFmtId="9" fontId="16" fillId="0" borderId="14" xfId="4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>
      <alignment horizontal="center" wrapText="1"/>
    </xf>
    <xf numFmtId="9" fontId="16" fillId="0" borderId="14" xfId="0" applyNumberFormat="1" applyFont="1" applyBorder="1" applyAlignment="1">
      <alignment horizontal="center"/>
    </xf>
    <xf numFmtId="9" fontId="16" fillId="0" borderId="14" xfId="4" applyFont="1" applyBorder="1" applyAlignment="1">
      <alignment horizontal="center" wrapText="1"/>
    </xf>
    <xf numFmtId="9" fontId="16" fillId="0" borderId="14" xfId="4" applyFont="1" applyBorder="1" applyAlignment="1" applyProtection="1">
      <alignment horizontal="center" wrapText="1"/>
      <protection locked="0"/>
    </xf>
    <xf numFmtId="0" fontId="25" fillId="0" borderId="14" xfId="0" applyFont="1" applyBorder="1" applyAlignment="1">
      <alignment horizontal="center" wrapText="1"/>
    </xf>
    <xf numFmtId="41" fontId="16" fillId="0" borderId="14" xfId="2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 readingOrder="1"/>
    </xf>
    <xf numFmtId="0" fontId="33" fillId="2" borderId="0" xfId="0" applyFont="1" applyFill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3" fontId="5" fillId="5" borderId="19" xfId="0" applyNumberFormat="1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vertical="center" wrapText="1"/>
    </xf>
    <xf numFmtId="0" fontId="2" fillId="0" borderId="35" xfId="0" applyFont="1" applyBorder="1"/>
    <xf numFmtId="0" fontId="2" fillId="0" borderId="8" xfId="0" applyFont="1" applyBorder="1"/>
    <xf numFmtId="0" fontId="3" fillId="3" borderId="7" xfId="0" applyFont="1" applyFill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21" xfId="0" applyFont="1" applyBorder="1"/>
    <xf numFmtId="0" fontId="2" fillId="0" borderId="29" xfId="0" applyFont="1" applyBorder="1"/>
    <xf numFmtId="0" fontId="2" fillId="2" borderId="7" xfId="0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164" fontId="2" fillId="2" borderId="7" xfId="0" applyNumberFormat="1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 wrapText="1" readingOrder="1"/>
    </xf>
    <xf numFmtId="0" fontId="0" fillId="2" borderId="7" xfId="0" applyFill="1" applyBorder="1"/>
    <xf numFmtId="0" fontId="7" fillId="2" borderId="14" xfId="0" applyFont="1" applyFill="1" applyBorder="1" applyAlignment="1">
      <alignment horizontal="center" vertical="center"/>
    </xf>
    <xf numFmtId="4" fontId="36" fillId="0" borderId="0" xfId="0" applyNumberFormat="1" applyFont="1"/>
    <xf numFmtId="172" fontId="4" fillId="2" borderId="14" xfId="3" applyNumberFormat="1" applyFont="1" applyFill="1" applyBorder="1" applyAlignment="1">
      <alignment horizontal="center" vertical="center"/>
    </xf>
    <xf numFmtId="172" fontId="4" fillId="2" borderId="3" xfId="3" applyNumberFormat="1" applyFont="1" applyFill="1" applyBorder="1" applyAlignment="1">
      <alignment horizontal="center" vertical="center" wrapText="1"/>
    </xf>
    <xf numFmtId="0" fontId="13" fillId="12" borderId="27" xfId="0" applyFont="1" applyFill="1" applyBorder="1" applyAlignment="1">
      <alignment horizontal="center" vertical="center" wrapText="1" readingOrder="1"/>
    </xf>
    <xf numFmtId="0" fontId="5" fillId="19" borderId="14" xfId="0" applyFont="1" applyFill="1" applyBorder="1" applyAlignment="1">
      <alignment horizontal="center" vertical="center" wrapText="1"/>
    </xf>
    <xf numFmtId="0" fontId="5" fillId="19" borderId="14" xfId="0" applyFont="1" applyFill="1" applyBorder="1" applyAlignment="1">
      <alignment vertical="center" wrapText="1"/>
    </xf>
    <xf numFmtId="0" fontId="5" fillId="19" borderId="14" xfId="0" applyFont="1" applyFill="1" applyBorder="1" applyAlignment="1">
      <alignment horizontal="left" vertical="center" wrapText="1"/>
    </xf>
    <xf numFmtId="0" fontId="4" fillId="19" borderId="14" xfId="0" applyFont="1" applyFill="1" applyBorder="1" applyAlignment="1">
      <alignment horizontal="center" vertical="center"/>
    </xf>
    <xf numFmtId="0" fontId="6" fillId="20" borderId="19" xfId="0" applyFont="1" applyFill="1" applyBorder="1" applyAlignment="1">
      <alignment horizontal="center" vertical="center"/>
    </xf>
    <xf numFmtId="41" fontId="5" fillId="19" borderId="18" xfId="2" applyFont="1" applyFill="1" applyBorder="1" applyAlignment="1">
      <alignment horizontal="right" vertical="center"/>
    </xf>
    <xf numFmtId="165" fontId="5" fillId="19" borderId="14" xfId="1" applyNumberFormat="1" applyFont="1" applyFill="1" applyBorder="1" applyAlignment="1">
      <alignment horizontal="right" vertical="center"/>
    </xf>
    <xf numFmtId="3" fontId="5" fillId="19" borderId="14" xfId="0" applyNumberFormat="1" applyFont="1" applyFill="1" applyBorder="1" applyAlignment="1">
      <alignment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vertical="center" wrapText="1"/>
    </xf>
    <xf numFmtId="0" fontId="2" fillId="21" borderId="14" xfId="0" applyFont="1" applyFill="1" applyBorder="1" applyAlignment="1">
      <alignment horizontal="left" vertical="center" wrapText="1"/>
    </xf>
    <xf numFmtId="0" fontId="9" fillId="21" borderId="14" xfId="0" applyFont="1" applyFill="1" applyBorder="1" applyAlignment="1">
      <alignment horizontal="center" vertical="center"/>
    </xf>
    <xf numFmtId="0" fontId="7" fillId="22" borderId="19" xfId="0" applyFont="1" applyFill="1" applyBorder="1" applyAlignment="1">
      <alignment horizontal="center" vertical="center"/>
    </xf>
    <xf numFmtId="41" fontId="2" fillId="21" borderId="18" xfId="2" applyFont="1" applyFill="1" applyBorder="1" applyAlignment="1">
      <alignment horizontal="right" vertical="center"/>
    </xf>
    <xf numFmtId="165" fontId="2" fillId="21" borderId="14" xfId="1" applyNumberFormat="1" applyFont="1" applyFill="1" applyBorder="1" applyAlignment="1">
      <alignment horizontal="right" vertical="center"/>
    </xf>
    <xf numFmtId="3" fontId="2" fillId="21" borderId="14" xfId="0" applyNumberFormat="1" applyFont="1" applyFill="1" applyBorder="1" applyAlignment="1">
      <alignment vertical="center" wrapText="1"/>
    </xf>
    <xf numFmtId="41" fontId="5" fillId="7" borderId="14" xfId="2" applyFont="1" applyFill="1" applyBorder="1" applyAlignment="1">
      <alignment horizontal="right" vertical="center"/>
    </xf>
    <xf numFmtId="9" fontId="5" fillId="5" borderId="7" xfId="4" applyFont="1" applyFill="1" applyBorder="1" applyAlignment="1">
      <alignment vertical="center"/>
    </xf>
    <xf numFmtId="9" fontId="5" fillId="5" borderId="2" xfId="4" applyFont="1" applyFill="1" applyBorder="1" applyAlignment="1">
      <alignment vertical="center" wrapText="1"/>
    </xf>
    <xf numFmtId="165" fontId="5" fillId="19" borderId="14" xfId="1" applyNumberFormat="1" applyFont="1" applyFill="1" applyBorder="1" applyAlignment="1">
      <alignment horizontal="center" vertical="center"/>
    </xf>
    <xf numFmtId="165" fontId="2" fillId="21" borderId="14" xfId="1" applyNumberFormat="1" applyFont="1" applyFill="1" applyBorder="1" applyAlignment="1">
      <alignment horizontal="center" vertical="center"/>
    </xf>
    <xf numFmtId="165" fontId="5" fillId="7" borderId="14" xfId="1" applyNumberFormat="1" applyFont="1" applyFill="1" applyBorder="1" applyAlignment="1">
      <alignment horizontal="center" vertical="center"/>
    </xf>
    <xf numFmtId="165" fontId="5" fillId="5" borderId="14" xfId="1" applyNumberFormat="1" applyFont="1" applyFill="1" applyBorder="1" applyAlignment="1">
      <alignment horizontal="center" vertical="center" wrapText="1"/>
    </xf>
    <xf numFmtId="165" fontId="2" fillId="7" borderId="14" xfId="1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vertical="center"/>
    </xf>
    <xf numFmtId="43" fontId="5" fillId="5" borderId="14" xfId="1" applyFont="1" applyFill="1" applyBorder="1" applyAlignment="1">
      <alignment vertical="center" wrapText="1"/>
    </xf>
    <xf numFmtId="165" fontId="5" fillId="5" borderId="3" xfId="1" applyNumberFormat="1" applyFont="1" applyFill="1" applyBorder="1" applyAlignment="1">
      <alignment horizontal="center" vertical="center"/>
    </xf>
    <xf numFmtId="165" fontId="5" fillId="5" borderId="18" xfId="1" applyNumberFormat="1" applyFont="1" applyFill="1" applyBorder="1" applyAlignment="1">
      <alignment vertical="center"/>
    </xf>
    <xf numFmtId="165" fontId="5" fillId="5" borderId="18" xfId="1" applyNumberFormat="1" applyFont="1" applyFill="1" applyBorder="1" applyAlignment="1">
      <alignment vertical="center" wrapText="1"/>
    </xf>
    <xf numFmtId="165" fontId="5" fillId="5" borderId="10" xfId="1" applyNumberFormat="1" applyFont="1" applyFill="1" applyBorder="1" applyAlignment="1">
      <alignment vertical="center" wrapText="1"/>
    </xf>
    <xf numFmtId="165" fontId="5" fillId="5" borderId="7" xfId="1" applyNumberFormat="1" applyFont="1" applyFill="1" applyBorder="1" applyAlignment="1">
      <alignment vertical="center"/>
    </xf>
    <xf numFmtId="165" fontId="5" fillId="5" borderId="7" xfId="1" applyNumberFormat="1" applyFont="1" applyFill="1" applyBorder="1" applyAlignment="1">
      <alignment vertical="center" wrapText="1"/>
    </xf>
    <xf numFmtId="165" fontId="5" fillId="5" borderId="2" xfId="1" applyNumberFormat="1" applyFont="1" applyFill="1" applyBorder="1" applyAlignment="1">
      <alignment vertical="center" wrapText="1"/>
    </xf>
    <xf numFmtId="165" fontId="5" fillId="5" borderId="3" xfId="1" applyNumberFormat="1" applyFont="1" applyFill="1" applyBorder="1" applyAlignment="1">
      <alignment horizontal="right" vertical="center" wrapText="1"/>
    </xf>
    <xf numFmtId="43" fontId="5" fillId="5" borderId="14" xfId="1" applyFont="1" applyFill="1" applyBorder="1" applyAlignment="1">
      <alignment horizontal="center" vertical="center"/>
    </xf>
    <xf numFmtId="43" fontId="5" fillId="5" borderId="3" xfId="1" applyFont="1" applyFill="1" applyBorder="1" applyAlignment="1">
      <alignment horizontal="center" vertical="center"/>
    </xf>
    <xf numFmtId="165" fontId="5" fillId="5" borderId="18" xfId="1" applyNumberFormat="1" applyFont="1" applyFill="1" applyBorder="1" applyAlignment="1">
      <alignment horizontal="center" vertical="center" wrapText="1"/>
    </xf>
    <xf numFmtId="165" fontId="5" fillId="5" borderId="10" xfId="1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4" fillId="19" borderId="3" xfId="0" applyFont="1" applyFill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23" borderId="26" xfId="0" applyFont="1" applyFill="1" applyBorder="1" applyAlignment="1">
      <alignment horizontal="center" vertical="center" wrapText="1"/>
    </xf>
    <xf numFmtId="0" fontId="5" fillId="23" borderId="14" xfId="0" applyFont="1" applyFill="1" applyBorder="1" applyAlignment="1">
      <alignment horizontal="center" vertical="center" wrapText="1"/>
    </xf>
    <xf numFmtId="0" fontId="5" fillId="23" borderId="3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Continuous" vertical="center" wrapText="1"/>
    </xf>
    <xf numFmtId="0" fontId="3" fillId="4" borderId="19" xfId="0" applyFont="1" applyFill="1" applyBorder="1" applyAlignment="1">
      <alignment horizontal="centerContinuous" vertical="center" wrapText="1"/>
    </xf>
    <xf numFmtId="0" fontId="3" fillId="4" borderId="29" xfId="0" applyFont="1" applyFill="1" applyBorder="1" applyAlignment="1">
      <alignment horizontal="centerContinuous" vertical="center" wrapText="1"/>
    </xf>
    <xf numFmtId="165" fontId="5" fillId="2" borderId="14" xfId="1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165" fontId="4" fillId="2" borderId="14" xfId="1" applyNumberFormat="1" applyFont="1" applyFill="1" applyBorder="1" applyAlignment="1">
      <alignment horizontal="center" vertical="center"/>
    </xf>
    <xf numFmtId="165" fontId="4" fillId="2" borderId="14" xfId="1" applyNumberFormat="1" applyFont="1" applyFill="1" applyBorder="1" applyAlignment="1">
      <alignment horizontal="center" vertical="center" wrapText="1"/>
    </xf>
    <xf numFmtId="165" fontId="5" fillId="2" borderId="14" xfId="1" applyNumberFormat="1" applyFont="1" applyFill="1" applyBorder="1" applyAlignment="1">
      <alignment vertical="center"/>
    </xf>
    <xf numFmtId="9" fontId="5" fillId="2" borderId="14" xfId="4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/>
    </xf>
    <xf numFmtId="0" fontId="5" fillId="24" borderId="0" xfId="0" applyFont="1" applyFill="1"/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vertical="center"/>
    </xf>
    <xf numFmtId="0" fontId="2" fillId="24" borderId="0" xfId="0" applyFont="1" applyFill="1" applyAlignment="1">
      <alignment vertical="center"/>
    </xf>
    <xf numFmtId="0" fontId="10" fillId="24" borderId="0" xfId="0" applyFont="1" applyFill="1" applyAlignment="1">
      <alignment vertical="center"/>
    </xf>
    <xf numFmtId="0" fontId="8" fillId="24" borderId="0" xfId="0" applyFont="1" applyFill="1" applyAlignment="1">
      <alignment horizontal="left" vertical="center"/>
    </xf>
    <xf numFmtId="0" fontId="4" fillId="24" borderId="0" xfId="0" applyFont="1" applyFill="1" applyAlignment="1">
      <alignment vertical="center"/>
    </xf>
    <xf numFmtId="0" fontId="2" fillId="24" borderId="0" xfId="0" applyFont="1" applyFill="1" applyAlignment="1">
      <alignment vertical="center" wrapText="1"/>
    </xf>
    <xf numFmtId="0" fontId="2" fillId="24" borderId="0" xfId="0" applyFont="1" applyFill="1" applyAlignment="1">
      <alignment horizontal="left" vertical="center"/>
    </xf>
    <xf numFmtId="0" fontId="9" fillId="24" borderId="0" xfId="0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/>
    </xf>
    <xf numFmtId="0" fontId="2" fillId="24" borderId="0" xfId="0" applyFont="1" applyFill="1" applyAlignment="1">
      <alignment horizontal="right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165" fontId="5" fillId="2" borderId="19" xfId="1" applyNumberFormat="1" applyFont="1" applyFill="1" applyBorder="1" applyAlignment="1">
      <alignment horizontal="right" vertical="center" wrapText="1"/>
    </xf>
    <xf numFmtId="0" fontId="5" fillId="2" borderId="31" xfId="0" applyFont="1" applyFill="1" applyBorder="1" applyAlignment="1">
      <alignment horizontal="left" vertical="center" wrapText="1"/>
    </xf>
    <xf numFmtId="165" fontId="5" fillId="2" borderId="19" xfId="1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43" fontId="5" fillId="2" borderId="14" xfId="1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165" fontId="6" fillId="2" borderId="14" xfId="1" applyNumberFormat="1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vertical="center" wrapText="1"/>
    </xf>
    <xf numFmtId="165" fontId="4" fillId="25" borderId="14" xfId="1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165" fontId="7" fillId="2" borderId="14" xfId="1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vertical="center" wrapText="1"/>
    </xf>
    <xf numFmtId="165" fontId="9" fillId="25" borderId="14" xfId="1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left" vertical="center" wrapText="1"/>
    </xf>
    <xf numFmtId="172" fontId="4" fillId="2" borderId="14" xfId="3" applyNumberFormat="1" applyFont="1" applyFill="1" applyBorder="1" applyAlignment="1">
      <alignment vertical="center"/>
    </xf>
    <xf numFmtId="172" fontId="9" fillId="2" borderId="14" xfId="3" applyNumberFormat="1" applyFont="1" applyFill="1" applyBorder="1" applyAlignment="1">
      <alignment vertical="center"/>
    </xf>
    <xf numFmtId="172" fontId="4" fillId="2" borderId="14" xfId="3" applyNumberFormat="1" applyFont="1" applyFill="1" applyBorder="1" applyAlignment="1">
      <alignment horizontal="center" vertical="center" wrapText="1"/>
    </xf>
    <xf numFmtId="172" fontId="4" fillId="2" borderId="5" xfId="0" applyNumberFormat="1" applyFont="1" applyFill="1" applyBorder="1" applyAlignment="1">
      <alignment horizontal="right" vertical="center" wrapText="1"/>
    </xf>
    <xf numFmtId="41" fontId="5" fillId="2" borderId="14" xfId="2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1" fontId="2" fillId="2" borderId="14" xfId="2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2" fontId="4" fillId="2" borderId="19" xfId="3" applyNumberFormat="1" applyFont="1" applyFill="1" applyBorder="1" applyAlignment="1">
      <alignment vertical="center" wrapText="1"/>
    </xf>
    <xf numFmtId="173" fontId="37" fillId="2" borderId="0" xfId="0" applyNumberFormat="1" applyFont="1" applyFill="1" applyAlignment="1">
      <alignment vertical="center"/>
    </xf>
    <xf numFmtId="165" fontId="5" fillId="2" borderId="14" xfId="2" applyNumberFormat="1" applyFont="1" applyFill="1" applyBorder="1" applyAlignment="1">
      <alignment horizontal="right" vertical="center"/>
    </xf>
    <xf numFmtId="165" fontId="5" fillId="2" borderId="14" xfId="2" applyNumberFormat="1" applyFont="1" applyFill="1" applyBorder="1" applyAlignment="1">
      <alignment horizontal="right" vertical="center" wrapText="1"/>
    </xf>
    <xf numFmtId="173" fontId="37" fillId="2" borderId="14" xfId="0" applyNumberFormat="1" applyFont="1" applyFill="1" applyBorder="1" applyAlignment="1">
      <alignment vertical="center"/>
    </xf>
    <xf numFmtId="165" fontId="5" fillId="2" borderId="18" xfId="1" applyNumberFormat="1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165" fontId="2" fillId="2" borderId="18" xfId="1" applyNumberFormat="1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left" vertical="center" wrapText="1"/>
    </xf>
    <xf numFmtId="165" fontId="9" fillId="2" borderId="14" xfId="1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165" fontId="4" fillId="2" borderId="18" xfId="1" applyNumberFormat="1" applyFont="1" applyFill="1" applyBorder="1" applyAlignment="1">
      <alignment vertical="center" wrapText="1"/>
    </xf>
    <xf numFmtId="165" fontId="9" fillId="2" borderId="18" xfId="1" applyNumberFormat="1" applyFont="1" applyFill="1" applyBorder="1" applyAlignment="1">
      <alignment vertical="center" wrapText="1"/>
    </xf>
    <xf numFmtId="172" fontId="4" fillId="2" borderId="14" xfId="3" applyNumberFormat="1" applyFont="1" applyFill="1" applyBorder="1" applyAlignment="1">
      <alignment horizontal="left" vertical="center" wrapText="1"/>
    </xf>
    <xf numFmtId="9" fontId="5" fillId="2" borderId="14" xfId="4" applyFont="1" applyFill="1" applyBorder="1" applyAlignment="1">
      <alignment horizontal="right" vertical="center" wrapText="1"/>
    </xf>
    <xf numFmtId="0" fontId="5" fillId="2" borderId="14" xfId="4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vertical="center"/>
    </xf>
    <xf numFmtId="9" fontId="5" fillId="2" borderId="14" xfId="4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2" fontId="4" fillId="2" borderId="3" xfId="3" applyNumberFormat="1" applyFont="1" applyFill="1" applyBorder="1" applyAlignment="1">
      <alignment horizontal="center" vertical="center"/>
    </xf>
    <xf numFmtId="172" fontId="4" fillId="2" borderId="5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/>
    </xf>
    <xf numFmtId="0" fontId="4" fillId="2" borderId="14" xfId="3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/>
    </xf>
    <xf numFmtId="172" fontId="4" fillId="2" borderId="31" xfId="3" applyNumberFormat="1" applyFont="1" applyFill="1" applyBorder="1" applyAlignment="1">
      <alignment vertical="center"/>
    </xf>
    <xf numFmtId="9" fontId="6" fillId="2" borderId="14" xfId="0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/>
    </xf>
    <xf numFmtId="9" fontId="5" fillId="2" borderId="14" xfId="4" quotePrefix="1" applyFont="1" applyFill="1" applyBorder="1" applyAlignment="1">
      <alignment horizontal="center" vertical="center"/>
    </xf>
    <xf numFmtId="41" fontId="5" fillId="2" borderId="14" xfId="2" applyFont="1" applyFill="1" applyBorder="1" applyAlignment="1">
      <alignment vertical="center" wrapText="1"/>
    </xf>
    <xf numFmtId="165" fontId="6" fillId="2" borderId="14" xfId="1" applyNumberFormat="1" applyFont="1" applyFill="1" applyBorder="1" applyAlignment="1">
      <alignment horizontal="center" vertical="center" wrapText="1"/>
    </xf>
    <xf numFmtId="0" fontId="5" fillId="2" borderId="14" xfId="2" applyNumberFormat="1" applyFont="1" applyFill="1" applyBorder="1" applyAlignment="1">
      <alignment horizontal="right" vertical="center" wrapText="1"/>
    </xf>
    <xf numFmtId="0" fontId="5" fillId="2" borderId="14" xfId="2" applyNumberFormat="1" applyFont="1" applyFill="1" applyBorder="1" applyAlignment="1">
      <alignment vertical="center" wrapText="1"/>
    </xf>
    <xf numFmtId="165" fontId="5" fillId="2" borderId="14" xfId="1" applyNumberFormat="1" applyFont="1" applyFill="1" applyBorder="1" applyAlignment="1">
      <alignment vertical="center" wrapText="1"/>
    </xf>
    <xf numFmtId="172" fontId="4" fillId="2" borderId="19" xfId="3" applyNumberFormat="1" applyFont="1" applyFill="1" applyBorder="1" applyAlignment="1">
      <alignment vertical="center"/>
    </xf>
    <xf numFmtId="165" fontId="6" fillId="2" borderId="14" xfId="1" applyNumberFormat="1" applyFont="1" applyFill="1" applyBorder="1" applyAlignment="1">
      <alignment horizontal="center" vertical="center"/>
    </xf>
    <xf numFmtId="43" fontId="6" fillId="2" borderId="14" xfId="1" applyFont="1" applyFill="1" applyBorder="1" applyAlignment="1">
      <alignment horizontal="center" vertical="center"/>
    </xf>
    <xf numFmtId="9" fontId="5" fillId="2" borderId="14" xfId="0" applyNumberFormat="1" applyFont="1" applyFill="1" applyBorder="1" applyAlignment="1">
      <alignment horizontal="right" vertical="center"/>
    </xf>
    <xf numFmtId="165" fontId="2" fillId="2" borderId="14" xfId="1" applyNumberFormat="1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right" vertical="center" wrapText="1"/>
    </xf>
    <xf numFmtId="165" fontId="5" fillId="5" borderId="19" xfId="1" applyNumberFormat="1" applyFont="1" applyFill="1" applyBorder="1" applyAlignment="1">
      <alignment horizontal="right" vertical="center" wrapText="1"/>
    </xf>
    <xf numFmtId="9" fontId="5" fillId="5" borderId="19" xfId="4" applyFont="1" applyFill="1" applyBorder="1" applyAlignment="1">
      <alignment horizontal="right" vertical="center"/>
    </xf>
    <xf numFmtId="9" fontId="5" fillId="5" borderId="19" xfId="4" applyFont="1" applyFill="1" applyBorder="1" applyAlignment="1">
      <alignment vertical="center"/>
    </xf>
    <xf numFmtId="9" fontId="5" fillId="5" borderId="19" xfId="4" applyFont="1" applyFill="1" applyBorder="1" applyAlignment="1">
      <alignment vertical="center" wrapText="1"/>
    </xf>
    <xf numFmtId="9" fontId="5" fillId="5" borderId="15" xfId="4" applyFont="1" applyFill="1" applyBorder="1" applyAlignment="1">
      <alignment vertical="center" wrapText="1"/>
    </xf>
    <xf numFmtId="9" fontId="5" fillId="5" borderId="18" xfId="2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6" xfId="0" applyFont="1" applyFill="1" applyBorder="1" applyAlignment="1">
      <alignment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14" fontId="7" fillId="11" borderId="3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72" fontId="4" fillId="2" borderId="14" xfId="3" applyNumberFormat="1" applyFont="1" applyFill="1" applyBorder="1" applyAlignment="1">
      <alignment horizontal="center" vertical="center"/>
    </xf>
    <xf numFmtId="172" fontId="4" fillId="2" borderId="18" xfId="3" applyNumberFormat="1" applyFont="1" applyFill="1" applyBorder="1" applyAlignment="1">
      <alignment horizontal="center" vertical="center"/>
    </xf>
    <xf numFmtId="172" fontId="4" fillId="2" borderId="31" xfId="3" applyNumberFormat="1" applyFont="1" applyFill="1" applyBorder="1" applyAlignment="1">
      <alignment horizontal="center" vertical="center"/>
    </xf>
    <xf numFmtId="172" fontId="4" fillId="2" borderId="19" xfId="3" applyNumberFormat="1" applyFont="1" applyFill="1" applyBorder="1" applyAlignment="1">
      <alignment horizontal="center" vertical="center"/>
    </xf>
    <xf numFmtId="172" fontId="4" fillId="2" borderId="18" xfId="3" applyNumberFormat="1" applyFont="1" applyFill="1" applyBorder="1" applyAlignment="1">
      <alignment horizontal="center" vertical="center" wrapText="1"/>
    </xf>
    <xf numFmtId="172" fontId="4" fillId="2" borderId="31" xfId="3" applyNumberFormat="1" applyFont="1" applyFill="1" applyBorder="1" applyAlignment="1">
      <alignment horizontal="center" vertical="center" wrapText="1"/>
    </xf>
    <xf numFmtId="172" fontId="4" fillId="2" borderId="19" xfId="3" applyNumberFormat="1" applyFont="1" applyFill="1" applyBorder="1" applyAlignment="1">
      <alignment horizontal="center" vertical="center" wrapText="1"/>
    </xf>
    <xf numFmtId="172" fontId="35" fillId="2" borderId="18" xfId="10" applyNumberFormat="1" applyFont="1" applyFill="1" applyBorder="1" applyAlignment="1">
      <alignment horizontal="center" vertical="center"/>
    </xf>
    <xf numFmtId="172" fontId="35" fillId="2" borderId="31" xfId="10" applyNumberFormat="1" applyFont="1" applyFill="1" applyBorder="1" applyAlignment="1">
      <alignment horizontal="center" vertical="center"/>
    </xf>
    <xf numFmtId="172" fontId="35" fillId="2" borderId="19" xfId="1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3" fillId="4" borderId="14" xfId="3" applyFont="1" applyFill="1" applyBorder="1" applyAlignment="1">
      <alignment horizontal="center" vertical="center" wrapText="1"/>
    </xf>
    <xf numFmtId="44" fontId="4" fillId="2" borderId="18" xfId="3" applyFont="1" applyFill="1" applyBorder="1" applyAlignment="1">
      <alignment horizontal="center" vertical="center" wrapText="1"/>
    </xf>
    <xf numFmtId="44" fontId="4" fillId="2" borderId="31" xfId="3" applyFont="1" applyFill="1" applyBorder="1" applyAlignment="1">
      <alignment horizontal="center" vertical="center" wrapText="1"/>
    </xf>
    <xf numFmtId="44" fontId="4" fillId="2" borderId="19" xfId="3" applyFont="1" applyFill="1" applyBorder="1" applyAlignment="1">
      <alignment horizontal="center" vertical="center" wrapText="1"/>
    </xf>
    <xf numFmtId="172" fontId="37" fillId="2" borderId="0" xfId="3" applyNumberFormat="1" applyFont="1" applyFill="1" applyBorder="1" applyAlignment="1">
      <alignment horizontal="center" vertical="center"/>
    </xf>
    <xf numFmtId="172" fontId="35" fillId="2" borderId="18" xfId="3" applyNumberFormat="1" applyFont="1" applyFill="1" applyBorder="1" applyAlignment="1">
      <alignment horizontal="center" vertical="center"/>
    </xf>
    <xf numFmtId="172" fontId="35" fillId="2" borderId="31" xfId="3" applyNumberFormat="1" applyFont="1" applyFill="1" applyBorder="1" applyAlignment="1">
      <alignment horizontal="center" vertical="center"/>
    </xf>
    <xf numFmtId="172" fontId="35" fillId="2" borderId="19" xfId="3" applyNumberFormat="1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wrapText="1" readingOrder="1"/>
    </xf>
    <xf numFmtId="6" fontId="13" fillId="12" borderId="7" xfId="0" applyNumberFormat="1" applyFont="1" applyFill="1" applyBorder="1" applyAlignment="1">
      <alignment horizont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38" xfId="0" applyFont="1" applyBorder="1" applyAlignment="1">
      <alignment horizontal="center" vertical="top" wrapText="1" readingOrder="1"/>
    </xf>
    <xf numFmtId="0" fontId="7" fillId="0" borderId="6" xfId="0" applyFont="1" applyBorder="1" applyAlignment="1">
      <alignment horizontal="center" vertical="top" wrapText="1" readingOrder="1"/>
    </xf>
    <xf numFmtId="6" fontId="6" fillId="2" borderId="7" xfId="0" applyNumberFormat="1" applyFont="1" applyFill="1" applyBorder="1" applyAlignment="1">
      <alignment horizontal="center" wrapText="1" readingOrder="1"/>
    </xf>
    <xf numFmtId="0" fontId="13" fillId="12" borderId="7" xfId="0" applyFont="1" applyFill="1" applyBorder="1" applyAlignment="1">
      <alignment horizontal="center" vertical="center" wrapText="1" readingOrder="1"/>
    </xf>
    <xf numFmtId="6" fontId="6" fillId="0" borderId="7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0" borderId="38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left" vertical="center" wrapText="1" readingOrder="1"/>
    </xf>
    <xf numFmtId="0" fontId="2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13" fillId="12" borderId="36" xfId="0" applyFont="1" applyFill="1" applyBorder="1" applyAlignment="1">
      <alignment horizontal="center" vertical="center" wrapText="1" readingOrder="1"/>
    </xf>
    <xf numFmtId="0" fontId="13" fillId="12" borderId="38" xfId="0" applyFont="1" applyFill="1" applyBorder="1" applyAlignment="1">
      <alignment horizontal="center" vertical="center" wrapText="1" readingOrder="1"/>
    </xf>
    <xf numFmtId="0" fontId="13" fillId="12" borderId="6" xfId="0" applyFont="1" applyFill="1" applyBorder="1" applyAlignment="1">
      <alignment horizontal="center" vertical="center" wrapText="1" readingOrder="1"/>
    </xf>
    <xf numFmtId="0" fontId="25" fillId="13" borderId="14" xfId="0" applyFont="1" applyFill="1" applyBorder="1" applyAlignment="1">
      <alignment horizontal="center" vertical="center" wrapText="1"/>
    </xf>
    <xf numFmtId="0" fontId="26" fillId="13" borderId="14" xfId="0" applyFont="1" applyFill="1" applyBorder="1" applyAlignment="1">
      <alignment horizontal="center" vertical="center"/>
    </xf>
    <xf numFmtId="3" fontId="25" fillId="13" borderId="14" xfId="0" applyNumberFormat="1" applyFont="1" applyFill="1" applyBorder="1" applyAlignment="1">
      <alignment horizontal="center" vertical="center"/>
    </xf>
    <xf numFmtId="0" fontId="21" fillId="13" borderId="14" xfId="0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4" fillId="4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</cellXfs>
  <cellStyles count="12">
    <cellStyle name="Excel Built-in Comma [0] 1" xfId="5" xr:uid="{03226B94-73E6-49C5-8EB0-D7A1F2AD2735}"/>
    <cellStyle name="Millares" xfId="1" builtinId="3"/>
    <cellStyle name="Millares [0]" xfId="2" builtinId="6"/>
    <cellStyle name="Millares [0] 2" xfId="6" xr:uid="{D4BBAC4A-9FAD-4A5F-B36E-B466A767179A}"/>
    <cellStyle name="Millares 2" xfId="11" xr:uid="{51EC9DDD-803D-4F56-BCE8-E9C4790029EA}"/>
    <cellStyle name="Millares 3" xfId="9" xr:uid="{9CAEBA2D-0669-47BB-AEEB-E01E918AD0B1}"/>
    <cellStyle name="Moneda" xfId="3" builtinId="4"/>
    <cellStyle name="Moneda [0] 2" xfId="8" xr:uid="{038EA659-8B61-4A10-A66B-8A5474F52B3D}"/>
    <cellStyle name="Moneda [0] 3" xfId="10" xr:uid="{7CBF2803-35E1-4A12-80BD-9923D73D5332}"/>
    <cellStyle name="Moneda 2 11" xfId="7" xr:uid="{4525BDFB-9AD2-4E66-97D4-81D1AA56FDC8}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362064</xdr:rowOff>
    </xdr:from>
    <xdr:to>
      <xdr:col>1</xdr:col>
      <xdr:colOff>2150786</xdr:colOff>
      <xdr:row>2</xdr:row>
      <xdr:rowOff>324394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1E5CD2-C5AE-4B6A-AD47-E63A3455E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362064"/>
          <a:ext cx="2879585" cy="1066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538298</xdr:colOff>
      <xdr:row>0</xdr:row>
      <xdr:rowOff>81645</xdr:rowOff>
    </xdr:from>
    <xdr:to>
      <xdr:col>2</xdr:col>
      <xdr:colOff>876572</xdr:colOff>
      <xdr:row>2</xdr:row>
      <xdr:rowOff>283574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ACBE47-9175-4F41-BC97-03E8C9E6BB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98" y="81645"/>
          <a:ext cx="1990725" cy="8044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38100</xdr:rowOff>
    </xdr:from>
    <xdr:to>
      <xdr:col>1</xdr:col>
      <xdr:colOff>533400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034368-0A46-4A2B-BDB0-2FD9B204F4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8600"/>
          <a:ext cx="1076325" cy="400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2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FDA04D-DC0B-40C6-802A-32DB749919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302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lkb\Downloads\7%20UNIFICADA%20-%20DEST-F-003%20FORMA%20FORMULACION%20PLAN%20DE%20ACCION%20INSTITUCIONAL%20V4%20-%20UNIFICADA%2001.17.25.xlsx" TargetMode="External"/><Relationship Id="rId1" Type="http://schemas.openxmlformats.org/officeDocument/2006/relationships/externalLinkPath" Target="/Users/felkb/Downloads/7%20UNIFICADA%20-%20DEST-F-003%20FORMA%20FORMULACION%20PLAN%20DE%20ACCION%20INSTITUCIONAL%20V4%20-%20UNIFICADA%2001.17.25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agenciadetierras.sharepoint.com/sites/DatacenterPlaneacin/Documentos%20compartidos/Plan%20de%20accion/2025/Formulaci&#243;n%20plan%20de%20accion%202025/Momento%204.%20Publicaciones/Secretaria%20General/1.%20DEST-F-003%20FORMA%20FORMULACION%20PLAN%20DE%20ACCION%20INSTITUCIONAL%20V4%20-%20CONSOLIDADO%202025%20SG.xlsx" TargetMode="External"/><Relationship Id="rId2" Type="http://schemas.microsoft.com/office/2019/04/relationships/externalLinkLongPath" Target="https://agenciadetierras.sharepoint.com/sites/DatacenterPlaneacin/Documentos%20compartidos/Plan%20de%20accion/2025/Formulaci&#243;n%20plan%20de%20accion%202025/Momento%204.%20Publicaciones/Secretaria%20General/1.%20DEST-F-003%20FORMA%20FORMULACION%20PLAN%20DE%20ACCION%20INSTITUCIONAL%20V4%20-%20CONSOLIDADO%202025%20SG.xlsx?79FBF002" TargetMode="External"/><Relationship Id="rId1" Type="http://schemas.openxmlformats.org/officeDocument/2006/relationships/externalLinkPath" Target="file:///\\79FBF002\1.%20DEST-F-003%20FORMA%20FORMULACION%20PLAN%20DE%20ACCION%20INSTITUCIONAL%20V4%20-%20CONSOLIDADO%202025%20S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kb/OneDrive/Documentos/ANT/5.%20ANDR&#201;S%20LOZANO/2025/2025/Secretaria%20General/1.%20DEST-F-003%20FORMA%20FORMULACION%20PLAN%20DE%20ACCION%20INSTITUCIONAL%20V4%20-%20CONSOLIDADO%202025%20S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dores por Dependencia"/>
      <sheetName val="PND"/>
      <sheetName val="Meta Estrategica Principal "/>
      <sheetName val="Metas Estratégicas"/>
      <sheetName val="COPIA Metas Estratégicas"/>
      <sheetName val="Productos "/>
      <sheetName val="Proyectos de inversión"/>
      <sheetName val="Dependencias"/>
      <sheetName val="Actividades Nivel Central"/>
      <sheetName val="Metas desagregadas NC UGT "/>
      <sheetName val="Metas desagregadas UGT"/>
      <sheetName val="Estrategias a las que aporta"/>
      <sheetName val="Actividades UGT"/>
      <sheetName val="Base de datos - Productos PIIP"/>
    </sheetNames>
    <sheetDataSet>
      <sheetData sheetId="0"/>
      <sheetData sheetId="1"/>
      <sheetData sheetId="2"/>
      <sheetData sheetId="3">
        <row r="6">
          <cell r="J6" t="str">
            <v>PAI - 1</v>
          </cell>
          <cell r="K6" t="str">
            <v>1. Hectáreas entregadas a través del Fondo de Tierras. (Campesinos)</v>
          </cell>
          <cell r="P6">
            <v>41545</v>
          </cell>
        </row>
        <row r="7">
          <cell r="J7" t="str">
            <v>PAI - 1</v>
          </cell>
          <cell r="K7" t="str">
            <v xml:space="preserve">1.1 Hectáreas entregadas por adjudicación de Bienes Fiscales Patrimoniales sin ocupación previa.(Asignación de Derechos Decreto Ley 902 Y DECRETO 1623 ) </v>
          </cell>
          <cell r="P7">
            <v>30720</v>
          </cell>
        </row>
        <row r="8">
          <cell r="J8" t="str">
            <v>PAI - 1</v>
          </cell>
          <cell r="K8" t="str">
            <v>1.2 Hectáreas entregadas mediante otros programas especiales.</v>
          </cell>
          <cell r="P8">
            <v>10000</v>
          </cell>
        </row>
        <row r="9">
          <cell r="J9" t="str">
            <v>PAI - 1</v>
          </cell>
          <cell r="K9" t="str">
            <v>1.3 Hectáreas adjudicadas a través de subsidios para compra de tierras.</v>
          </cell>
          <cell r="P9">
            <v>825</v>
          </cell>
        </row>
        <row r="10">
          <cell r="J10" t="str">
            <v>PAI - 2</v>
          </cell>
          <cell r="K10" t="str">
            <v>2. Hectáreas entregadas a mujeres rurales través del fondo de tierras (Título Individual).</v>
          </cell>
          <cell r="P10">
            <v>1536</v>
          </cell>
        </row>
        <row r="20">
          <cell r="J20" t="str">
            <v>PAI - 6</v>
          </cell>
          <cell r="K20" t="str">
            <v>6. Títulos entregados a través del Fondo de Tierras. </v>
          </cell>
          <cell r="P20">
            <v>4072</v>
          </cell>
        </row>
        <row r="21">
          <cell r="J21" t="str">
            <v>PAI - 6</v>
          </cell>
          <cell r="K21" t="str">
            <v>6.1 Títulos entregados a través del Fondo de Tierras. </v>
          </cell>
          <cell r="P21">
            <v>1000</v>
          </cell>
        </row>
        <row r="22">
          <cell r="J22" t="str">
            <v>PAI - 6</v>
          </cell>
          <cell r="K22" t="str">
            <v>6.2 Títulos entregados a través del Fondo de Tierras. </v>
          </cell>
          <cell r="P22">
            <v>3072</v>
          </cell>
        </row>
        <row r="23">
          <cell r="J23" t="str">
            <v>PAI - 7</v>
          </cell>
          <cell r="K23" t="str">
            <v>7. Hectáreas registradas de títulos expedidos en años anteriores (Acceso a tierra)</v>
          </cell>
          <cell r="P23">
            <v>1000</v>
          </cell>
        </row>
        <row r="24">
          <cell r="J24" t="str">
            <v>PAI - 8</v>
          </cell>
          <cell r="K24" t="str">
            <v xml:space="preserve">8. Hectáreas adquiridas de tierra rural (Compra, Transferencias, Donaciones, etc.) </v>
          </cell>
          <cell r="P24">
            <v>50000</v>
          </cell>
        </row>
        <row r="27">
          <cell r="J27" t="str">
            <v>PAI - 11</v>
          </cell>
          <cell r="K27" t="str">
            <v>11. Hectáreas ingresadas al Fondo de tierras.</v>
          </cell>
          <cell r="P27">
            <v>67200</v>
          </cell>
        </row>
        <row r="28">
          <cell r="J28" t="str">
            <v>PAI - 12</v>
          </cell>
          <cell r="K28" t="str">
            <v>12. Hectáreas aprehendidas materialmente (Actas de diligencias de aprehensión)</v>
          </cell>
          <cell r="P28">
            <v>100000</v>
          </cell>
        </row>
        <row r="29">
          <cell r="J29" t="str">
            <v>PAI - 13</v>
          </cell>
          <cell r="K29" t="str">
            <v>13. Número de registros actualizados del Fondo de tierras. (Depuración del Fondo)</v>
          </cell>
          <cell r="P29">
            <v>3000</v>
          </cell>
        </row>
      </sheetData>
      <sheetData sheetId="4"/>
      <sheetData sheetId="5">
        <row r="7">
          <cell r="E7" t="str">
            <v>Servicio de administración de tierras de la Nación</v>
          </cell>
          <cell r="F7">
            <v>41545</v>
          </cell>
          <cell r="G7" t="str">
            <v xml:space="preserve"> Hectáreas entregadas a través del Fondo de Tierras. (Campesinos)</v>
          </cell>
        </row>
        <row r="8">
          <cell r="F8">
            <v>30720</v>
          </cell>
          <cell r="G8" t="str">
            <v xml:space="preserve">Hectáreas entregadas por adjudicación de Bienes Fiscales Patrimoniales sin ocupación previa.(Asignación de Derechos Decreto Ley 902 Y DECRETO 1623 ) </v>
          </cell>
        </row>
        <row r="9">
          <cell r="F9">
            <v>10000</v>
          </cell>
          <cell r="G9" t="str">
            <v>Hectáreas entregadas mediante otros programas especiales.</v>
          </cell>
        </row>
        <row r="10">
          <cell r="F10">
            <v>825</v>
          </cell>
          <cell r="G10" t="str">
            <v>Hectáreas adjudicadas a través de subsidios para compra de tierras.</v>
          </cell>
        </row>
        <row r="11">
          <cell r="F11">
            <v>1536</v>
          </cell>
          <cell r="G11" t="str">
            <v>Hectáreas entregadas a mujeres rurales través del fondo de tierras (Título Individual).</v>
          </cell>
        </row>
        <row r="21">
          <cell r="E21" t="str">
            <v xml:space="preserve">Servicio de adjudicación </v>
          </cell>
          <cell r="G21" t="str">
            <v>Títulos entregados a través del Fondo de Tierras. </v>
          </cell>
        </row>
        <row r="22">
          <cell r="F22">
            <v>1000</v>
          </cell>
          <cell r="G22" t="str">
            <v>Títulos entregados a través del Fondo de Tierras. </v>
          </cell>
        </row>
        <row r="23">
          <cell r="F23">
            <v>3072</v>
          </cell>
          <cell r="G23" t="str">
            <v>Títulos entregados a través del Fondo de Tierras. </v>
          </cell>
        </row>
        <row r="24">
          <cell r="E24" t="str">
            <v>Servicio de administración de tierras de la Nación</v>
          </cell>
          <cell r="F24">
            <v>1000</v>
          </cell>
        </row>
        <row r="25">
          <cell r="E25" t="str">
            <v>Servicio de administración de tierras de la Nación</v>
          </cell>
          <cell r="F25">
            <v>50000</v>
          </cell>
        </row>
        <row r="32">
          <cell r="E32" t="str">
            <v>Servicio de administración de tierras de la Nación</v>
          </cell>
          <cell r="F32">
            <v>67200</v>
          </cell>
          <cell r="G32" t="str">
            <v>Hectáreas ingresadas al Fondo de tierras.</v>
          </cell>
        </row>
        <row r="33">
          <cell r="E33" t="str">
            <v>Servicio de administración de tierras de la Nación</v>
          </cell>
          <cell r="F33">
            <v>100000</v>
          </cell>
        </row>
        <row r="34">
          <cell r="E34" t="str">
            <v>Servicio de administración de tierras de la Nación</v>
          </cell>
          <cell r="F34">
            <v>3000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etas Estratégicas"/>
      <sheetName val="Dependencias"/>
      <sheetName val="Metas desagregadas NC UGT "/>
      <sheetName val="Metas desagregadas UGT"/>
      <sheetName val="Productos"/>
      <sheetName val="Estrategias a las que aporta"/>
      <sheetName val="Actividades Nivel Central"/>
      <sheetName val="Actividades UGT"/>
      <sheetName val="Base de datos - Productos PII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Estratégicas"/>
      <sheetName val="Productos"/>
      <sheetName val="Proyectos de Inversión"/>
      <sheetName val="Activodades de Nivel Centr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Usuario invitado" id="{5D0C7BA0-B61D-43D5-A167-6FEE181999FA}" userId="" providerId="Windows Live"/>
  <person displayName="Deisy Johanna Umaña Segura" id="{95962D66-1939-4336-A0FC-04196BA91D2A}" userId="S::deisy.umana@ant.gov.co::4bbbdce6-c65c-4de8-a6f3-fc0f6059948b" providerId="AD"/>
  <person displayName="Linda Marcela Acosta Ortiz" id="{510C1478-08E0-4109-8348-5B0D58BCDBFC}" userId="S::linda.acosta@ant.gov.co::3204168a-cd67-4a8a-b930-67ae71c5cff5" providerId="AD"/>
  <person displayName="Jennifer Adriana Mejia Amaya" id="{B98A8FAE-1888-46EA-92B9-C10F6A215935}" userId="S::jennifer.mejia@ant.gov.co::e5cd5034-14b3-4297-88b2-1a44f0e939ac" providerId="AD"/>
  <person displayName="Lesly Jessenia Villamil Rivera" id="{4B1FB37E-E75E-4EE2-B355-72CD13280900}" userId="S::lesly.villamil@ant.gov.co::0242e615-a204-43fa-a13e-503f1e07d65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4-10-08T20:21:49.43" personId="{510C1478-08E0-4109-8348-5B0D58BCDBFC}" id="{D3E04FB5-640E-46EA-9BCC-687809CAFCFF}">
    <text>Lo asigna la OP</text>
  </threadedComment>
  <threadedComment ref="B5" dT="2024-10-08T20:22:06.06" personId="{510C1478-08E0-4109-8348-5B0D58BCDBFC}" id="{65FC724E-3F57-4ED2-98B3-A2CA23F672F1}">
    <text>Se trae de la Hoja 1 - metas estratégicas</text>
  </threadedComment>
  <threadedComment ref="C5" dT="2024-10-08T20:30:47.15" personId="{510C1478-08E0-4109-8348-5B0D58BCDBFC}" id="{C4C26875-2D24-4EAD-8244-A17D0AEBE1A4}">
    <text>Se trae de la Hoja 1 "metas estratégicas"</text>
  </threadedComment>
  <threadedComment ref="D5" dT="2024-10-08T20:31:03.09" personId="{510C1478-08E0-4109-8348-5B0D58BCDBFC}" id="{B161AFD9-DEE6-453D-9FAE-378BE6D45C8C}">
    <text>Se trae de la Hoja 1 "metas estratégicas"</text>
  </threadedComment>
  <threadedComment ref="E5" dT="2024-10-08T20:31:19.63" personId="{510C1478-08E0-4109-8348-5B0D58BCDBFC}" id="{8EF47F92-8148-4FEA-9E1A-531982D3EB0E}">
    <text>Se trae de la hoja "Productos"</text>
  </threadedComment>
  <threadedComment ref="F5" dT="2024-10-08T20:31:35.92" personId="{510C1478-08E0-4109-8348-5B0D58BCDBFC}" id="{55B816DC-2C5B-408B-A123-530EE6D14BE5}">
    <text>Se trae de la hoja "Productos"</text>
  </threadedComment>
  <threadedComment ref="G5" dT="2024-10-08T20:31:43.42" personId="{510C1478-08E0-4109-8348-5B0D58BCDBFC}" id="{35638C0F-50B3-4967-80EA-32596E9DCEF6}">
    <text>Se trae de la hoja "Productos"</text>
  </threadedComment>
  <threadedComment ref="E70" dT="2024-11-01T21:21:34.63" personId="{4B1FB37E-E75E-4EE2-B355-72CD13280900}" id="{F320EC5A-A235-4A51-9142-FA9091403B8E}">
    <text>Corresponde a un producto creado para medir la formalización de los predios adquiridos</text>
  </threadedComment>
  <threadedComment ref="X163" dT="2024-11-09T01:19:50.72" personId="{95962D66-1939-4336-A0FC-04196BA91D2A}" id="{A0872093-1D24-499F-8604-14A2775CF277}">
    <text>Se ajustó redacción del producto</text>
  </threadedComment>
  <threadedComment ref="J192" dT="2025-01-09T00:03:06.64" personId="{5D0C7BA0-B61D-43D5-A167-6FEE181999FA}" id="{71B9491A-5C05-4B9A-B4B1-4205F20017CB}">
    <text xml:space="preserve">revisar ya que los tuve que formular la oficina de comunicaciones no elaboro actividades 
</text>
  </threadedComment>
  <threadedComment ref="H260" dT="2024-10-22T14:17:37.78" personId="{B98A8FAE-1888-46EA-92B9-C10F6A215935}" id="{12E9F21F-6D78-40FF-9095-F322281A0242}">
    <text>Establecer universo y tal vez colocar priorizados</text>
  </threadedComment>
  <threadedComment ref="G290" dT="2024-11-08T16:52:33.39" personId="{510C1478-08E0-4109-8348-5B0D58BCDBFC}" id="{4A797D45-2DE1-43AC-8B18-DC03B4281BCF}">
    <text>eliminar el denominador</text>
  </threadedComment>
  <threadedComment ref="G291" dT="2024-11-08T16:52:33.39" personId="{510C1478-08E0-4109-8348-5B0D58BCDBFC}" id="{0F312066-97FC-410C-9EBB-9249EA5712FB}">
    <text>eliminar el denominador</text>
  </threadedComment>
  <threadedComment ref="G292" dT="2024-11-08T16:52:33.39" personId="{510C1478-08E0-4109-8348-5B0D58BCDBFC}" id="{B4C0C846-F299-4748-9703-8BA7121E96CA}">
    <text>eliminar el denominador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1E245-8E40-45DE-B23D-33AF245C14B9}">
  <dimension ref="A1:AD121"/>
  <sheetViews>
    <sheetView zoomScale="70" zoomScaleNormal="70" workbookViewId="0">
      <pane ySplit="6" topLeftCell="A7" activePane="bottomLeft" state="frozen"/>
      <selection pane="bottomLeft" activeCell="F11" sqref="F11"/>
    </sheetView>
  </sheetViews>
  <sheetFormatPr baseColWidth="10" defaultColWidth="21.5546875" defaultRowHeight="13.8" outlineLevelRow="1" x14ac:dyDescent="0.3"/>
  <cols>
    <col min="1" max="1" width="11.6640625" style="351" bestFit="1" customWidth="1"/>
    <col min="2" max="2" width="32.88671875" style="355" bestFit="1" customWidth="1"/>
    <col min="3" max="3" width="21.109375" style="351" bestFit="1" customWidth="1"/>
    <col min="4" max="4" width="35.5546875" style="355" bestFit="1" customWidth="1"/>
    <col min="5" max="5" width="11.33203125" style="351" bestFit="1" customWidth="1"/>
    <col min="6" max="6" width="32.5546875" style="356" bestFit="1" customWidth="1"/>
    <col min="7" max="7" width="35.44140625" style="356" bestFit="1" customWidth="1"/>
    <col min="8" max="8" width="10.44140625" style="357" bestFit="1" customWidth="1"/>
    <col min="9" max="9" width="10.6640625" style="357" bestFit="1" customWidth="1"/>
    <col min="10" max="10" width="12.109375" style="357" customWidth="1"/>
    <col min="11" max="11" width="12.33203125" style="358" bestFit="1" customWidth="1"/>
    <col min="12" max="12" width="18.33203125" style="358" bestFit="1" customWidth="1"/>
    <col min="13" max="13" width="87.88671875" style="358" customWidth="1"/>
    <col min="14" max="14" width="21.5546875" style="349"/>
    <col min="15" max="15" width="15.5546875" style="359" customWidth="1"/>
    <col min="16" max="16" width="14.6640625" style="360" customWidth="1"/>
    <col min="17" max="17" width="12.5546875" style="360" bestFit="1" customWidth="1"/>
    <col min="18" max="18" width="10.44140625" style="351" bestFit="1" customWidth="1"/>
    <col min="19" max="29" width="10.88671875" style="351" bestFit="1" customWidth="1"/>
    <col min="30" max="30" width="13.5546875" style="358" bestFit="1" customWidth="1"/>
    <col min="31" max="16384" width="21.5546875" style="350"/>
  </cols>
  <sheetData>
    <row r="1" spans="1:30" s="348" customFormat="1" ht="44.4" customHeight="1" outlineLevel="1" x14ac:dyDescent="0.3">
      <c r="A1" s="448"/>
      <c r="B1" s="448"/>
      <c r="C1" s="454" t="s">
        <v>0</v>
      </c>
      <c r="D1" s="455"/>
      <c r="E1" s="463" t="s">
        <v>1</v>
      </c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5"/>
      <c r="AB1" s="1" t="s">
        <v>2</v>
      </c>
      <c r="AC1" s="472" t="s">
        <v>3</v>
      </c>
      <c r="AD1" s="472"/>
    </row>
    <row r="2" spans="1:30" s="348" customFormat="1" ht="44.4" customHeight="1" outlineLevel="1" x14ac:dyDescent="0.3">
      <c r="A2" s="448"/>
      <c r="B2" s="448"/>
      <c r="C2" s="454" t="s">
        <v>4</v>
      </c>
      <c r="D2" s="455"/>
      <c r="E2" s="462" t="s">
        <v>5</v>
      </c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1" t="s">
        <v>6</v>
      </c>
      <c r="AC2" s="450">
        <v>5</v>
      </c>
      <c r="AD2" s="451"/>
    </row>
    <row r="3" spans="1:30" s="348" customFormat="1" ht="44.4" customHeight="1" outlineLevel="1" x14ac:dyDescent="0.3">
      <c r="A3" s="448"/>
      <c r="B3" s="449"/>
      <c r="C3" s="452" t="s">
        <v>7</v>
      </c>
      <c r="D3" s="453"/>
      <c r="E3" s="463" t="s">
        <v>8</v>
      </c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5"/>
      <c r="AB3" s="2" t="s">
        <v>9</v>
      </c>
      <c r="AC3" s="468">
        <v>45681</v>
      </c>
      <c r="AD3" s="451"/>
    </row>
    <row r="4" spans="1:30" s="349" customFormat="1" ht="38.25" customHeight="1" x14ac:dyDescent="0.3">
      <c r="A4" s="456" t="s">
        <v>10</v>
      </c>
      <c r="B4" s="457"/>
      <c r="C4" s="457"/>
      <c r="D4" s="457"/>
      <c r="E4" s="460" t="s">
        <v>11</v>
      </c>
      <c r="F4" s="460"/>
      <c r="G4" s="461"/>
      <c r="H4" s="460" t="s">
        <v>12</v>
      </c>
      <c r="I4" s="460"/>
      <c r="J4" s="460"/>
      <c r="K4" s="469" t="s">
        <v>13</v>
      </c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9" t="s">
        <v>14</v>
      </c>
    </row>
    <row r="5" spans="1:30" s="349" customFormat="1" x14ac:dyDescent="0.3">
      <c r="A5" s="458"/>
      <c r="B5" s="459"/>
      <c r="C5" s="459"/>
      <c r="D5" s="459"/>
      <c r="E5" s="460"/>
      <c r="F5" s="460"/>
      <c r="G5" s="461"/>
      <c r="H5" s="460"/>
      <c r="I5" s="460"/>
      <c r="J5" s="460"/>
      <c r="K5" s="338"/>
      <c r="L5" s="254"/>
      <c r="M5" s="340"/>
      <c r="N5" s="255"/>
      <c r="O5" s="253"/>
      <c r="P5" s="470" t="s">
        <v>1674</v>
      </c>
      <c r="Q5" s="466" t="s">
        <v>15</v>
      </c>
      <c r="R5" s="466" t="s">
        <v>16</v>
      </c>
      <c r="S5" s="466"/>
      <c r="T5" s="466"/>
      <c r="U5" s="466"/>
      <c r="V5" s="466"/>
      <c r="W5" s="466"/>
      <c r="X5" s="466"/>
      <c r="Y5" s="466"/>
      <c r="Z5" s="466"/>
      <c r="AA5" s="466"/>
      <c r="AB5" s="466"/>
      <c r="AC5" s="467"/>
      <c r="AD5" s="469"/>
    </row>
    <row r="6" spans="1:30" s="349" customFormat="1" ht="27.6" customHeight="1" x14ac:dyDescent="0.3">
      <c r="A6" s="3" t="s">
        <v>17</v>
      </c>
      <c r="B6" s="3" t="s">
        <v>18</v>
      </c>
      <c r="C6" s="3" t="s">
        <v>19</v>
      </c>
      <c r="D6" s="3" t="s">
        <v>20</v>
      </c>
      <c r="E6" s="242" t="s">
        <v>21</v>
      </c>
      <c r="F6" s="242" t="s">
        <v>22</v>
      </c>
      <c r="G6" s="251" t="s">
        <v>23</v>
      </c>
      <c r="H6" s="242" t="s">
        <v>24</v>
      </c>
      <c r="I6" s="242" t="s">
        <v>25</v>
      </c>
      <c r="J6" s="242" t="s">
        <v>26</v>
      </c>
      <c r="K6" s="339" t="s">
        <v>27</v>
      </c>
      <c r="L6" s="242" t="s">
        <v>28</v>
      </c>
      <c r="M6" s="339" t="s">
        <v>29</v>
      </c>
      <c r="N6" s="250" t="s">
        <v>30</v>
      </c>
      <c r="O6" s="250" t="s">
        <v>31</v>
      </c>
      <c r="P6" s="466"/>
      <c r="Q6" s="471"/>
      <c r="R6" s="4" t="s">
        <v>32</v>
      </c>
      <c r="S6" s="4" t="s">
        <v>33</v>
      </c>
      <c r="T6" s="4" t="s">
        <v>34</v>
      </c>
      <c r="U6" s="4" t="s">
        <v>35</v>
      </c>
      <c r="V6" s="4" t="s">
        <v>36</v>
      </c>
      <c r="W6" s="4" t="s">
        <v>37</v>
      </c>
      <c r="X6" s="4" t="s">
        <v>38</v>
      </c>
      <c r="Y6" s="4" t="s">
        <v>39</v>
      </c>
      <c r="Z6" s="4" t="s">
        <v>40</v>
      </c>
      <c r="AA6" s="4" t="s">
        <v>41</v>
      </c>
      <c r="AB6" s="5" t="s">
        <v>42</v>
      </c>
      <c r="AC6" s="6" t="s">
        <v>43</v>
      </c>
      <c r="AD6" s="460"/>
    </row>
    <row r="7" spans="1:30" ht="27.6" x14ac:dyDescent="0.3">
      <c r="A7" s="7">
        <v>1</v>
      </c>
      <c r="B7" s="8" t="s">
        <v>44</v>
      </c>
      <c r="C7" s="7" t="s">
        <v>45</v>
      </c>
      <c r="D7" s="8" t="s">
        <v>46</v>
      </c>
      <c r="E7" s="7" t="s">
        <v>47</v>
      </c>
      <c r="F7" s="9" t="s">
        <v>48</v>
      </c>
      <c r="G7" s="9" t="s">
        <v>49</v>
      </c>
      <c r="H7" s="40" t="s">
        <v>50</v>
      </c>
      <c r="I7" s="40">
        <v>0</v>
      </c>
      <c r="J7" s="312" t="s">
        <v>50</v>
      </c>
      <c r="K7" s="10" t="s">
        <v>51</v>
      </c>
      <c r="L7" s="10" t="s">
        <v>52</v>
      </c>
      <c r="M7" s="36" t="s">
        <v>46</v>
      </c>
      <c r="N7" s="11" t="s">
        <v>53</v>
      </c>
      <c r="O7" s="11" t="s">
        <v>54</v>
      </c>
      <c r="P7" s="159">
        <v>284474</v>
      </c>
      <c r="Q7" s="173">
        <f>+SUM(Q8:Q10)+Q11</f>
        <v>221782</v>
      </c>
      <c r="R7" s="27">
        <f>+SUM(R8:R10)+R11</f>
        <v>0</v>
      </c>
      <c r="S7" s="27">
        <f t="shared" ref="S7:AC7" si="0">+SUM(S8:S10)+S11</f>
        <v>6100</v>
      </c>
      <c r="T7" s="27">
        <f t="shared" si="0"/>
        <v>16296</v>
      </c>
      <c r="U7" s="27">
        <f t="shared" si="0"/>
        <v>19296</v>
      </c>
      <c r="V7" s="27">
        <f t="shared" si="0"/>
        <v>20296</v>
      </c>
      <c r="W7" s="27">
        <f t="shared" si="0"/>
        <v>21376</v>
      </c>
      <c r="X7" s="27">
        <f t="shared" si="0"/>
        <v>22296</v>
      </c>
      <c r="Y7" s="27">
        <f t="shared" si="0"/>
        <v>23296</v>
      </c>
      <c r="Z7" s="27">
        <f t="shared" si="0"/>
        <v>23376</v>
      </c>
      <c r="AA7" s="27">
        <f t="shared" si="0"/>
        <v>24296</v>
      </c>
      <c r="AB7" s="27">
        <f t="shared" si="0"/>
        <v>22818</v>
      </c>
      <c r="AC7" s="27">
        <f t="shared" si="0"/>
        <v>22336</v>
      </c>
      <c r="AD7" s="252">
        <v>3972423</v>
      </c>
    </row>
    <row r="8" spans="1:30" s="351" customFormat="1" ht="27.6" x14ac:dyDescent="0.3">
      <c r="A8" s="14">
        <v>1</v>
      </c>
      <c r="B8" s="15" t="s">
        <v>44</v>
      </c>
      <c r="C8" s="14" t="s">
        <v>45</v>
      </c>
      <c r="D8" s="15" t="s">
        <v>46</v>
      </c>
      <c r="E8" s="14" t="s">
        <v>47</v>
      </c>
      <c r="F8" s="16" t="s">
        <v>48</v>
      </c>
      <c r="G8" s="16" t="s">
        <v>49</v>
      </c>
      <c r="H8" s="20" t="s">
        <v>50</v>
      </c>
      <c r="I8" s="20">
        <v>0</v>
      </c>
      <c r="J8" s="313" t="s">
        <v>50</v>
      </c>
      <c r="K8" s="18" t="s">
        <v>55</v>
      </c>
      <c r="L8" s="18" t="s">
        <v>56</v>
      </c>
      <c r="M8" s="16" t="s">
        <v>57</v>
      </c>
      <c r="N8" s="14" t="s">
        <v>53</v>
      </c>
      <c r="O8" s="14" t="s">
        <v>58</v>
      </c>
      <c r="P8" s="160">
        <v>211371</v>
      </c>
      <c r="Q8" s="174">
        <f>+SUM(R8:AC8)</f>
        <v>155000</v>
      </c>
      <c r="R8" s="38">
        <v>0</v>
      </c>
      <c r="S8" s="38">
        <v>6000</v>
      </c>
      <c r="T8" s="38">
        <v>9000</v>
      </c>
      <c r="U8" s="38">
        <v>12000</v>
      </c>
      <c r="V8" s="38">
        <v>13000</v>
      </c>
      <c r="W8" s="38">
        <v>14000</v>
      </c>
      <c r="X8" s="38">
        <v>15000</v>
      </c>
      <c r="Y8" s="38">
        <v>16000</v>
      </c>
      <c r="Z8" s="38">
        <v>16000</v>
      </c>
      <c r="AA8" s="38">
        <v>17000</v>
      </c>
      <c r="AB8" s="38">
        <v>18000</v>
      </c>
      <c r="AC8" s="38">
        <v>19000</v>
      </c>
      <c r="AD8" s="19">
        <v>3972423</v>
      </c>
    </row>
    <row r="9" spans="1:30" s="351" customFormat="1" ht="27.6" x14ac:dyDescent="0.3">
      <c r="A9" s="14">
        <v>1</v>
      </c>
      <c r="B9" s="15" t="s">
        <v>44</v>
      </c>
      <c r="C9" s="14" t="s">
        <v>45</v>
      </c>
      <c r="D9" s="15" t="s">
        <v>46</v>
      </c>
      <c r="E9" s="14" t="s">
        <v>47</v>
      </c>
      <c r="F9" s="16" t="s">
        <v>48</v>
      </c>
      <c r="G9" s="16" t="s">
        <v>49</v>
      </c>
      <c r="H9" s="20" t="s">
        <v>50</v>
      </c>
      <c r="I9" s="20">
        <v>0</v>
      </c>
      <c r="J9" s="313" t="s">
        <v>50</v>
      </c>
      <c r="K9" s="18" t="s">
        <v>59</v>
      </c>
      <c r="L9" s="18" t="s">
        <v>56</v>
      </c>
      <c r="M9" s="16" t="s">
        <v>57</v>
      </c>
      <c r="N9" s="14" t="s">
        <v>53</v>
      </c>
      <c r="O9" s="14" t="s">
        <v>60</v>
      </c>
      <c r="P9" s="160">
        <v>211371</v>
      </c>
      <c r="Q9" s="174">
        <f t="shared" ref="Q9:Q10" si="1">+SUM(R9:AC9)</f>
        <v>58338</v>
      </c>
      <c r="R9" s="38">
        <v>0</v>
      </c>
      <c r="S9" s="38">
        <v>0</v>
      </c>
      <c r="T9" s="38">
        <v>6482</v>
      </c>
      <c r="U9" s="38">
        <v>6482</v>
      </c>
      <c r="V9" s="38">
        <v>6482</v>
      </c>
      <c r="W9" s="38">
        <v>6482</v>
      </c>
      <c r="X9" s="38">
        <v>6482</v>
      </c>
      <c r="Y9" s="38">
        <v>6482</v>
      </c>
      <c r="Z9" s="38">
        <v>6482</v>
      </c>
      <c r="AA9" s="38">
        <v>6482</v>
      </c>
      <c r="AB9" s="38">
        <v>4000</v>
      </c>
      <c r="AC9" s="38">
        <v>2482</v>
      </c>
      <c r="AD9" s="19">
        <v>3972423</v>
      </c>
    </row>
    <row r="10" spans="1:30" ht="27.6" x14ac:dyDescent="0.3">
      <c r="A10" s="14">
        <v>1</v>
      </c>
      <c r="B10" s="15" t="s">
        <v>44</v>
      </c>
      <c r="C10" s="14" t="s">
        <v>45</v>
      </c>
      <c r="D10" s="15" t="s">
        <v>46</v>
      </c>
      <c r="E10" s="14" t="s">
        <v>47</v>
      </c>
      <c r="F10" s="16" t="s">
        <v>48</v>
      </c>
      <c r="G10" s="16" t="s">
        <v>49</v>
      </c>
      <c r="H10" s="20" t="s">
        <v>50</v>
      </c>
      <c r="I10" s="20">
        <v>0</v>
      </c>
      <c r="J10" s="313" t="s">
        <v>50</v>
      </c>
      <c r="K10" s="21" t="s">
        <v>61</v>
      </c>
      <c r="L10" s="18" t="s">
        <v>56</v>
      </c>
      <c r="M10" s="16" t="s">
        <v>62</v>
      </c>
      <c r="N10" s="14" t="s">
        <v>53</v>
      </c>
      <c r="O10" s="14" t="s">
        <v>63</v>
      </c>
      <c r="P10" s="161">
        <v>662</v>
      </c>
      <c r="Q10" s="174">
        <f t="shared" si="1"/>
        <v>300</v>
      </c>
      <c r="R10" s="38">
        <v>0</v>
      </c>
      <c r="S10" s="38">
        <v>0</v>
      </c>
      <c r="T10" s="38">
        <v>100</v>
      </c>
      <c r="U10" s="38">
        <v>0</v>
      </c>
      <c r="V10" s="38">
        <v>0</v>
      </c>
      <c r="W10" s="38">
        <v>80</v>
      </c>
      <c r="X10" s="38">
        <v>0</v>
      </c>
      <c r="Y10" s="38">
        <v>0</v>
      </c>
      <c r="Z10" s="38">
        <v>80</v>
      </c>
      <c r="AA10" s="38">
        <v>0</v>
      </c>
      <c r="AB10" s="38">
        <v>0</v>
      </c>
      <c r="AC10" s="38">
        <v>40</v>
      </c>
      <c r="AD10" s="19">
        <v>3972423</v>
      </c>
    </row>
    <row r="11" spans="1:30" ht="41.4" x14ac:dyDescent="0.3">
      <c r="A11" s="273">
        <v>1</v>
      </c>
      <c r="B11" s="274" t="s">
        <v>64</v>
      </c>
      <c r="C11" s="273" t="s">
        <v>45</v>
      </c>
      <c r="D11" s="274" t="s">
        <v>46</v>
      </c>
      <c r="E11" s="273" t="s">
        <v>47</v>
      </c>
      <c r="F11" s="275" t="s">
        <v>48</v>
      </c>
      <c r="G11" s="275" t="s">
        <v>49</v>
      </c>
      <c r="H11" s="276" t="s">
        <v>50</v>
      </c>
      <c r="I11" s="276">
        <v>0</v>
      </c>
      <c r="J11" s="314" t="s">
        <v>50</v>
      </c>
      <c r="K11" s="277" t="s">
        <v>65</v>
      </c>
      <c r="L11" s="277" t="s">
        <v>1647</v>
      </c>
      <c r="M11" s="275" t="s">
        <v>66</v>
      </c>
      <c r="N11" s="273" t="s">
        <v>53</v>
      </c>
      <c r="O11" s="273" t="s">
        <v>67</v>
      </c>
      <c r="P11" s="278">
        <v>211371</v>
      </c>
      <c r="Q11" s="279">
        <f>+Q12+Q13</f>
        <v>8144</v>
      </c>
      <c r="R11" s="292">
        <f>+R12+R13</f>
        <v>0</v>
      </c>
      <c r="S11" s="292">
        <f t="shared" ref="S11:AB11" si="2">+S12+S13</f>
        <v>100</v>
      </c>
      <c r="T11" s="292">
        <f t="shared" si="2"/>
        <v>714</v>
      </c>
      <c r="U11" s="292">
        <f t="shared" si="2"/>
        <v>814</v>
      </c>
      <c r="V11" s="292">
        <f t="shared" si="2"/>
        <v>814</v>
      </c>
      <c r="W11" s="292">
        <f t="shared" si="2"/>
        <v>814</v>
      </c>
      <c r="X11" s="292">
        <f t="shared" si="2"/>
        <v>814</v>
      </c>
      <c r="Y11" s="292">
        <f t="shared" si="2"/>
        <v>814</v>
      </c>
      <c r="Z11" s="292">
        <f t="shared" si="2"/>
        <v>814</v>
      </c>
      <c r="AA11" s="292">
        <f t="shared" si="2"/>
        <v>814</v>
      </c>
      <c r="AB11" s="292">
        <f t="shared" si="2"/>
        <v>818</v>
      </c>
      <c r="AC11" s="292">
        <f>+AC12+AC13</f>
        <v>814</v>
      </c>
      <c r="AD11" s="280">
        <v>3972423</v>
      </c>
    </row>
    <row r="12" spans="1:30" s="351" customFormat="1" ht="41.4" x14ac:dyDescent="0.3">
      <c r="A12" s="281">
        <v>1</v>
      </c>
      <c r="B12" s="282" t="s">
        <v>64</v>
      </c>
      <c r="C12" s="281" t="s">
        <v>45</v>
      </c>
      <c r="D12" s="282" t="s">
        <v>46</v>
      </c>
      <c r="E12" s="281" t="s">
        <v>47</v>
      </c>
      <c r="F12" s="283" t="s">
        <v>48</v>
      </c>
      <c r="G12" s="283" t="s">
        <v>49</v>
      </c>
      <c r="H12" s="284" t="s">
        <v>50</v>
      </c>
      <c r="I12" s="284">
        <v>0</v>
      </c>
      <c r="J12" s="315" t="s">
        <v>50</v>
      </c>
      <c r="K12" s="285" t="s">
        <v>68</v>
      </c>
      <c r="L12" s="285" t="s">
        <v>1648</v>
      </c>
      <c r="M12" s="283" t="s">
        <v>66</v>
      </c>
      <c r="N12" s="281" t="s">
        <v>53</v>
      </c>
      <c r="O12" s="281" t="s">
        <v>60</v>
      </c>
      <c r="P12" s="286">
        <v>211371</v>
      </c>
      <c r="Q12" s="287">
        <v>6144</v>
      </c>
      <c r="R12" s="293">
        <v>0</v>
      </c>
      <c r="S12" s="293">
        <v>0</v>
      </c>
      <c r="T12" s="293">
        <v>614</v>
      </c>
      <c r="U12" s="293">
        <v>614</v>
      </c>
      <c r="V12" s="293">
        <v>614</v>
      </c>
      <c r="W12" s="293">
        <v>614</v>
      </c>
      <c r="X12" s="293">
        <v>614</v>
      </c>
      <c r="Y12" s="293">
        <v>614</v>
      </c>
      <c r="Z12" s="293">
        <v>614</v>
      </c>
      <c r="AA12" s="293">
        <v>614</v>
      </c>
      <c r="AB12" s="293">
        <v>618</v>
      </c>
      <c r="AC12" s="293">
        <v>614</v>
      </c>
      <c r="AD12" s="288">
        <v>3972423</v>
      </c>
    </row>
    <row r="13" spans="1:30" s="351" customFormat="1" ht="41.4" x14ac:dyDescent="0.3">
      <c r="A13" s="281">
        <v>1</v>
      </c>
      <c r="B13" s="282" t="s">
        <v>64</v>
      </c>
      <c r="C13" s="281" t="s">
        <v>45</v>
      </c>
      <c r="D13" s="282" t="s">
        <v>46</v>
      </c>
      <c r="E13" s="281" t="s">
        <v>47</v>
      </c>
      <c r="F13" s="283" t="s">
        <v>48</v>
      </c>
      <c r="G13" s="283" t="s">
        <v>49</v>
      </c>
      <c r="H13" s="284" t="s">
        <v>50</v>
      </c>
      <c r="I13" s="284">
        <v>0</v>
      </c>
      <c r="J13" s="315" t="s">
        <v>50</v>
      </c>
      <c r="K13" s="285" t="s">
        <v>69</v>
      </c>
      <c r="L13" s="285" t="s">
        <v>1648</v>
      </c>
      <c r="M13" s="283" t="s">
        <v>66</v>
      </c>
      <c r="N13" s="281" t="s">
        <v>53</v>
      </c>
      <c r="O13" s="281" t="s">
        <v>58</v>
      </c>
      <c r="P13" s="286">
        <v>211371</v>
      </c>
      <c r="Q13" s="287">
        <v>2000</v>
      </c>
      <c r="R13" s="293">
        <v>0</v>
      </c>
      <c r="S13" s="293">
        <v>100</v>
      </c>
      <c r="T13" s="293">
        <v>100</v>
      </c>
      <c r="U13" s="293">
        <v>200</v>
      </c>
      <c r="V13" s="293">
        <v>200</v>
      </c>
      <c r="W13" s="293">
        <v>200</v>
      </c>
      <c r="X13" s="293">
        <v>200</v>
      </c>
      <c r="Y13" s="293">
        <v>200</v>
      </c>
      <c r="Z13" s="293">
        <v>200</v>
      </c>
      <c r="AA13" s="293">
        <v>200</v>
      </c>
      <c r="AB13" s="293">
        <v>200</v>
      </c>
      <c r="AC13" s="293">
        <v>200</v>
      </c>
      <c r="AD13" s="288">
        <v>3972423</v>
      </c>
    </row>
    <row r="14" spans="1:30" ht="41.4" x14ac:dyDescent="0.3">
      <c r="A14" s="7">
        <v>1</v>
      </c>
      <c r="B14" s="8" t="s">
        <v>64</v>
      </c>
      <c r="C14" s="7" t="s">
        <v>45</v>
      </c>
      <c r="D14" s="8" t="s">
        <v>46</v>
      </c>
      <c r="E14" s="7" t="s">
        <v>47</v>
      </c>
      <c r="F14" s="9" t="s">
        <v>48</v>
      </c>
      <c r="G14" s="9" t="s">
        <v>49</v>
      </c>
      <c r="H14" s="22" t="s">
        <v>50</v>
      </c>
      <c r="I14" s="22">
        <v>0</v>
      </c>
      <c r="J14" s="42" t="s">
        <v>50</v>
      </c>
      <c r="K14" s="10" t="s">
        <v>72</v>
      </c>
      <c r="L14" s="10" t="s">
        <v>52</v>
      </c>
      <c r="M14" s="9" t="s">
        <v>1623</v>
      </c>
      <c r="N14" s="7" t="s">
        <v>53</v>
      </c>
      <c r="O14" s="7" t="s">
        <v>63</v>
      </c>
      <c r="P14" s="63">
        <v>0</v>
      </c>
      <c r="Q14" s="63">
        <v>13000</v>
      </c>
      <c r="R14" s="27">
        <v>0</v>
      </c>
      <c r="S14" s="27">
        <v>0</v>
      </c>
      <c r="T14" s="27">
        <v>1000</v>
      </c>
      <c r="U14" s="27">
        <v>0</v>
      </c>
      <c r="V14" s="27">
        <v>0</v>
      </c>
      <c r="W14" s="27">
        <v>6000</v>
      </c>
      <c r="X14" s="27">
        <v>0</v>
      </c>
      <c r="Y14" s="27">
        <v>0</v>
      </c>
      <c r="Z14" s="27">
        <v>6000</v>
      </c>
      <c r="AA14" s="27">
        <v>0</v>
      </c>
      <c r="AB14" s="27">
        <v>0</v>
      </c>
      <c r="AC14" s="27">
        <v>0</v>
      </c>
      <c r="AD14" s="12">
        <v>3972423</v>
      </c>
    </row>
    <row r="15" spans="1:30" ht="41.4" x14ac:dyDescent="0.3">
      <c r="A15" s="7">
        <v>1</v>
      </c>
      <c r="B15" s="8" t="s">
        <v>64</v>
      </c>
      <c r="C15" s="7" t="s">
        <v>70</v>
      </c>
      <c r="D15" s="8" t="s">
        <v>71</v>
      </c>
      <c r="E15" s="7" t="s">
        <v>47</v>
      </c>
      <c r="F15" s="9" t="s">
        <v>48</v>
      </c>
      <c r="G15" s="9" t="s">
        <v>71</v>
      </c>
      <c r="H15" s="22" t="s">
        <v>50</v>
      </c>
      <c r="I15" s="22">
        <v>0</v>
      </c>
      <c r="J15" s="42" t="s">
        <v>50</v>
      </c>
      <c r="K15" s="10" t="s">
        <v>76</v>
      </c>
      <c r="L15" s="10" t="s">
        <v>52</v>
      </c>
      <c r="M15" s="9" t="s">
        <v>1657</v>
      </c>
      <c r="N15" s="7" t="s">
        <v>53</v>
      </c>
      <c r="O15" s="7" t="s">
        <v>74</v>
      </c>
      <c r="P15" s="63">
        <v>43873.15</v>
      </c>
      <c r="Q15" s="175">
        <f>+Q16+Q17</f>
        <v>46444</v>
      </c>
      <c r="R15" s="27">
        <f>+SUM(R16:R17)</f>
        <v>0</v>
      </c>
      <c r="S15" s="27">
        <f t="shared" ref="S15:AC15" si="3">+SUM(S16:S17)</f>
        <v>0</v>
      </c>
      <c r="T15" s="27">
        <f>+SUM(T16:T17)</f>
        <v>614</v>
      </c>
      <c r="U15" s="27">
        <f t="shared" si="3"/>
        <v>4614</v>
      </c>
      <c r="V15" s="27">
        <f t="shared" si="3"/>
        <v>4614</v>
      </c>
      <c r="W15" s="27">
        <f t="shared" si="3"/>
        <v>5614</v>
      </c>
      <c r="X15" s="27">
        <f t="shared" si="3"/>
        <v>6614</v>
      </c>
      <c r="Y15" s="27">
        <f t="shared" si="3"/>
        <v>5614</v>
      </c>
      <c r="Z15" s="27">
        <f t="shared" si="3"/>
        <v>5614</v>
      </c>
      <c r="AA15" s="27">
        <f t="shared" si="3"/>
        <v>5614</v>
      </c>
      <c r="AB15" s="27">
        <f t="shared" si="3"/>
        <v>4918</v>
      </c>
      <c r="AC15" s="27">
        <f t="shared" si="3"/>
        <v>2614</v>
      </c>
      <c r="AD15" s="12">
        <v>3972423</v>
      </c>
    </row>
    <row r="16" spans="1:30" s="351" customFormat="1" ht="41.4" x14ac:dyDescent="0.3">
      <c r="A16" s="14">
        <v>1</v>
      </c>
      <c r="B16" s="15" t="s">
        <v>64</v>
      </c>
      <c r="C16" s="14" t="s">
        <v>70</v>
      </c>
      <c r="D16" s="15" t="s">
        <v>71</v>
      </c>
      <c r="E16" s="14" t="s">
        <v>47</v>
      </c>
      <c r="F16" s="16" t="s">
        <v>48</v>
      </c>
      <c r="G16" s="16" t="s">
        <v>71</v>
      </c>
      <c r="H16" s="20" t="s">
        <v>50</v>
      </c>
      <c r="I16" s="20">
        <v>0</v>
      </c>
      <c r="J16" s="313" t="s">
        <v>50</v>
      </c>
      <c r="K16" s="21" t="s">
        <v>78</v>
      </c>
      <c r="L16" s="18" t="s">
        <v>56</v>
      </c>
      <c r="M16" s="16" t="s">
        <v>1657</v>
      </c>
      <c r="N16" s="14" t="s">
        <v>53</v>
      </c>
      <c r="O16" s="14" t="s">
        <v>60</v>
      </c>
      <c r="P16" s="161">
        <v>0</v>
      </c>
      <c r="Q16" s="161">
        <v>6144</v>
      </c>
      <c r="R16" s="38">
        <v>0</v>
      </c>
      <c r="S16" s="38">
        <v>0</v>
      </c>
      <c r="T16" s="38">
        <v>614</v>
      </c>
      <c r="U16" s="38">
        <v>614</v>
      </c>
      <c r="V16" s="38">
        <v>614</v>
      </c>
      <c r="W16" s="38">
        <v>614</v>
      </c>
      <c r="X16" s="38">
        <v>614</v>
      </c>
      <c r="Y16" s="38">
        <v>614</v>
      </c>
      <c r="Z16" s="38">
        <v>614</v>
      </c>
      <c r="AA16" s="38">
        <v>614</v>
      </c>
      <c r="AB16" s="38">
        <v>618</v>
      </c>
      <c r="AC16" s="38">
        <v>614</v>
      </c>
      <c r="AD16" s="19">
        <v>3972423</v>
      </c>
    </row>
    <row r="17" spans="1:30" s="351" customFormat="1" ht="41.4" x14ac:dyDescent="0.3">
      <c r="A17" s="14">
        <v>1</v>
      </c>
      <c r="B17" s="15" t="s">
        <v>64</v>
      </c>
      <c r="C17" s="14" t="s">
        <v>70</v>
      </c>
      <c r="D17" s="15" t="s">
        <v>71</v>
      </c>
      <c r="E17" s="14" t="s">
        <v>47</v>
      </c>
      <c r="F17" s="16" t="s">
        <v>48</v>
      </c>
      <c r="G17" s="16" t="s">
        <v>71</v>
      </c>
      <c r="H17" s="20" t="s">
        <v>50</v>
      </c>
      <c r="I17" s="20">
        <v>0</v>
      </c>
      <c r="J17" s="313" t="s">
        <v>50</v>
      </c>
      <c r="K17" s="21" t="s">
        <v>79</v>
      </c>
      <c r="L17" s="18" t="s">
        <v>56</v>
      </c>
      <c r="M17" s="16" t="s">
        <v>1657</v>
      </c>
      <c r="N17" s="14" t="s">
        <v>53</v>
      </c>
      <c r="O17" s="14" t="s">
        <v>58</v>
      </c>
      <c r="P17" s="161">
        <v>0</v>
      </c>
      <c r="Q17" s="192">
        <v>40300</v>
      </c>
      <c r="R17" s="38">
        <v>0</v>
      </c>
      <c r="S17" s="38">
        <v>0</v>
      </c>
      <c r="T17" s="38">
        <v>0</v>
      </c>
      <c r="U17" s="38">
        <v>4000</v>
      </c>
      <c r="V17" s="38">
        <v>4000</v>
      </c>
      <c r="W17" s="38">
        <v>5000</v>
      </c>
      <c r="X17" s="38">
        <v>6000</v>
      </c>
      <c r="Y17" s="38">
        <v>5000</v>
      </c>
      <c r="Z17" s="38">
        <v>5000</v>
      </c>
      <c r="AA17" s="38">
        <v>5000</v>
      </c>
      <c r="AB17" s="38">
        <v>4300</v>
      </c>
      <c r="AC17" s="38">
        <v>2000</v>
      </c>
      <c r="AD17" s="19">
        <v>3972423</v>
      </c>
    </row>
    <row r="18" spans="1:30" ht="41.4" x14ac:dyDescent="0.3">
      <c r="A18" s="7">
        <v>1</v>
      </c>
      <c r="B18" s="8" t="s">
        <v>64</v>
      </c>
      <c r="C18" s="7" t="s">
        <v>45</v>
      </c>
      <c r="D18" s="8" t="s">
        <v>46</v>
      </c>
      <c r="E18" s="7" t="s">
        <v>47</v>
      </c>
      <c r="F18" s="9" t="s">
        <v>48</v>
      </c>
      <c r="G18" s="9" t="s">
        <v>49</v>
      </c>
      <c r="H18" s="40" t="s">
        <v>50</v>
      </c>
      <c r="I18" s="40">
        <v>0</v>
      </c>
      <c r="J18" s="312" t="s">
        <v>50</v>
      </c>
      <c r="K18" s="28" t="s">
        <v>80</v>
      </c>
      <c r="L18" s="10" t="s">
        <v>52</v>
      </c>
      <c r="M18" s="9" t="s">
        <v>77</v>
      </c>
      <c r="N18" s="7" t="s">
        <v>53</v>
      </c>
      <c r="O18" s="7" t="s">
        <v>54</v>
      </c>
      <c r="P18" s="163">
        <v>16751.080000000002</v>
      </c>
      <c r="Q18" s="29">
        <f>+SUM(Q19:Q20)</f>
        <v>63662.54</v>
      </c>
      <c r="R18" s="27">
        <v>0</v>
      </c>
      <c r="S18" s="27">
        <v>0</v>
      </c>
      <c r="T18" s="27">
        <f t="shared" ref="T18:AC18" si="4">+T19+T20</f>
        <v>4000</v>
      </c>
      <c r="U18" s="27">
        <f t="shared" si="4"/>
        <v>5600</v>
      </c>
      <c r="V18" s="27">
        <f t="shared" si="4"/>
        <v>5700</v>
      </c>
      <c r="W18" s="27">
        <f t="shared" si="4"/>
        <v>5900</v>
      </c>
      <c r="X18" s="27">
        <f t="shared" si="4"/>
        <v>6766</v>
      </c>
      <c r="Y18" s="27">
        <f t="shared" si="4"/>
        <v>7400</v>
      </c>
      <c r="Z18" s="27">
        <f t="shared" si="4"/>
        <v>8500</v>
      </c>
      <c r="AA18" s="27">
        <f t="shared" si="4"/>
        <v>8500</v>
      </c>
      <c r="AB18" s="27">
        <f t="shared" si="4"/>
        <v>6296</v>
      </c>
      <c r="AC18" s="27">
        <f t="shared" si="4"/>
        <v>5000</v>
      </c>
      <c r="AD18" s="12">
        <v>3972423</v>
      </c>
    </row>
    <row r="19" spans="1:30" ht="41.4" x14ac:dyDescent="0.3">
      <c r="A19" s="14">
        <v>1</v>
      </c>
      <c r="B19" s="15" t="s">
        <v>64</v>
      </c>
      <c r="C19" s="14" t="s">
        <v>45</v>
      </c>
      <c r="D19" s="15" t="s">
        <v>46</v>
      </c>
      <c r="E19" s="14" t="s">
        <v>47</v>
      </c>
      <c r="F19" s="16" t="s">
        <v>48</v>
      </c>
      <c r="G19" s="16" t="s">
        <v>49</v>
      </c>
      <c r="H19" s="20" t="s">
        <v>50</v>
      </c>
      <c r="I19" s="20">
        <v>0</v>
      </c>
      <c r="J19" s="313" t="s">
        <v>50</v>
      </c>
      <c r="K19" s="184" t="s">
        <v>1613</v>
      </c>
      <c r="L19" s="18" t="s">
        <v>56</v>
      </c>
      <c r="M19" s="16" t="s">
        <v>77</v>
      </c>
      <c r="N19" s="14" t="s">
        <v>53</v>
      </c>
      <c r="O19" s="14" t="s">
        <v>60</v>
      </c>
      <c r="P19" s="161">
        <v>0</v>
      </c>
      <c r="Q19" s="30">
        <v>10000</v>
      </c>
      <c r="R19" s="38">
        <v>0</v>
      </c>
      <c r="S19" s="38">
        <v>0</v>
      </c>
      <c r="T19" s="38">
        <v>0</v>
      </c>
      <c r="U19" s="38">
        <v>600</v>
      </c>
      <c r="V19" s="38">
        <v>700</v>
      </c>
      <c r="W19" s="38">
        <v>900</v>
      </c>
      <c r="X19" s="38">
        <v>1400</v>
      </c>
      <c r="Y19" s="38">
        <v>1400</v>
      </c>
      <c r="Z19" s="38">
        <v>1500</v>
      </c>
      <c r="AA19" s="38">
        <v>1500</v>
      </c>
      <c r="AB19" s="38">
        <v>1000</v>
      </c>
      <c r="AC19" s="38">
        <v>1000</v>
      </c>
      <c r="AD19" s="19">
        <v>3972423</v>
      </c>
    </row>
    <row r="20" spans="1:30" ht="41.4" x14ac:dyDescent="0.3">
      <c r="A20" s="14">
        <v>1</v>
      </c>
      <c r="B20" s="15" t="s">
        <v>64</v>
      </c>
      <c r="C20" s="14" t="s">
        <v>45</v>
      </c>
      <c r="D20" s="15" t="s">
        <v>46</v>
      </c>
      <c r="E20" s="14" t="s">
        <v>47</v>
      </c>
      <c r="F20" s="16" t="s">
        <v>48</v>
      </c>
      <c r="G20" s="16" t="s">
        <v>49</v>
      </c>
      <c r="H20" s="20" t="s">
        <v>50</v>
      </c>
      <c r="I20" s="316">
        <v>0</v>
      </c>
      <c r="J20" s="317" t="s">
        <v>50</v>
      </c>
      <c r="K20" s="184" t="s">
        <v>1614</v>
      </c>
      <c r="L20" s="18" t="s">
        <v>56</v>
      </c>
      <c r="M20" s="16" t="s">
        <v>77</v>
      </c>
      <c r="N20" s="14" t="s">
        <v>53</v>
      </c>
      <c r="O20" s="14" t="s">
        <v>58</v>
      </c>
      <c r="P20" s="161">
        <v>0</v>
      </c>
      <c r="Q20" s="32">
        <v>53662.54</v>
      </c>
      <c r="R20" s="294">
        <v>0</v>
      </c>
      <c r="S20" s="294">
        <v>0</v>
      </c>
      <c r="T20" s="294">
        <v>4000</v>
      </c>
      <c r="U20" s="294">
        <v>5000</v>
      </c>
      <c r="V20" s="294">
        <v>5000</v>
      </c>
      <c r="W20" s="294">
        <v>5000</v>
      </c>
      <c r="X20" s="294">
        <v>5366</v>
      </c>
      <c r="Y20" s="294">
        <v>6000</v>
      </c>
      <c r="Z20" s="294">
        <v>7000</v>
      </c>
      <c r="AA20" s="294">
        <v>7000</v>
      </c>
      <c r="AB20" s="294">
        <v>5296</v>
      </c>
      <c r="AC20" s="294">
        <v>4000</v>
      </c>
      <c r="AD20" s="33">
        <v>3972423</v>
      </c>
    </row>
    <row r="21" spans="1:30" ht="41.4" x14ac:dyDescent="0.3">
      <c r="A21" s="7">
        <v>1</v>
      </c>
      <c r="B21" s="8" t="s">
        <v>64</v>
      </c>
      <c r="C21" s="7" t="s">
        <v>45</v>
      </c>
      <c r="D21" s="8" t="s">
        <v>46</v>
      </c>
      <c r="E21" s="7" t="s">
        <v>47</v>
      </c>
      <c r="F21" s="9" t="s">
        <v>48</v>
      </c>
      <c r="G21" s="9" t="s">
        <v>49</v>
      </c>
      <c r="H21" s="22" t="s">
        <v>50</v>
      </c>
      <c r="I21" s="22">
        <v>0</v>
      </c>
      <c r="J21" s="42" t="s">
        <v>50</v>
      </c>
      <c r="K21" s="28" t="s">
        <v>84</v>
      </c>
      <c r="L21" s="10" t="s">
        <v>52</v>
      </c>
      <c r="M21" s="9" t="s">
        <v>1658</v>
      </c>
      <c r="N21" s="7" t="s">
        <v>82</v>
      </c>
      <c r="O21" s="7" t="s">
        <v>83</v>
      </c>
      <c r="P21" s="63">
        <v>26895</v>
      </c>
      <c r="Q21" s="63">
        <v>15000</v>
      </c>
      <c r="R21" s="27">
        <v>750</v>
      </c>
      <c r="S21" s="27">
        <v>750</v>
      </c>
      <c r="T21" s="27">
        <v>1607.1428571428571</v>
      </c>
      <c r="U21" s="27">
        <v>1607.1428571428571</v>
      </c>
      <c r="V21" s="27">
        <v>1607.1428571428571</v>
      </c>
      <c r="W21" s="27">
        <v>1607.1428571428571</v>
      </c>
      <c r="X21" s="27">
        <v>1607.1428571428571</v>
      </c>
      <c r="Y21" s="27">
        <v>750</v>
      </c>
      <c r="Z21" s="27">
        <v>750</v>
      </c>
      <c r="AA21" s="27">
        <v>1607.1428571428571</v>
      </c>
      <c r="AB21" s="27">
        <v>1607.1428571428571</v>
      </c>
      <c r="AC21" s="27">
        <v>750</v>
      </c>
      <c r="AD21" s="12">
        <v>3972423</v>
      </c>
    </row>
    <row r="22" spans="1:30" ht="41.4" x14ac:dyDescent="0.3">
      <c r="A22" s="7">
        <v>1</v>
      </c>
      <c r="B22" s="8" t="s">
        <v>64</v>
      </c>
      <c r="C22" s="7" t="s">
        <v>45</v>
      </c>
      <c r="D22" s="8" t="s">
        <v>46</v>
      </c>
      <c r="E22" s="7" t="s">
        <v>47</v>
      </c>
      <c r="F22" s="9" t="s">
        <v>48</v>
      </c>
      <c r="G22" s="9" t="s">
        <v>49</v>
      </c>
      <c r="H22" s="22" t="s">
        <v>50</v>
      </c>
      <c r="I22" s="22">
        <v>0</v>
      </c>
      <c r="J22" s="42" t="s">
        <v>50</v>
      </c>
      <c r="K22" s="28" t="s">
        <v>86</v>
      </c>
      <c r="L22" s="10" t="s">
        <v>52</v>
      </c>
      <c r="M22" s="9" t="s">
        <v>85</v>
      </c>
      <c r="N22" s="7" t="s">
        <v>82</v>
      </c>
      <c r="O22" s="7" t="s">
        <v>83</v>
      </c>
      <c r="P22" s="63">
        <v>9328</v>
      </c>
      <c r="Q22" s="63">
        <v>5000</v>
      </c>
      <c r="R22" s="27">
        <v>250</v>
      </c>
      <c r="S22" s="27">
        <v>250</v>
      </c>
      <c r="T22" s="27">
        <v>535.71428571428567</v>
      </c>
      <c r="U22" s="27">
        <v>535.71428571428567</v>
      </c>
      <c r="V22" s="27">
        <v>535.71428571428567</v>
      </c>
      <c r="W22" s="27">
        <v>535.71428571428567</v>
      </c>
      <c r="X22" s="27">
        <v>535.71428571428567</v>
      </c>
      <c r="Y22" s="27">
        <v>250</v>
      </c>
      <c r="Z22" s="27">
        <v>250</v>
      </c>
      <c r="AA22" s="27">
        <v>535.71428571428567</v>
      </c>
      <c r="AB22" s="27">
        <v>535.71428571428567</v>
      </c>
      <c r="AC22" s="27">
        <v>250</v>
      </c>
      <c r="AD22" s="12">
        <v>3972423</v>
      </c>
    </row>
    <row r="23" spans="1:30" ht="41.4" x14ac:dyDescent="0.3">
      <c r="A23" s="7">
        <v>1</v>
      </c>
      <c r="B23" s="8" t="s">
        <v>64</v>
      </c>
      <c r="C23" s="7" t="s">
        <v>45</v>
      </c>
      <c r="D23" s="8" t="s">
        <v>46</v>
      </c>
      <c r="E23" s="7" t="s">
        <v>47</v>
      </c>
      <c r="F23" s="9" t="s">
        <v>48</v>
      </c>
      <c r="G23" s="9" t="s">
        <v>49</v>
      </c>
      <c r="H23" s="22" t="s">
        <v>50</v>
      </c>
      <c r="I23" s="22">
        <v>0</v>
      </c>
      <c r="J23" s="42">
        <v>0</v>
      </c>
      <c r="K23" s="28" t="s">
        <v>89</v>
      </c>
      <c r="L23" s="10" t="s">
        <v>52</v>
      </c>
      <c r="M23" s="9" t="s">
        <v>87</v>
      </c>
      <c r="N23" s="7" t="s">
        <v>82</v>
      </c>
      <c r="O23" s="7" t="s">
        <v>88</v>
      </c>
      <c r="P23" s="63">
        <v>0</v>
      </c>
      <c r="Q23" s="63">
        <v>2000</v>
      </c>
      <c r="R23" s="24">
        <v>0</v>
      </c>
      <c r="S23" s="24">
        <v>95</v>
      </c>
      <c r="T23" s="24">
        <v>107</v>
      </c>
      <c r="U23" s="24">
        <v>121</v>
      </c>
      <c r="V23" s="24">
        <v>134</v>
      </c>
      <c r="W23" s="24">
        <v>144</v>
      </c>
      <c r="X23" s="24">
        <v>281</v>
      </c>
      <c r="Y23" s="24">
        <v>280</v>
      </c>
      <c r="Z23" s="24">
        <v>278</v>
      </c>
      <c r="AA23" s="24">
        <v>225</v>
      </c>
      <c r="AB23" s="24">
        <v>195</v>
      </c>
      <c r="AC23" s="24">
        <v>140</v>
      </c>
      <c r="AD23" s="12">
        <v>3972423</v>
      </c>
    </row>
    <row r="24" spans="1:30" ht="40.950000000000003" customHeight="1" x14ac:dyDescent="0.3">
      <c r="A24" s="7">
        <v>1</v>
      </c>
      <c r="B24" s="8" t="s">
        <v>64</v>
      </c>
      <c r="C24" s="7" t="s">
        <v>45</v>
      </c>
      <c r="D24" s="8" t="s">
        <v>46</v>
      </c>
      <c r="E24" s="7" t="s">
        <v>47</v>
      </c>
      <c r="F24" s="9" t="s">
        <v>48</v>
      </c>
      <c r="G24" s="9" t="s">
        <v>49</v>
      </c>
      <c r="H24" s="318" t="s">
        <v>50</v>
      </c>
      <c r="I24" s="318">
        <v>0</v>
      </c>
      <c r="J24" s="319" t="s">
        <v>50</v>
      </c>
      <c r="K24" s="28" t="s">
        <v>93</v>
      </c>
      <c r="L24" s="10" t="s">
        <v>52</v>
      </c>
      <c r="M24" s="9" t="s">
        <v>90</v>
      </c>
      <c r="N24" s="7" t="s">
        <v>91</v>
      </c>
      <c r="O24" s="26" t="s">
        <v>92</v>
      </c>
      <c r="P24" s="162">
        <v>923451.58900000004</v>
      </c>
      <c r="Q24" s="63">
        <v>107504.56599999999</v>
      </c>
      <c r="R24" s="27">
        <v>0</v>
      </c>
      <c r="S24" s="27">
        <v>2150.09132</v>
      </c>
      <c r="T24" s="27">
        <v>4300.18264</v>
      </c>
      <c r="U24" s="27">
        <v>8600.36528</v>
      </c>
      <c r="V24" s="27">
        <v>10750.4566</v>
      </c>
      <c r="W24" s="27">
        <v>11825.502259999999</v>
      </c>
      <c r="X24" s="27">
        <v>16125.684899999998</v>
      </c>
      <c r="Y24" s="27">
        <v>21500.913199999999</v>
      </c>
      <c r="Z24" s="27">
        <v>12900.547919999999</v>
      </c>
      <c r="AA24" s="27">
        <v>9675.4109399999998</v>
      </c>
      <c r="AB24" s="27">
        <v>7525.3196200000002</v>
      </c>
      <c r="AC24" s="27">
        <v>2150.09132</v>
      </c>
      <c r="AD24" s="12">
        <v>3972423</v>
      </c>
    </row>
    <row r="25" spans="1:30" s="352" customFormat="1" ht="40.200000000000003" customHeight="1" x14ac:dyDescent="0.3">
      <c r="A25" s="7">
        <v>1</v>
      </c>
      <c r="B25" s="8" t="s">
        <v>64</v>
      </c>
      <c r="C25" s="7" t="s">
        <v>45</v>
      </c>
      <c r="D25" s="8" t="s">
        <v>46</v>
      </c>
      <c r="E25" s="7" t="s">
        <v>47</v>
      </c>
      <c r="F25" s="9" t="s">
        <v>48</v>
      </c>
      <c r="G25" s="9" t="s">
        <v>49</v>
      </c>
      <c r="H25" s="318" t="s">
        <v>50</v>
      </c>
      <c r="I25" s="318">
        <v>0</v>
      </c>
      <c r="J25" s="319" t="s">
        <v>50</v>
      </c>
      <c r="K25" s="28" t="s">
        <v>95</v>
      </c>
      <c r="L25" s="10" t="s">
        <v>52</v>
      </c>
      <c r="M25" s="9" t="s">
        <v>94</v>
      </c>
      <c r="N25" s="7" t="s">
        <v>91</v>
      </c>
      <c r="O25" s="26" t="s">
        <v>92</v>
      </c>
      <c r="P25" s="162">
        <v>923451.58900000004</v>
      </c>
      <c r="Q25" s="63">
        <v>226294.88799999998</v>
      </c>
      <c r="R25" s="27">
        <v>0</v>
      </c>
      <c r="S25" s="27">
        <v>4525.8977599999998</v>
      </c>
      <c r="T25" s="27">
        <v>9051.7955199999997</v>
      </c>
      <c r="U25" s="27">
        <v>18103.591039999999</v>
      </c>
      <c r="V25" s="27">
        <v>22629.488799999999</v>
      </c>
      <c r="W25" s="27">
        <v>24892.437679999999</v>
      </c>
      <c r="X25" s="27">
        <v>33944.233199999995</v>
      </c>
      <c r="Y25" s="27">
        <v>45258.977599999998</v>
      </c>
      <c r="Z25" s="27">
        <v>27155.386559999995</v>
      </c>
      <c r="AA25" s="27">
        <v>20366.539919999996</v>
      </c>
      <c r="AB25" s="27">
        <v>15840.642159999999</v>
      </c>
      <c r="AC25" s="27">
        <v>4525.8977599999998</v>
      </c>
      <c r="AD25" s="12">
        <v>3972423</v>
      </c>
    </row>
    <row r="26" spans="1:30" s="352" customFormat="1" ht="47.4" customHeight="1" x14ac:dyDescent="0.3">
      <c r="A26" s="7">
        <v>1</v>
      </c>
      <c r="B26" s="8" t="s">
        <v>64</v>
      </c>
      <c r="C26" s="7" t="s">
        <v>45</v>
      </c>
      <c r="D26" s="8" t="s">
        <v>46</v>
      </c>
      <c r="E26" s="7" t="s">
        <v>47</v>
      </c>
      <c r="F26" s="9" t="s">
        <v>48</v>
      </c>
      <c r="G26" s="9" t="s">
        <v>49</v>
      </c>
      <c r="H26" s="318" t="s">
        <v>50</v>
      </c>
      <c r="I26" s="318">
        <v>0</v>
      </c>
      <c r="J26" s="319" t="s">
        <v>50</v>
      </c>
      <c r="K26" s="28" t="s">
        <v>97</v>
      </c>
      <c r="L26" s="10" t="s">
        <v>52</v>
      </c>
      <c r="M26" s="9" t="s">
        <v>96</v>
      </c>
      <c r="N26" s="7" t="s">
        <v>91</v>
      </c>
      <c r="O26" s="26" t="s">
        <v>92</v>
      </c>
      <c r="P26" s="162">
        <v>41000.931199999999</v>
      </c>
      <c r="Q26" s="63">
        <v>15725.98</v>
      </c>
      <c r="R26" s="27">
        <v>0</v>
      </c>
      <c r="S26" s="27">
        <v>0</v>
      </c>
      <c r="T26" s="27">
        <v>629.03923999999995</v>
      </c>
      <c r="U26" s="27">
        <v>1572.5981000000002</v>
      </c>
      <c r="V26" s="27">
        <v>1572.5981000000002</v>
      </c>
      <c r="W26" s="27">
        <v>1729.8579099999999</v>
      </c>
      <c r="X26" s="27">
        <v>2358.8971499999998</v>
      </c>
      <c r="Y26" s="27">
        <v>3145.1962000000003</v>
      </c>
      <c r="Z26" s="27">
        <v>1887.11772</v>
      </c>
      <c r="AA26" s="27">
        <v>1415.3382899999999</v>
      </c>
      <c r="AB26" s="27">
        <v>1100.8186700000001</v>
      </c>
      <c r="AC26" s="27">
        <v>314.51961999999997</v>
      </c>
      <c r="AD26" s="12">
        <v>3972423</v>
      </c>
    </row>
    <row r="27" spans="1:30" s="352" customFormat="1" ht="26.4" customHeight="1" x14ac:dyDescent="0.3">
      <c r="A27" s="7">
        <v>1</v>
      </c>
      <c r="B27" s="8" t="s">
        <v>64</v>
      </c>
      <c r="C27" s="7" t="s">
        <v>45</v>
      </c>
      <c r="D27" s="8" t="s">
        <v>46</v>
      </c>
      <c r="E27" s="7" t="s">
        <v>47</v>
      </c>
      <c r="F27" s="9" t="s">
        <v>48</v>
      </c>
      <c r="G27" s="9" t="s">
        <v>49</v>
      </c>
      <c r="H27" s="318" t="s">
        <v>50</v>
      </c>
      <c r="I27" s="318">
        <v>0</v>
      </c>
      <c r="J27" s="319" t="s">
        <v>50</v>
      </c>
      <c r="K27" s="28" t="s">
        <v>99</v>
      </c>
      <c r="L27" s="10" t="s">
        <v>52</v>
      </c>
      <c r="M27" s="9" t="s">
        <v>98</v>
      </c>
      <c r="N27" s="7" t="s">
        <v>91</v>
      </c>
      <c r="O27" s="26" t="s">
        <v>92</v>
      </c>
      <c r="P27" s="162">
        <v>41000.931199999999</v>
      </c>
      <c r="Q27" s="63">
        <v>7000</v>
      </c>
      <c r="R27" s="27">
        <v>0</v>
      </c>
      <c r="S27" s="27">
        <v>0</v>
      </c>
      <c r="T27" s="27">
        <v>280</v>
      </c>
      <c r="U27" s="27">
        <v>560</v>
      </c>
      <c r="V27" s="27">
        <v>700</v>
      </c>
      <c r="W27" s="27">
        <v>770</v>
      </c>
      <c r="X27" s="27">
        <v>1050</v>
      </c>
      <c r="Y27" s="27">
        <v>1540</v>
      </c>
      <c r="Z27" s="27">
        <v>840</v>
      </c>
      <c r="AA27" s="27">
        <v>630</v>
      </c>
      <c r="AB27" s="27">
        <v>490.00000000000006</v>
      </c>
      <c r="AC27" s="27">
        <v>140</v>
      </c>
      <c r="AD27" s="12">
        <v>3972423</v>
      </c>
    </row>
    <row r="28" spans="1:30" s="352" customFormat="1" ht="41.4" x14ac:dyDescent="0.3">
      <c r="A28" s="7">
        <v>1</v>
      </c>
      <c r="B28" s="8" t="s">
        <v>64</v>
      </c>
      <c r="C28" s="7" t="s">
        <v>45</v>
      </c>
      <c r="D28" s="8" t="s">
        <v>46</v>
      </c>
      <c r="E28" s="7" t="s">
        <v>47</v>
      </c>
      <c r="F28" s="9" t="s">
        <v>48</v>
      </c>
      <c r="G28" s="9" t="s">
        <v>49</v>
      </c>
      <c r="H28" s="22" t="s">
        <v>50</v>
      </c>
      <c r="I28" s="22">
        <v>0</v>
      </c>
      <c r="J28" s="42" t="s">
        <v>50</v>
      </c>
      <c r="K28" s="28" t="s">
        <v>101</v>
      </c>
      <c r="L28" s="10" t="s">
        <v>52</v>
      </c>
      <c r="M28" s="9" t="s">
        <v>100</v>
      </c>
      <c r="N28" s="7" t="s">
        <v>91</v>
      </c>
      <c r="O28" s="26" t="s">
        <v>92</v>
      </c>
      <c r="P28" s="164">
        <v>268322.17</v>
      </c>
      <c r="Q28" s="35">
        <v>39106.612239665039</v>
      </c>
      <c r="R28" s="27">
        <v>0</v>
      </c>
      <c r="S28" s="27">
        <v>0</v>
      </c>
      <c r="T28" s="27">
        <v>1564.2644895866015</v>
      </c>
      <c r="U28" s="27">
        <v>3128.528979173203</v>
      </c>
      <c r="V28" s="27">
        <v>3910.6612239665042</v>
      </c>
      <c r="W28" s="27">
        <v>5083.8595911564553</v>
      </c>
      <c r="X28" s="27">
        <v>5865.991835949756</v>
      </c>
      <c r="Y28" s="27">
        <v>7821.3224479330083</v>
      </c>
      <c r="Z28" s="27">
        <v>4692.7934687598045</v>
      </c>
      <c r="AA28" s="27">
        <v>3519.5951015698533</v>
      </c>
      <c r="AB28" s="27">
        <v>2737.4628567765531</v>
      </c>
      <c r="AC28" s="27">
        <v>782.13224479330074</v>
      </c>
      <c r="AD28" s="12">
        <v>3972423</v>
      </c>
    </row>
    <row r="29" spans="1:30" s="352" customFormat="1" ht="41.4" x14ac:dyDescent="0.3">
      <c r="A29" s="7">
        <v>1</v>
      </c>
      <c r="B29" s="8" t="s">
        <v>64</v>
      </c>
      <c r="C29" s="7" t="s">
        <v>45</v>
      </c>
      <c r="D29" s="8" t="s">
        <v>46</v>
      </c>
      <c r="E29" s="7" t="s">
        <v>47</v>
      </c>
      <c r="F29" s="9" t="s">
        <v>48</v>
      </c>
      <c r="G29" s="9" t="s">
        <v>49</v>
      </c>
      <c r="H29" s="22" t="s">
        <v>50</v>
      </c>
      <c r="I29" s="22">
        <v>0</v>
      </c>
      <c r="J29" s="42" t="s">
        <v>50</v>
      </c>
      <c r="K29" s="28" t="s">
        <v>103</v>
      </c>
      <c r="L29" s="10" t="s">
        <v>52</v>
      </c>
      <c r="M29" s="9" t="s">
        <v>102</v>
      </c>
      <c r="N29" s="7" t="s">
        <v>91</v>
      </c>
      <c r="O29" s="26" t="s">
        <v>92</v>
      </c>
      <c r="P29" s="63">
        <v>0</v>
      </c>
      <c r="Q29" s="35">
        <v>82414.944045334967</v>
      </c>
      <c r="R29" s="27">
        <v>0</v>
      </c>
      <c r="S29" s="27">
        <v>0</v>
      </c>
      <c r="T29" s="27">
        <v>3296.5977618133988</v>
      </c>
      <c r="U29" s="27">
        <v>6593.1955236267977</v>
      </c>
      <c r="V29" s="27">
        <v>8241.4944045334978</v>
      </c>
      <c r="W29" s="27">
        <v>10713.942725893547</v>
      </c>
      <c r="X29" s="27">
        <v>12362.241606800244</v>
      </c>
      <c r="Y29" s="27">
        <v>16482.988809066996</v>
      </c>
      <c r="Z29" s="27">
        <v>9889.7932854401952</v>
      </c>
      <c r="AA29" s="27">
        <v>7417.3449640801464</v>
      </c>
      <c r="AB29" s="27">
        <v>5769.0460831734481</v>
      </c>
      <c r="AC29" s="27">
        <v>1648.2988809066994</v>
      </c>
      <c r="AD29" s="12">
        <v>3972423</v>
      </c>
    </row>
    <row r="30" spans="1:30" s="352" customFormat="1" ht="41.4" x14ac:dyDescent="0.3">
      <c r="A30" s="7">
        <v>1</v>
      </c>
      <c r="B30" s="8" t="s">
        <v>64</v>
      </c>
      <c r="C30" s="7" t="s">
        <v>45</v>
      </c>
      <c r="D30" s="8" t="s">
        <v>46</v>
      </c>
      <c r="E30" s="7" t="s">
        <v>47</v>
      </c>
      <c r="F30" s="9" t="s">
        <v>48</v>
      </c>
      <c r="G30" s="9" t="s">
        <v>49</v>
      </c>
      <c r="H30" s="22" t="s">
        <v>50</v>
      </c>
      <c r="I30" s="22">
        <v>0</v>
      </c>
      <c r="J30" s="42" t="s">
        <v>50</v>
      </c>
      <c r="K30" s="28" t="s">
        <v>110</v>
      </c>
      <c r="L30" s="10" t="s">
        <v>52</v>
      </c>
      <c r="M30" s="9" t="s">
        <v>104</v>
      </c>
      <c r="N30" s="7" t="s">
        <v>91</v>
      </c>
      <c r="O30" s="26" t="s">
        <v>92</v>
      </c>
      <c r="P30" s="63">
        <v>0</v>
      </c>
      <c r="Q30" s="35">
        <v>8552.5630000000001</v>
      </c>
      <c r="R30" s="27">
        <v>0</v>
      </c>
      <c r="S30" s="27">
        <v>0</v>
      </c>
      <c r="T30" s="27">
        <v>342.10252000000003</v>
      </c>
      <c r="U30" s="27">
        <v>513.15377999999998</v>
      </c>
      <c r="V30" s="27">
        <v>684.20504000000005</v>
      </c>
      <c r="W30" s="27">
        <v>940.78192999999999</v>
      </c>
      <c r="X30" s="27">
        <v>1282.88445</v>
      </c>
      <c r="Y30" s="27">
        <v>1881.56386</v>
      </c>
      <c r="Z30" s="27">
        <v>1197.3588200000002</v>
      </c>
      <c r="AA30" s="27">
        <v>940.78192999999999</v>
      </c>
      <c r="AB30" s="27">
        <v>598.67941000000008</v>
      </c>
      <c r="AC30" s="27">
        <v>171.05126000000001</v>
      </c>
      <c r="AD30" s="12">
        <v>3972423</v>
      </c>
    </row>
    <row r="31" spans="1:30" ht="27.6" x14ac:dyDescent="0.3">
      <c r="A31" s="26">
        <v>2</v>
      </c>
      <c r="B31" s="8" t="s">
        <v>105</v>
      </c>
      <c r="C31" s="26" t="s">
        <v>106</v>
      </c>
      <c r="D31" s="8" t="s">
        <v>107</v>
      </c>
      <c r="E31" s="26" t="s">
        <v>108</v>
      </c>
      <c r="F31" s="9" t="s">
        <v>109</v>
      </c>
      <c r="G31" s="9" t="s">
        <v>107</v>
      </c>
      <c r="H31" s="320" t="s">
        <v>50</v>
      </c>
      <c r="I31" s="320">
        <v>0</v>
      </c>
      <c r="J31" s="321" t="s">
        <v>50</v>
      </c>
      <c r="K31" s="28" t="s">
        <v>118</v>
      </c>
      <c r="L31" s="10" t="s">
        <v>52</v>
      </c>
      <c r="M31" s="36" t="s">
        <v>111</v>
      </c>
      <c r="N31" s="11" t="s">
        <v>53</v>
      </c>
      <c r="O31" s="11" t="s">
        <v>1652</v>
      </c>
      <c r="P31" s="165">
        <v>65281.939999999995</v>
      </c>
      <c r="Q31" s="63">
        <f t="shared" ref="Q31:AC31" si="5">+Q32+Q33+Q34</f>
        <v>41545</v>
      </c>
      <c r="R31" s="27">
        <f t="shared" si="5"/>
        <v>0</v>
      </c>
      <c r="S31" s="27">
        <f t="shared" si="5"/>
        <v>0</v>
      </c>
      <c r="T31" s="27">
        <f t="shared" si="5"/>
        <v>4030</v>
      </c>
      <c r="U31" s="27">
        <f t="shared" si="5"/>
        <v>2050</v>
      </c>
      <c r="V31" s="27">
        <f t="shared" si="5"/>
        <v>3060</v>
      </c>
      <c r="W31" s="27">
        <f t="shared" si="5"/>
        <v>6070</v>
      </c>
      <c r="X31" s="27">
        <f t="shared" si="5"/>
        <v>3570</v>
      </c>
      <c r="Y31" s="27">
        <f t="shared" si="5"/>
        <v>3620</v>
      </c>
      <c r="Z31" s="27">
        <f t="shared" si="5"/>
        <v>7130</v>
      </c>
      <c r="AA31" s="27">
        <f t="shared" si="5"/>
        <v>4145</v>
      </c>
      <c r="AB31" s="27">
        <f t="shared" si="5"/>
        <v>4100</v>
      </c>
      <c r="AC31" s="27">
        <f t="shared" si="5"/>
        <v>3770</v>
      </c>
      <c r="AD31" s="12">
        <v>1500000</v>
      </c>
    </row>
    <row r="32" spans="1:30" s="353" customFormat="1" ht="27.6" x14ac:dyDescent="0.3">
      <c r="A32" s="17">
        <v>2</v>
      </c>
      <c r="B32" s="15" t="s">
        <v>105</v>
      </c>
      <c r="C32" s="17" t="s">
        <v>106</v>
      </c>
      <c r="D32" s="15" t="s">
        <v>107</v>
      </c>
      <c r="E32" s="31" t="s">
        <v>108</v>
      </c>
      <c r="F32" s="16" t="s">
        <v>109</v>
      </c>
      <c r="G32" s="16" t="s">
        <v>107</v>
      </c>
      <c r="H32" s="20" t="s">
        <v>50</v>
      </c>
      <c r="I32" s="20">
        <v>0</v>
      </c>
      <c r="J32" s="313" t="s">
        <v>50</v>
      </c>
      <c r="K32" s="14" t="s">
        <v>1615</v>
      </c>
      <c r="L32" s="18" t="s">
        <v>56</v>
      </c>
      <c r="M32" s="16" t="s">
        <v>1660</v>
      </c>
      <c r="N32" s="14" t="s">
        <v>53</v>
      </c>
      <c r="O32" s="14" t="s">
        <v>60</v>
      </c>
      <c r="P32" s="161">
        <v>0</v>
      </c>
      <c r="Q32" s="161">
        <v>30720</v>
      </c>
      <c r="R32" s="38">
        <v>0</v>
      </c>
      <c r="S32" s="38">
        <v>0</v>
      </c>
      <c r="T32" s="38">
        <v>2000</v>
      </c>
      <c r="U32" s="38">
        <v>2000</v>
      </c>
      <c r="V32" s="38">
        <v>3000</v>
      </c>
      <c r="W32" s="38">
        <v>3000</v>
      </c>
      <c r="X32" s="38">
        <v>3500</v>
      </c>
      <c r="Y32" s="38">
        <v>3500</v>
      </c>
      <c r="Z32" s="38">
        <v>4000</v>
      </c>
      <c r="AA32" s="38">
        <v>4000</v>
      </c>
      <c r="AB32" s="38">
        <v>4000</v>
      </c>
      <c r="AC32" s="38">
        <v>1720</v>
      </c>
      <c r="AD32" s="33">
        <v>1500000</v>
      </c>
    </row>
    <row r="33" spans="1:30" ht="27.6" x14ac:dyDescent="0.3">
      <c r="A33" s="17">
        <v>2</v>
      </c>
      <c r="B33" s="15" t="s">
        <v>105</v>
      </c>
      <c r="C33" s="17" t="s">
        <v>106</v>
      </c>
      <c r="D33" s="15" t="s">
        <v>107</v>
      </c>
      <c r="E33" s="31" t="s">
        <v>108</v>
      </c>
      <c r="F33" s="16" t="s">
        <v>109</v>
      </c>
      <c r="G33" s="16" t="s">
        <v>107</v>
      </c>
      <c r="H33" s="20" t="s">
        <v>50</v>
      </c>
      <c r="I33" s="20">
        <v>0</v>
      </c>
      <c r="J33" s="313">
        <v>0</v>
      </c>
      <c r="K33" s="14" t="s">
        <v>1616</v>
      </c>
      <c r="L33" s="18" t="s">
        <v>56</v>
      </c>
      <c r="M33" s="16" t="s">
        <v>1659</v>
      </c>
      <c r="N33" s="14" t="s">
        <v>53</v>
      </c>
      <c r="O33" s="14" t="s">
        <v>142</v>
      </c>
      <c r="P33" s="161">
        <v>0</v>
      </c>
      <c r="Q33" s="161">
        <v>10000</v>
      </c>
      <c r="R33" s="38">
        <v>0</v>
      </c>
      <c r="S33" s="38">
        <v>0</v>
      </c>
      <c r="T33" s="38">
        <v>2000</v>
      </c>
      <c r="U33" s="38">
        <v>0</v>
      </c>
      <c r="V33" s="38">
        <v>0</v>
      </c>
      <c r="W33" s="38">
        <v>3000</v>
      </c>
      <c r="X33" s="38">
        <v>0</v>
      </c>
      <c r="Y33" s="38">
        <v>0</v>
      </c>
      <c r="Z33" s="38">
        <v>3000</v>
      </c>
      <c r="AA33" s="38">
        <v>0</v>
      </c>
      <c r="AB33" s="38">
        <v>0</v>
      </c>
      <c r="AC33" s="38">
        <v>2000</v>
      </c>
      <c r="AD33" s="33">
        <v>1500000</v>
      </c>
    </row>
    <row r="34" spans="1:30" ht="27.6" x14ac:dyDescent="0.3">
      <c r="A34" s="17">
        <v>2</v>
      </c>
      <c r="B34" s="15" t="s">
        <v>105</v>
      </c>
      <c r="C34" s="17" t="s">
        <v>106</v>
      </c>
      <c r="D34" s="15" t="s">
        <v>107</v>
      </c>
      <c r="E34" s="31" t="s">
        <v>108</v>
      </c>
      <c r="F34" s="16" t="s">
        <v>109</v>
      </c>
      <c r="G34" s="16" t="s">
        <v>107</v>
      </c>
      <c r="H34" s="20" t="s">
        <v>50</v>
      </c>
      <c r="I34" s="20">
        <v>0</v>
      </c>
      <c r="J34" s="313" t="s">
        <v>50</v>
      </c>
      <c r="K34" s="14" t="s">
        <v>1617</v>
      </c>
      <c r="L34" s="18" t="s">
        <v>56</v>
      </c>
      <c r="M34" s="16" t="s">
        <v>1664</v>
      </c>
      <c r="N34" s="14" t="s">
        <v>53</v>
      </c>
      <c r="O34" s="14" t="s">
        <v>60</v>
      </c>
      <c r="P34" s="161">
        <v>653.15</v>
      </c>
      <c r="Q34" s="161">
        <v>825</v>
      </c>
      <c r="R34" s="38">
        <v>0</v>
      </c>
      <c r="S34" s="38">
        <v>0</v>
      </c>
      <c r="T34" s="38">
        <v>30</v>
      </c>
      <c r="U34" s="38">
        <v>50</v>
      </c>
      <c r="V34" s="38">
        <v>60</v>
      </c>
      <c r="W34" s="38">
        <v>70</v>
      </c>
      <c r="X34" s="38">
        <v>70</v>
      </c>
      <c r="Y34" s="38">
        <v>120</v>
      </c>
      <c r="Z34" s="38">
        <v>130</v>
      </c>
      <c r="AA34" s="38">
        <v>145</v>
      </c>
      <c r="AB34" s="38">
        <v>100</v>
      </c>
      <c r="AC34" s="38">
        <v>50</v>
      </c>
      <c r="AD34" s="33">
        <v>1500000</v>
      </c>
    </row>
    <row r="35" spans="1:30" ht="27.6" x14ac:dyDescent="0.3">
      <c r="A35" s="26">
        <v>2</v>
      </c>
      <c r="B35" s="8" t="s">
        <v>105</v>
      </c>
      <c r="C35" s="26" t="s">
        <v>116</v>
      </c>
      <c r="D35" s="8" t="s">
        <v>117</v>
      </c>
      <c r="E35" s="26" t="s">
        <v>108</v>
      </c>
      <c r="F35" s="9" t="s">
        <v>109</v>
      </c>
      <c r="G35" s="9" t="s">
        <v>117</v>
      </c>
      <c r="H35" s="22" t="s">
        <v>50</v>
      </c>
      <c r="I35" s="22">
        <v>0</v>
      </c>
      <c r="J35" s="42" t="s">
        <v>50</v>
      </c>
      <c r="K35" s="7" t="s">
        <v>120</v>
      </c>
      <c r="L35" s="10" t="s">
        <v>52</v>
      </c>
      <c r="M35" s="9" t="s">
        <v>119</v>
      </c>
      <c r="N35" s="7" t="s">
        <v>53</v>
      </c>
      <c r="O35" s="7" t="s">
        <v>60</v>
      </c>
      <c r="P35" s="63">
        <v>1069.4000000000001</v>
      </c>
      <c r="Q35" s="175">
        <v>1536</v>
      </c>
      <c r="R35" s="27">
        <v>0</v>
      </c>
      <c r="S35" s="27">
        <v>0</v>
      </c>
      <c r="T35" s="27">
        <v>153</v>
      </c>
      <c r="U35" s="27">
        <v>153</v>
      </c>
      <c r="V35" s="27">
        <v>153</v>
      </c>
      <c r="W35" s="27">
        <v>153</v>
      </c>
      <c r="X35" s="27">
        <v>153</v>
      </c>
      <c r="Y35" s="27">
        <v>153</v>
      </c>
      <c r="Z35" s="27">
        <v>153</v>
      </c>
      <c r="AA35" s="27">
        <v>156</v>
      </c>
      <c r="AB35" s="27">
        <v>156</v>
      </c>
      <c r="AC35" s="27">
        <v>153</v>
      </c>
      <c r="AD35" s="12">
        <v>1500000</v>
      </c>
    </row>
    <row r="36" spans="1:30" ht="27.6" x14ac:dyDescent="0.3">
      <c r="A36" s="26">
        <v>2</v>
      </c>
      <c r="B36" s="8" t="s">
        <v>105</v>
      </c>
      <c r="C36" s="26" t="s">
        <v>106</v>
      </c>
      <c r="D36" s="8" t="s">
        <v>107</v>
      </c>
      <c r="E36" s="26" t="s">
        <v>108</v>
      </c>
      <c r="F36" s="9" t="s">
        <v>109</v>
      </c>
      <c r="G36" s="9" t="s">
        <v>107</v>
      </c>
      <c r="H36" s="22" t="s">
        <v>50</v>
      </c>
      <c r="I36" s="22">
        <v>0</v>
      </c>
      <c r="J36" s="42" t="s">
        <v>50</v>
      </c>
      <c r="K36" s="7" t="s">
        <v>122</v>
      </c>
      <c r="L36" s="10" t="s">
        <v>52</v>
      </c>
      <c r="M36" s="9" t="s">
        <v>121</v>
      </c>
      <c r="N36" s="7" t="s">
        <v>91</v>
      </c>
      <c r="O36" s="7" t="s">
        <v>114</v>
      </c>
      <c r="P36" s="63">
        <v>72642.259999999995</v>
      </c>
      <c r="Q36" s="63">
        <v>17361</v>
      </c>
      <c r="R36" s="27">
        <v>0</v>
      </c>
      <c r="S36" s="27">
        <v>0</v>
      </c>
      <c r="T36" s="27">
        <v>0</v>
      </c>
      <c r="U36" s="27">
        <v>0</v>
      </c>
      <c r="V36" s="27">
        <v>1736.1</v>
      </c>
      <c r="W36" s="27">
        <v>1736.1</v>
      </c>
      <c r="X36" s="27">
        <v>1736.1</v>
      </c>
      <c r="Y36" s="27">
        <v>1736.1</v>
      </c>
      <c r="Z36" s="27">
        <v>3472.2</v>
      </c>
      <c r="AA36" s="27">
        <v>3472.2</v>
      </c>
      <c r="AB36" s="27">
        <v>3472.2</v>
      </c>
      <c r="AC36" s="27">
        <v>0</v>
      </c>
      <c r="AD36" s="12">
        <v>1500000</v>
      </c>
    </row>
    <row r="37" spans="1:30" ht="27.6" x14ac:dyDescent="0.3">
      <c r="A37" s="26">
        <v>2</v>
      </c>
      <c r="B37" s="8" t="s">
        <v>105</v>
      </c>
      <c r="C37" s="26" t="s">
        <v>106</v>
      </c>
      <c r="D37" s="8" t="s">
        <v>107</v>
      </c>
      <c r="E37" s="26" t="s">
        <v>108</v>
      </c>
      <c r="F37" s="9" t="s">
        <v>109</v>
      </c>
      <c r="G37" s="9" t="s">
        <v>107</v>
      </c>
      <c r="H37" s="22" t="s">
        <v>50</v>
      </c>
      <c r="I37" s="22">
        <v>0</v>
      </c>
      <c r="J37" s="42" t="s">
        <v>50</v>
      </c>
      <c r="K37" s="7" t="s">
        <v>124</v>
      </c>
      <c r="L37" s="10" t="s">
        <v>52</v>
      </c>
      <c r="M37" s="9" t="s">
        <v>123</v>
      </c>
      <c r="N37" s="7" t="s">
        <v>91</v>
      </c>
      <c r="O37" s="7" t="s">
        <v>114</v>
      </c>
      <c r="P37" s="63">
        <v>4587.6400000000003</v>
      </c>
      <c r="Q37" s="63">
        <v>11594</v>
      </c>
      <c r="R37" s="27">
        <v>0</v>
      </c>
      <c r="S37" s="27">
        <v>0</v>
      </c>
      <c r="T37" s="27">
        <v>0</v>
      </c>
      <c r="U37" s="27">
        <v>0</v>
      </c>
      <c r="V37" s="27">
        <v>1159.4000000000001</v>
      </c>
      <c r="W37" s="27">
        <v>1159.4000000000001</v>
      </c>
      <c r="X37" s="27">
        <v>1159.4000000000001</v>
      </c>
      <c r="Y37" s="27">
        <v>1159.4000000000001</v>
      </c>
      <c r="Z37" s="27">
        <v>2318.8000000000002</v>
      </c>
      <c r="AA37" s="27">
        <v>2318.8000000000002</v>
      </c>
      <c r="AB37" s="27">
        <v>2318.8000000000002</v>
      </c>
      <c r="AC37" s="27">
        <v>0</v>
      </c>
      <c r="AD37" s="12">
        <v>1500000</v>
      </c>
    </row>
    <row r="38" spans="1:30" s="354" customFormat="1" ht="27.6" x14ac:dyDescent="0.3">
      <c r="A38" s="22">
        <v>2</v>
      </c>
      <c r="B38" s="39" t="s">
        <v>105</v>
      </c>
      <c r="C38" s="22" t="s">
        <v>106</v>
      </c>
      <c r="D38" s="39" t="s">
        <v>107</v>
      </c>
      <c r="E38" s="22" t="s">
        <v>108</v>
      </c>
      <c r="F38" s="41" t="s">
        <v>109</v>
      </c>
      <c r="G38" s="41" t="s">
        <v>107</v>
      </c>
      <c r="H38" s="22" t="s">
        <v>50</v>
      </c>
      <c r="I38" s="22">
        <v>0</v>
      </c>
      <c r="J38" s="42" t="s">
        <v>50</v>
      </c>
      <c r="K38" s="7" t="s">
        <v>126</v>
      </c>
      <c r="L38" s="10" t="s">
        <v>52</v>
      </c>
      <c r="M38" s="41" t="s">
        <v>125</v>
      </c>
      <c r="N38" s="40" t="s">
        <v>91</v>
      </c>
      <c r="O38" s="7" t="s">
        <v>114</v>
      </c>
      <c r="P38" s="63">
        <v>0</v>
      </c>
      <c r="Q38" s="175">
        <f>+SUM(R38:AC38)</f>
        <v>8680.5</v>
      </c>
      <c r="R38" s="27">
        <v>0</v>
      </c>
      <c r="S38" s="27">
        <v>0</v>
      </c>
      <c r="T38" s="27">
        <v>0</v>
      </c>
      <c r="U38" s="27">
        <v>0</v>
      </c>
      <c r="V38" s="27">
        <v>868.05000000000007</v>
      </c>
      <c r="W38" s="27">
        <v>868.05000000000007</v>
      </c>
      <c r="X38" s="27">
        <v>868.05000000000007</v>
      </c>
      <c r="Y38" s="27">
        <v>868.05000000000007</v>
      </c>
      <c r="Z38" s="27">
        <v>1736.1000000000001</v>
      </c>
      <c r="AA38" s="27">
        <v>1736.1000000000001</v>
      </c>
      <c r="AB38" s="27">
        <v>1736.1000000000001</v>
      </c>
      <c r="AC38" s="27">
        <v>0</v>
      </c>
      <c r="AD38" s="12">
        <v>1500000</v>
      </c>
    </row>
    <row r="39" spans="1:30" s="354" customFormat="1" ht="27.6" x14ac:dyDescent="0.3">
      <c r="A39" s="22">
        <v>2</v>
      </c>
      <c r="B39" s="39" t="s">
        <v>105</v>
      </c>
      <c r="C39" s="22" t="s">
        <v>106</v>
      </c>
      <c r="D39" s="39" t="s">
        <v>107</v>
      </c>
      <c r="E39" s="22" t="s">
        <v>108</v>
      </c>
      <c r="F39" s="41" t="s">
        <v>109</v>
      </c>
      <c r="G39" s="41" t="s">
        <v>107</v>
      </c>
      <c r="H39" s="22" t="s">
        <v>50</v>
      </c>
      <c r="I39" s="22">
        <v>0</v>
      </c>
      <c r="J39" s="42" t="s">
        <v>50</v>
      </c>
      <c r="K39" s="7" t="s">
        <v>128</v>
      </c>
      <c r="L39" s="10" t="s">
        <v>52</v>
      </c>
      <c r="M39" s="41" t="s">
        <v>127</v>
      </c>
      <c r="N39" s="40" t="s">
        <v>91</v>
      </c>
      <c r="O39" s="7" t="s">
        <v>114</v>
      </c>
      <c r="P39" s="63">
        <v>0</v>
      </c>
      <c r="Q39" s="175">
        <f t="shared" ref="Q39" si="6">+SUM(R39:AC39)</f>
        <v>5797</v>
      </c>
      <c r="R39" s="27">
        <v>0</v>
      </c>
      <c r="S39" s="27">
        <v>0</v>
      </c>
      <c r="T39" s="27">
        <v>0</v>
      </c>
      <c r="U39" s="27">
        <v>0</v>
      </c>
      <c r="V39" s="27">
        <v>579.70000000000005</v>
      </c>
      <c r="W39" s="27">
        <v>579.70000000000005</v>
      </c>
      <c r="X39" s="27">
        <v>579.70000000000005</v>
      </c>
      <c r="Y39" s="27">
        <v>579.70000000000005</v>
      </c>
      <c r="Z39" s="27">
        <v>1159.4000000000001</v>
      </c>
      <c r="AA39" s="27">
        <v>1159.4000000000001</v>
      </c>
      <c r="AB39" s="27">
        <v>1159.4000000000001</v>
      </c>
      <c r="AC39" s="27">
        <v>0</v>
      </c>
      <c r="AD39" s="12">
        <v>1500000</v>
      </c>
    </row>
    <row r="40" spans="1:30" s="354" customFormat="1" ht="27.6" x14ac:dyDescent="0.3">
      <c r="A40" s="22">
        <v>2</v>
      </c>
      <c r="B40" s="39" t="s">
        <v>105</v>
      </c>
      <c r="C40" s="22" t="s">
        <v>106</v>
      </c>
      <c r="D40" s="39" t="s">
        <v>107</v>
      </c>
      <c r="E40" s="22" t="s">
        <v>108</v>
      </c>
      <c r="F40" s="41" t="s">
        <v>109</v>
      </c>
      <c r="G40" s="41" t="s">
        <v>107</v>
      </c>
      <c r="H40" s="22" t="s">
        <v>50</v>
      </c>
      <c r="I40" s="22">
        <v>0</v>
      </c>
      <c r="J40" s="42" t="s">
        <v>50</v>
      </c>
      <c r="K40" s="7" t="s">
        <v>130</v>
      </c>
      <c r="L40" s="10" t="s">
        <v>52</v>
      </c>
      <c r="M40" s="41" t="s">
        <v>129</v>
      </c>
      <c r="N40" s="40" t="s">
        <v>91</v>
      </c>
      <c r="O40" s="7" t="s">
        <v>92</v>
      </c>
      <c r="P40" s="162">
        <v>6353.2470000000003</v>
      </c>
      <c r="Q40" s="175">
        <f>+SUM(R40:AC40)</f>
        <v>1507.670357375765</v>
      </c>
      <c r="R40" s="27">
        <v>0</v>
      </c>
      <c r="S40" s="27">
        <v>0</v>
      </c>
      <c r="T40" s="27">
        <v>60.306814295030598</v>
      </c>
      <c r="U40" s="27">
        <v>120.6136285900612</v>
      </c>
      <c r="V40" s="27">
        <v>150.76703573757649</v>
      </c>
      <c r="W40" s="27">
        <v>195.99714645884944</v>
      </c>
      <c r="X40" s="27">
        <v>226.15055360636475</v>
      </c>
      <c r="Y40" s="27">
        <v>301.53407147515298</v>
      </c>
      <c r="Z40" s="27">
        <v>180.9204428850918</v>
      </c>
      <c r="AA40" s="27">
        <v>135.69033216381885</v>
      </c>
      <c r="AB40" s="27">
        <v>105.53692501630356</v>
      </c>
      <c r="AC40" s="27">
        <v>30.153407147515299</v>
      </c>
      <c r="AD40" s="12">
        <v>1500000</v>
      </c>
    </row>
    <row r="41" spans="1:30" s="354" customFormat="1" ht="27.6" x14ac:dyDescent="0.3">
      <c r="A41" s="22">
        <v>2</v>
      </c>
      <c r="B41" s="39" t="s">
        <v>105</v>
      </c>
      <c r="C41" s="22" t="s">
        <v>106</v>
      </c>
      <c r="D41" s="39" t="s">
        <v>107</v>
      </c>
      <c r="E41" s="22" t="s">
        <v>108</v>
      </c>
      <c r="F41" s="41" t="s">
        <v>109</v>
      </c>
      <c r="G41" s="41" t="s">
        <v>107</v>
      </c>
      <c r="H41" s="22" t="s">
        <v>50</v>
      </c>
      <c r="I41" s="22">
        <v>0</v>
      </c>
      <c r="J41" s="42" t="s">
        <v>50</v>
      </c>
      <c r="K41" s="7" t="s">
        <v>132</v>
      </c>
      <c r="L41" s="10" t="s">
        <v>52</v>
      </c>
      <c r="M41" s="41" t="s">
        <v>131</v>
      </c>
      <c r="N41" s="40" t="s">
        <v>91</v>
      </c>
      <c r="O41" s="7" t="s">
        <v>92</v>
      </c>
      <c r="P41" s="63">
        <v>0</v>
      </c>
      <c r="Q41" s="175">
        <f>+SUM(R41:AC41)</f>
        <v>3173.6149203492314</v>
      </c>
      <c r="R41" s="27">
        <v>0</v>
      </c>
      <c r="S41" s="27">
        <v>0</v>
      </c>
      <c r="T41" s="27">
        <v>126.94459681396926</v>
      </c>
      <c r="U41" s="27">
        <v>253.88919362793851</v>
      </c>
      <c r="V41" s="27">
        <v>317.36149203492317</v>
      </c>
      <c r="W41" s="27">
        <v>412.5699396454001</v>
      </c>
      <c r="X41" s="27">
        <v>476.04223805238468</v>
      </c>
      <c r="Y41" s="27">
        <v>634.72298406984635</v>
      </c>
      <c r="Z41" s="27">
        <v>380.83379044190775</v>
      </c>
      <c r="AA41" s="27">
        <v>285.62534283143083</v>
      </c>
      <c r="AB41" s="27">
        <v>222.15304442444622</v>
      </c>
      <c r="AC41" s="27">
        <v>63.472298406984628</v>
      </c>
      <c r="AD41" s="12">
        <v>1500000</v>
      </c>
    </row>
    <row r="42" spans="1:30" s="354" customFormat="1" ht="27.6" x14ac:dyDescent="0.3">
      <c r="A42" s="22">
        <v>2</v>
      </c>
      <c r="B42" s="39" t="s">
        <v>105</v>
      </c>
      <c r="C42" s="22" t="s">
        <v>106</v>
      </c>
      <c r="D42" s="39" t="s">
        <v>107</v>
      </c>
      <c r="E42" s="22" t="s">
        <v>108</v>
      </c>
      <c r="F42" s="41" t="s">
        <v>109</v>
      </c>
      <c r="G42" s="41" t="s">
        <v>107</v>
      </c>
      <c r="H42" s="22" t="s">
        <v>50</v>
      </c>
      <c r="I42" s="22">
        <v>0</v>
      </c>
      <c r="J42" s="42" t="s">
        <v>50</v>
      </c>
      <c r="K42" s="7" t="s">
        <v>134</v>
      </c>
      <c r="L42" s="10" t="s">
        <v>52</v>
      </c>
      <c r="M42" s="41" t="s">
        <v>133</v>
      </c>
      <c r="N42" s="40" t="s">
        <v>91</v>
      </c>
      <c r="O42" s="7" t="s">
        <v>92</v>
      </c>
      <c r="P42" s="63">
        <v>0</v>
      </c>
      <c r="Q42" s="175">
        <f>+SUM(R42:AC42)</f>
        <v>220.54500824043595</v>
      </c>
      <c r="R42" s="27">
        <v>0</v>
      </c>
      <c r="S42" s="27">
        <v>0</v>
      </c>
      <c r="T42" s="27">
        <v>8.8218003296174388</v>
      </c>
      <c r="U42" s="27">
        <v>17.643600659234878</v>
      </c>
      <c r="V42" s="27">
        <v>22.054500824043597</v>
      </c>
      <c r="W42" s="27">
        <v>28.670851071256674</v>
      </c>
      <c r="X42" s="27">
        <v>33.081751236065394</v>
      </c>
      <c r="Y42" s="27">
        <v>44.109001648087194</v>
      </c>
      <c r="Z42" s="27">
        <v>26.465400988852313</v>
      </c>
      <c r="AA42" s="27">
        <v>19.849050741639235</v>
      </c>
      <c r="AB42" s="27">
        <v>15.438150576830518</v>
      </c>
      <c r="AC42" s="27">
        <v>4.4109001648087194</v>
      </c>
      <c r="AD42" s="12">
        <v>1500000</v>
      </c>
    </row>
    <row r="43" spans="1:30" s="354" customFormat="1" ht="27.6" x14ac:dyDescent="0.3">
      <c r="A43" s="22">
        <v>2</v>
      </c>
      <c r="B43" s="39" t="s">
        <v>105</v>
      </c>
      <c r="C43" s="22" t="s">
        <v>106</v>
      </c>
      <c r="D43" s="39" t="s">
        <v>107</v>
      </c>
      <c r="E43" s="22" t="s">
        <v>108</v>
      </c>
      <c r="F43" s="41" t="s">
        <v>109</v>
      </c>
      <c r="G43" s="41" t="s">
        <v>107</v>
      </c>
      <c r="H43" s="22" t="s">
        <v>50</v>
      </c>
      <c r="I43" s="22">
        <v>0</v>
      </c>
      <c r="J43" s="42" t="s">
        <v>50</v>
      </c>
      <c r="K43" s="7" t="s">
        <v>138</v>
      </c>
      <c r="L43" s="10" t="s">
        <v>52</v>
      </c>
      <c r="M43" s="41" t="s">
        <v>135</v>
      </c>
      <c r="N43" s="40" t="s">
        <v>91</v>
      </c>
      <c r="O43" s="7" t="s">
        <v>92</v>
      </c>
      <c r="P43" s="63">
        <v>0</v>
      </c>
      <c r="Q43" s="175">
        <f>+SUM(R43:AC43)</f>
        <v>98.169714034568116</v>
      </c>
      <c r="R43" s="27">
        <v>0</v>
      </c>
      <c r="S43" s="27">
        <v>0</v>
      </c>
      <c r="T43" s="27">
        <v>3.9267885613827249</v>
      </c>
      <c r="U43" s="27">
        <v>7.8535771227654498</v>
      </c>
      <c r="V43" s="27">
        <v>9.8169714034568116</v>
      </c>
      <c r="W43" s="27">
        <v>12.762062824493855</v>
      </c>
      <c r="X43" s="27">
        <v>14.725457105185217</v>
      </c>
      <c r="Y43" s="27">
        <v>19.633942806913623</v>
      </c>
      <c r="Z43" s="27">
        <v>11.780365684148174</v>
      </c>
      <c r="AA43" s="27">
        <v>8.8352742631111294</v>
      </c>
      <c r="AB43" s="27">
        <v>6.8718799824197685</v>
      </c>
      <c r="AC43" s="27">
        <v>1.9633942806913625</v>
      </c>
      <c r="AD43" s="12">
        <v>1500000</v>
      </c>
    </row>
    <row r="44" spans="1:30" ht="27.6" x14ac:dyDescent="0.3">
      <c r="A44" s="26">
        <v>2</v>
      </c>
      <c r="B44" s="8" t="s">
        <v>105</v>
      </c>
      <c r="C44" s="26" t="s">
        <v>136</v>
      </c>
      <c r="D44" s="8" t="s">
        <v>137</v>
      </c>
      <c r="E44" s="26" t="s">
        <v>108</v>
      </c>
      <c r="F44" s="9" t="s">
        <v>109</v>
      </c>
      <c r="G44" s="9" t="s">
        <v>137</v>
      </c>
      <c r="H44" s="22" t="s">
        <v>50</v>
      </c>
      <c r="I44" s="22">
        <v>0</v>
      </c>
      <c r="J44" s="42" t="s">
        <v>50</v>
      </c>
      <c r="K44" s="7" t="s">
        <v>143</v>
      </c>
      <c r="L44" s="10" t="s">
        <v>52</v>
      </c>
      <c r="M44" s="9" t="s">
        <v>137</v>
      </c>
      <c r="N44" s="7" t="s">
        <v>53</v>
      </c>
      <c r="O44" s="7" t="s">
        <v>140</v>
      </c>
      <c r="P44" s="162">
        <v>1072</v>
      </c>
      <c r="Q44" s="63">
        <f>+Q45+Q46</f>
        <v>4072</v>
      </c>
      <c r="R44" s="27">
        <v>0</v>
      </c>
      <c r="S44" s="27">
        <f t="shared" ref="S44:AC44" si="7">+S45+S46</f>
        <v>100</v>
      </c>
      <c r="T44" s="27">
        <f t="shared" si="7"/>
        <v>200</v>
      </c>
      <c r="U44" s="27">
        <f t="shared" si="7"/>
        <v>200</v>
      </c>
      <c r="V44" s="27">
        <f t="shared" si="7"/>
        <v>300</v>
      </c>
      <c r="W44" s="27">
        <f t="shared" si="7"/>
        <v>300</v>
      </c>
      <c r="X44" s="27">
        <f t="shared" si="7"/>
        <v>410</v>
      </c>
      <c r="Y44" s="27">
        <f t="shared" si="7"/>
        <v>550</v>
      </c>
      <c r="Z44" s="27">
        <f t="shared" si="7"/>
        <v>600</v>
      </c>
      <c r="AA44" s="27">
        <f t="shared" si="7"/>
        <v>600</v>
      </c>
      <c r="AB44" s="27">
        <f t="shared" si="7"/>
        <v>600</v>
      </c>
      <c r="AC44" s="27">
        <f t="shared" si="7"/>
        <v>212</v>
      </c>
      <c r="AD44" s="12">
        <v>1500000</v>
      </c>
    </row>
    <row r="45" spans="1:30" ht="27.6" x14ac:dyDescent="0.3">
      <c r="A45" s="17">
        <v>2</v>
      </c>
      <c r="B45" s="15" t="s">
        <v>105</v>
      </c>
      <c r="C45" s="20" t="s">
        <v>136</v>
      </c>
      <c r="D45" s="15" t="s">
        <v>137</v>
      </c>
      <c r="E45" s="17" t="s">
        <v>108</v>
      </c>
      <c r="F45" s="16" t="s">
        <v>109</v>
      </c>
      <c r="G45" s="16" t="s">
        <v>137</v>
      </c>
      <c r="H45" s="20" t="s">
        <v>50</v>
      </c>
      <c r="I45" s="20">
        <v>0</v>
      </c>
      <c r="J45" s="313" t="s">
        <v>50</v>
      </c>
      <c r="K45" s="14" t="s">
        <v>1618</v>
      </c>
      <c r="L45" s="18" t="s">
        <v>56</v>
      </c>
      <c r="M45" s="16" t="s">
        <v>1661</v>
      </c>
      <c r="N45" s="14" t="s">
        <v>53</v>
      </c>
      <c r="O45" s="14" t="s">
        <v>142</v>
      </c>
      <c r="P45" s="166">
        <v>1072</v>
      </c>
      <c r="Q45" s="201">
        <v>1000</v>
      </c>
      <c r="R45" s="38">
        <v>0</v>
      </c>
      <c r="S45" s="38">
        <v>100</v>
      </c>
      <c r="T45" s="38">
        <v>100</v>
      </c>
      <c r="U45" s="38">
        <v>100</v>
      </c>
      <c r="V45" s="38">
        <v>100</v>
      </c>
      <c r="W45" s="38">
        <v>100</v>
      </c>
      <c r="X45" s="38">
        <v>100</v>
      </c>
      <c r="Y45" s="38">
        <v>100</v>
      </c>
      <c r="Z45" s="38">
        <v>100</v>
      </c>
      <c r="AA45" s="38">
        <v>100</v>
      </c>
      <c r="AB45" s="38">
        <v>100</v>
      </c>
      <c r="AC45" s="38">
        <v>0</v>
      </c>
      <c r="AD45" s="19">
        <v>1500000</v>
      </c>
    </row>
    <row r="46" spans="1:30" ht="27.6" x14ac:dyDescent="0.3">
      <c r="A46" s="17">
        <v>2</v>
      </c>
      <c r="B46" s="15" t="s">
        <v>105</v>
      </c>
      <c r="C46" s="20" t="s">
        <v>136</v>
      </c>
      <c r="D46" s="15" t="s">
        <v>137</v>
      </c>
      <c r="E46" s="17" t="s">
        <v>108</v>
      </c>
      <c r="F46" s="16" t="s">
        <v>109</v>
      </c>
      <c r="G46" s="16" t="s">
        <v>137</v>
      </c>
      <c r="H46" s="20" t="s">
        <v>50</v>
      </c>
      <c r="I46" s="20">
        <v>0</v>
      </c>
      <c r="J46" s="313" t="s">
        <v>50</v>
      </c>
      <c r="K46" s="14" t="s">
        <v>1619</v>
      </c>
      <c r="L46" s="18" t="s">
        <v>56</v>
      </c>
      <c r="M46" s="16" t="s">
        <v>1661</v>
      </c>
      <c r="N46" s="14" t="s">
        <v>53</v>
      </c>
      <c r="O46" s="17" t="s">
        <v>60</v>
      </c>
      <c r="P46" s="166">
        <v>1072</v>
      </c>
      <c r="Q46" s="201">
        <v>3072</v>
      </c>
      <c r="R46" s="38">
        <v>0</v>
      </c>
      <c r="S46" s="38">
        <v>0</v>
      </c>
      <c r="T46" s="38">
        <v>100</v>
      </c>
      <c r="U46" s="38">
        <v>100</v>
      </c>
      <c r="V46" s="38">
        <v>200</v>
      </c>
      <c r="W46" s="38">
        <v>200</v>
      </c>
      <c r="X46" s="38">
        <v>310</v>
      </c>
      <c r="Y46" s="38">
        <v>450</v>
      </c>
      <c r="Z46" s="38">
        <v>500</v>
      </c>
      <c r="AA46" s="38">
        <v>500</v>
      </c>
      <c r="AB46" s="38">
        <v>500</v>
      </c>
      <c r="AC46" s="38">
        <v>212</v>
      </c>
      <c r="AD46" s="19">
        <v>1500000</v>
      </c>
    </row>
    <row r="47" spans="1:30" ht="27.6" x14ac:dyDescent="0.3">
      <c r="A47" s="26">
        <v>2</v>
      </c>
      <c r="B47" s="8" t="s">
        <v>105</v>
      </c>
      <c r="C47" s="26" t="s">
        <v>136</v>
      </c>
      <c r="D47" s="8" t="s">
        <v>137</v>
      </c>
      <c r="E47" s="26" t="s">
        <v>108</v>
      </c>
      <c r="F47" s="9" t="s">
        <v>109</v>
      </c>
      <c r="G47" s="9" t="s">
        <v>137</v>
      </c>
      <c r="H47" s="22" t="s">
        <v>50</v>
      </c>
      <c r="I47" s="22">
        <v>0</v>
      </c>
      <c r="J47" s="42" t="s">
        <v>50</v>
      </c>
      <c r="K47" s="7" t="s">
        <v>146</v>
      </c>
      <c r="L47" s="10" t="s">
        <v>52</v>
      </c>
      <c r="M47" s="9" t="s">
        <v>144</v>
      </c>
      <c r="N47" s="7" t="s">
        <v>53</v>
      </c>
      <c r="O47" s="7" t="s">
        <v>142</v>
      </c>
      <c r="P47" s="63" t="s">
        <v>145</v>
      </c>
      <c r="Q47" s="35">
        <v>1000</v>
      </c>
      <c r="R47" s="27">
        <v>0</v>
      </c>
      <c r="S47" s="27">
        <v>100</v>
      </c>
      <c r="T47" s="27">
        <v>100</v>
      </c>
      <c r="U47" s="27">
        <v>100</v>
      </c>
      <c r="V47" s="27">
        <v>100</v>
      </c>
      <c r="W47" s="27">
        <v>100</v>
      </c>
      <c r="X47" s="27">
        <v>100</v>
      </c>
      <c r="Y47" s="27">
        <v>100</v>
      </c>
      <c r="Z47" s="27">
        <v>100</v>
      </c>
      <c r="AA47" s="27">
        <v>100</v>
      </c>
      <c r="AB47" s="27">
        <v>100</v>
      </c>
      <c r="AC47" s="27">
        <v>0</v>
      </c>
      <c r="AD47" s="12">
        <v>1500000</v>
      </c>
    </row>
    <row r="48" spans="1:30" ht="27.6" x14ac:dyDescent="0.3">
      <c r="A48" s="26">
        <v>2</v>
      </c>
      <c r="B48" s="8" t="s">
        <v>105</v>
      </c>
      <c r="C48" s="26" t="s">
        <v>136</v>
      </c>
      <c r="D48" s="8" t="s">
        <v>137</v>
      </c>
      <c r="E48" s="26" t="s">
        <v>108</v>
      </c>
      <c r="F48" s="9" t="s">
        <v>109</v>
      </c>
      <c r="G48" s="9" t="s">
        <v>137</v>
      </c>
      <c r="H48" s="22" t="s">
        <v>50</v>
      </c>
      <c r="I48" s="22">
        <v>0</v>
      </c>
      <c r="J48" s="42" t="s">
        <v>50</v>
      </c>
      <c r="K48" s="7" t="s">
        <v>148</v>
      </c>
      <c r="L48" s="10" t="s">
        <v>52</v>
      </c>
      <c r="M48" s="9" t="s">
        <v>147</v>
      </c>
      <c r="N48" s="7" t="s">
        <v>53</v>
      </c>
      <c r="O48" s="7" t="s">
        <v>142</v>
      </c>
      <c r="P48" s="63">
        <v>142832.93</v>
      </c>
      <c r="Q48" s="63">
        <v>43000</v>
      </c>
      <c r="R48" s="27">
        <v>0</v>
      </c>
      <c r="S48" s="27">
        <v>2500</v>
      </c>
      <c r="T48" s="27">
        <v>2500</v>
      </c>
      <c r="U48" s="27">
        <v>2500</v>
      </c>
      <c r="V48" s="27">
        <v>2500</v>
      </c>
      <c r="W48" s="27">
        <v>2500</v>
      </c>
      <c r="X48" s="27">
        <v>2500</v>
      </c>
      <c r="Y48" s="27">
        <v>2500</v>
      </c>
      <c r="Z48" s="27">
        <v>5000</v>
      </c>
      <c r="AA48" s="27">
        <v>5500</v>
      </c>
      <c r="AB48" s="27">
        <v>10000</v>
      </c>
      <c r="AC48" s="27">
        <v>5000</v>
      </c>
      <c r="AD48" s="12">
        <v>1500000</v>
      </c>
    </row>
    <row r="49" spans="1:30" ht="27.6" x14ac:dyDescent="0.3">
      <c r="A49" s="26">
        <v>2</v>
      </c>
      <c r="B49" s="8" t="s">
        <v>105</v>
      </c>
      <c r="C49" s="26" t="s">
        <v>136</v>
      </c>
      <c r="D49" s="8" t="s">
        <v>137</v>
      </c>
      <c r="E49" s="26" t="s">
        <v>108</v>
      </c>
      <c r="F49" s="9" t="s">
        <v>109</v>
      </c>
      <c r="G49" s="9" t="s">
        <v>137</v>
      </c>
      <c r="H49" s="22" t="s">
        <v>50</v>
      </c>
      <c r="I49" s="22">
        <v>0</v>
      </c>
      <c r="J49" s="42" t="s">
        <v>50</v>
      </c>
      <c r="K49" s="7" t="s">
        <v>151</v>
      </c>
      <c r="L49" s="10" t="s">
        <v>52</v>
      </c>
      <c r="M49" s="9" t="s">
        <v>149</v>
      </c>
      <c r="N49" s="7" t="s">
        <v>82</v>
      </c>
      <c r="O49" s="7" t="s">
        <v>150</v>
      </c>
      <c r="P49" s="63">
        <v>123696.1354</v>
      </c>
      <c r="Q49" s="63">
        <v>80000</v>
      </c>
      <c r="R49" s="27">
        <v>0</v>
      </c>
      <c r="S49" s="27">
        <v>3840</v>
      </c>
      <c r="T49" s="27">
        <v>4320</v>
      </c>
      <c r="U49" s="27">
        <v>4800</v>
      </c>
      <c r="V49" s="27">
        <v>5280</v>
      </c>
      <c r="W49" s="27">
        <v>5760</v>
      </c>
      <c r="X49" s="27">
        <v>11200</v>
      </c>
      <c r="Y49" s="27">
        <v>11200</v>
      </c>
      <c r="Z49" s="27">
        <v>11200</v>
      </c>
      <c r="AA49" s="27">
        <v>8960</v>
      </c>
      <c r="AB49" s="27">
        <v>7840.0000000000009</v>
      </c>
      <c r="AC49" s="27">
        <v>5600</v>
      </c>
      <c r="AD49" s="12">
        <v>1500000</v>
      </c>
    </row>
    <row r="50" spans="1:30" ht="27.6" x14ac:dyDescent="0.3">
      <c r="A50" s="26">
        <v>2</v>
      </c>
      <c r="B50" s="8" t="s">
        <v>105</v>
      </c>
      <c r="C50" s="26" t="s">
        <v>136</v>
      </c>
      <c r="D50" s="8" t="s">
        <v>137</v>
      </c>
      <c r="E50" s="26" t="s">
        <v>108</v>
      </c>
      <c r="F50" s="9" t="s">
        <v>109</v>
      </c>
      <c r="G50" s="9" t="s">
        <v>137</v>
      </c>
      <c r="H50" s="22" t="s">
        <v>50</v>
      </c>
      <c r="I50" s="22">
        <v>0</v>
      </c>
      <c r="J50" s="42" t="s">
        <v>50</v>
      </c>
      <c r="K50" s="7" t="s">
        <v>154</v>
      </c>
      <c r="L50" s="10" t="s">
        <v>52</v>
      </c>
      <c r="M50" s="9" t="s">
        <v>152</v>
      </c>
      <c r="N50" s="7" t="s">
        <v>82</v>
      </c>
      <c r="O50" s="7" t="s">
        <v>153</v>
      </c>
      <c r="P50" s="63">
        <v>0</v>
      </c>
      <c r="Q50" s="63">
        <v>53000</v>
      </c>
      <c r="R50" s="27">
        <v>649.99999999999989</v>
      </c>
      <c r="S50" s="27">
        <v>2570</v>
      </c>
      <c r="T50" s="27">
        <v>3552.8571428571431</v>
      </c>
      <c r="U50" s="27">
        <v>3792.8571428571431</v>
      </c>
      <c r="V50" s="27">
        <v>4032.8571428571431</v>
      </c>
      <c r="W50" s="27">
        <v>4272.8571428571431</v>
      </c>
      <c r="X50" s="27">
        <v>6992.8571428571431</v>
      </c>
      <c r="Y50" s="27">
        <v>6250</v>
      </c>
      <c r="Z50" s="27">
        <v>6250</v>
      </c>
      <c r="AA50" s="27">
        <v>5872.8571428571431</v>
      </c>
      <c r="AB50" s="27">
        <v>5312.8571428571431</v>
      </c>
      <c r="AC50" s="27">
        <v>3450</v>
      </c>
      <c r="AD50" s="12">
        <v>1500000</v>
      </c>
    </row>
    <row r="51" spans="1:30" ht="27.6" x14ac:dyDescent="0.3">
      <c r="A51" s="26">
        <v>2</v>
      </c>
      <c r="B51" s="8" t="s">
        <v>105</v>
      </c>
      <c r="C51" s="26" t="s">
        <v>136</v>
      </c>
      <c r="D51" s="8" t="s">
        <v>137</v>
      </c>
      <c r="E51" s="26" t="s">
        <v>108</v>
      </c>
      <c r="F51" s="9" t="s">
        <v>109</v>
      </c>
      <c r="G51" s="9" t="s">
        <v>137</v>
      </c>
      <c r="H51" s="22" t="s">
        <v>50</v>
      </c>
      <c r="I51" s="22">
        <v>0</v>
      </c>
      <c r="J51" s="42" t="s">
        <v>50</v>
      </c>
      <c r="K51" s="7" t="s">
        <v>156</v>
      </c>
      <c r="L51" s="10" t="s">
        <v>52</v>
      </c>
      <c r="M51" s="9" t="s">
        <v>1662</v>
      </c>
      <c r="N51" s="7" t="s">
        <v>53</v>
      </c>
      <c r="O51" s="7" t="s">
        <v>63</v>
      </c>
      <c r="P51" s="167">
        <v>15668</v>
      </c>
      <c r="Q51" s="63">
        <v>80000</v>
      </c>
      <c r="R51" s="27">
        <v>0</v>
      </c>
      <c r="S51" s="27">
        <v>0</v>
      </c>
      <c r="T51" s="27">
        <v>20000</v>
      </c>
      <c r="U51" s="27">
        <v>0</v>
      </c>
      <c r="V51" s="27">
        <v>0</v>
      </c>
      <c r="W51" s="27">
        <v>15000</v>
      </c>
      <c r="X51" s="295">
        <v>0</v>
      </c>
      <c r="Y51" s="295">
        <v>0</v>
      </c>
      <c r="Z51" s="295">
        <v>15000</v>
      </c>
      <c r="AA51" s="295">
        <v>0</v>
      </c>
      <c r="AB51" s="27">
        <v>0</v>
      </c>
      <c r="AC51" s="295">
        <v>30000</v>
      </c>
      <c r="AD51" s="12">
        <v>1500000</v>
      </c>
    </row>
    <row r="52" spans="1:30" ht="27.6" x14ac:dyDescent="0.3">
      <c r="A52" s="26">
        <v>2</v>
      </c>
      <c r="B52" s="8" t="s">
        <v>105</v>
      </c>
      <c r="C52" s="26" t="s">
        <v>136</v>
      </c>
      <c r="D52" s="8" t="s">
        <v>137</v>
      </c>
      <c r="E52" s="26" t="s">
        <v>108</v>
      </c>
      <c r="F52" s="9" t="s">
        <v>109</v>
      </c>
      <c r="G52" s="9" t="s">
        <v>137</v>
      </c>
      <c r="H52" s="22" t="s">
        <v>50</v>
      </c>
      <c r="I52" s="22">
        <v>0</v>
      </c>
      <c r="J52" s="42" t="s">
        <v>50</v>
      </c>
      <c r="K52" s="7" t="s">
        <v>161</v>
      </c>
      <c r="L52" s="10" t="s">
        <v>52</v>
      </c>
      <c r="M52" s="41" t="s">
        <v>157</v>
      </c>
      <c r="N52" s="7" t="s">
        <v>82</v>
      </c>
      <c r="O52" s="7" t="s">
        <v>1655</v>
      </c>
      <c r="P52" s="63">
        <v>0</v>
      </c>
      <c r="Q52" s="35">
        <f>+Q53+Q54</f>
        <v>50269</v>
      </c>
      <c r="R52" s="27">
        <f>+R53+R54</f>
        <v>63</v>
      </c>
      <c r="S52" s="27">
        <f t="shared" ref="S52:AC52" si="8">+S53+S54</f>
        <v>4545</v>
      </c>
      <c r="T52" s="27">
        <f t="shared" si="8"/>
        <v>4545</v>
      </c>
      <c r="U52" s="27">
        <f t="shared" si="8"/>
        <v>4545</v>
      </c>
      <c r="V52" s="27">
        <f t="shared" si="8"/>
        <v>4545</v>
      </c>
      <c r="W52" s="27">
        <f t="shared" si="8"/>
        <v>4575</v>
      </c>
      <c r="X52" s="27">
        <f t="shared" si="8"/>
        <v>4545</v>
      </c>
      <c r="Y52" s="27">
        <f t="shared" si="8"/>
        <v>4614.8130000000001</v>
      </c>
      <c r="Z52" s="27">
        <f t="shared" si="8"/>
        <v>4640</v>
      </c>
      <c r="AA52" s="27">
        <f t="shared" si="8"/>
        <v>4545</v>
      </c>
      <c r="AB52" s="27">
        <f t="shared" si="8"/>
        <v>4545</v>
      </c>
      <c r="AC52" s="27">
        <f t="shared" si="8"/>
        <v>4561</v>
      </c>
      <c r="AD52" s="12">
        <v>1500000</v>
      </c>
    </row>
    <row r="53" spans="1:30" ht="27.6" x14ac:dyDescent="0.3">
      <c r="A53" s="17">
        <v>2</v>
      </c>
      <c r="B53" s="15" t="s">
        <v>105</v>
      </c>
      <c r="C53" s="17" t="s">
        <v>136</v>
      </c>
      <c r="D53" s="15" t="s">
        <v>137</v>
      </c>
      <c r="E53" s="17" t="s">
        <v>108</v>
      </c>
      <c r="F53" s="16" t="s">
        <v>109</v>
      </c>
      <c r="G53" s="16" t="s">
        <v>137</v>
      </c>
      <c r="H53" s="20" t="s">
        <v>50</v>
      </c>
      <c r="I53" s="20">
        <v>0</v>
      </c>
      <c r="J53" s="313" t="s">
        <v>50</v>
      </c>
      <c r="K53" s="43" t="s">
        <v>1620</v>
      </c>
      <c r="L53" s="18" t="s">
        <v>56</v>
      </c>
      <c r="M53" s="182" t="s">
        <v>157</v>
      </c>
      <c r="N53" s="43" t="s">
        <v>53</v>
      </c>
      <c r="O53" s="14" t="s">
        <v>63</v>
      </c>
      <c r="P53" s="289">
        <v>0</v>
      </c>
      <c r="Q53" s="192">
        <v>211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30</v>
      </c>
      <c r="X53" s="38">
        <v>0</v>
      </c>
      <c r="Y53" s="296">
        <v>69.813000000000002</v>
      </c>
      <c r="Z53" s="296">
        <v>95</v>
      </c>
      <c r="AA53" s="296">
        <v>0</v>
      </c>
      <c r="AB53" s="38">
        <v>0</v>
      </c>
      <c r="AC53" s="38">
        <v>16</v>
      </c>
      <c r="AD53" s="19">
        <v>1500000</v>
      </c>
    </row>
    <row r="54" spans="1:30" ht="27.6" x14ac:dyDescent="0.3">
      <c r="A54" s="17">
        <v>2</v>
      </c>
      <c r="B54" s="15" t="s">
        <v>105</v>
      </c>
      <c r="C54" s="17" t="s">
        <v>136</v>
      </c>
      <c r="D54" s="15" t="s">
        <v>137</v>
      </c>
      <c r="E54" s="17" t="s">
        <v>108</v>
      </c>
      <c r="F54" s="16" t="s">
        <v>109</v>
      </c>
      <c r="G54" s="16" t="s">
        <v>137</v>
      </c>
      <c r="H54" s="20" t="s">
        <v>50</v>
      </c>
      <c r="I54" s="20">
        <v>0</v>
      </c>
      <c r="J54" s="313" t="s">
        <v>50</v>
      </c>
      <c r="K54" s="43" t="s">
        <v>1621</v>
      </c>
      <c r="L54" s="18" t="s">
        <v>56</v>
      </c>
      <c r="M54" s="182" t="s">
        <v>157</v>
      </c>
      <c r="N54" s="43" t="s">
        <v>82</v>
      </c>
      <c r="O54" s="14" t="s">
        <v>158</v>
      </c>
      <c r="P54" s="289">
        <v>0</v>
      </c>
      <c r="Q54" s="192">
        <v>50058</v>
      </c>
      <c r="R54" s="38">
        <v>63</v>
      </c>
      <c r="S54" s="38">
        <v>4545</v>
      </c>
      <c r="T54" s="38">
        <v>4545</v>
      </c>
      <c r="U54" s="38">
        <v>4545</v>
      </c>
      <c r="V54" s="38">
        <v>4545</v>
      </c>
      <c r="W54" s="38">
        <v>4545</v>
      </c>
      <c r="X54" s="38">
        <v>4545</v>
      </c>
      <c r="Y54" s="38">
        <v>4545</v>
      </c>
      <c r="Z54" s="38">
        <v>4545</v>
      </c>
      <c r="AA54" s="38">
        <v>4545</v>
      </c>
      <c r="AB54" s="38">
        <v>4545</v>
      </c>
      <c r="AC54" s="38">
        <v>4545</v>
      </c>
      <c r="AD54" s="19">
        <v>1500000</v>
      </c>
    </row>
    <row r="55" spans="1:30" ht="27.6" x14ac:dyDescent="0.3">
      <c r="A55" s="26" t="s">
        <v>159</v>
      </c>
      <c r="B55" s="7" t="s">
        <v>159</v>
      </c>
      <c r="C55" s="26" t="s">
        <v>159</v>
      </c>
      <c r="D55" s="7" t="s">
        <v>159</v>
      </c>
      <c r="E55" s="26" t="s">
        <v>108</v>
      </c>
      <c r="F55" s="9" t="s">
        <v>160</v>
      </c>
      <c r="G55" s="9" t="s">
        <v>160</v>
      </c>
      <c r="H55" s="22" t="s">
        <v>50</v>
      </c>
      <c r="I55" s="42">
        <v>0</v>
      </c>
      <c r="J55" s="22">
        <v>0</v>
      </c>
      <c r="K55" s="7" t="s">
        <v>163</v>
      </c>
      <c r="L55" s="10" t="s">
        <v>52</v>
      </c>
      <c r="M55" s="9" t="s">
        <v>1665</v>
      </c>
      <c r="N55" s="44" t="s">
        <v>53</v>
      </c>
      <c r="O55" s="7" t="s">
        <v>63</v>
      </c>
      <c r="P55" s="63">
        <v>0</v>
      </c>
      <c r="Q55" s="63">
        <v>300000</v>
      </c>
      <c r="R55" s="27">
        <v>0</v>
      </c>
      <c r="S55" s="27">
        <v>0</v>
      </c>
      <c r="T55" s="27">
        <v>20000</v>
      </c>
      <c r="U55" s="27">
        <v>0</v>
      </c>
      <c r="V55" s="27">
        <v>0</v>
      </c>
      <c r="W55" s="27">
        <v>150000</v>
      </c>
      <c r="X55" s="27">
        <v>0</v>
      </c>
      <c r="Y55" s="27">
        <v>0</v>
      </c>
      <c r="Z55" s="27">
        <v>100000</v>
      </c>
      <c r="AA55" s="27">
        <v>0</v>
      </c>
      <c r="AB55" s="27">
        <v>0</v>
      </c>
      <c r="AC55" s="27">
        <v>30000</v>
      </c>
      <c r="AD55" s="12">
        <v>1500000</v>
      </c>
    </row>
    <row r="56" spans="1:30" ht="27.6" x14ac:dyDescent="0.3">
      <c r="A56" s="26" t="s">
        <v>159</v>
      </c>
      <c r="B56" s="7" t="s">
        <v>159</v>
      </c>
      <c r="C56" s="26" t="s">
        <v>159</v>
      </c>
      <c r="D56" s="7" t="s">
        <v>159</v>
      </c>
      <c r="E56" s="26" t="s">
        <v>108</v>
      </c>
      <c r="F56" s="9" t="s">
        <v>160</v>
      </c>
      <c r="G56" s="9" t="s">
        <v>160</v>
      </c>
      <c r="H56" s="22" t="s">
        <v>50</v>
      </c>
      <c r="I56" s="42">
        <v>0</v>
      </c>
      <c r="J56" s="22">
        <v>0</v>
      </c>
      <c r="K56" s="7" t="s">
        <v>165</v>
      </c>
      <c r="L56" s="10" t="s">
        <v>52</v>
      </c>
      <c r="M56" s="9" t="s">
        <v>164</v>
      </c>
      <c r="N56" s="48" t="s">
        <v>53</v>
      </c>
      <c r="O56" s="46" t="s">
        <v>63</v>
      </c>
      <c r="P56" s="63">
        <v>23</v>
      </c>
      <c r="Q56" s="63">
        <v>100</v>
      </c>
      <c r="R56" s="24">
        <v>0</v>
      </c>
      <c r="S56" s="24">
        <v>0</v>
      </c>
      <c r="T56" s="24">
        <v>10</v>
      </c>
      <c r="U56" s="24">
        <v>0</v>
      </c>
      <c r="V56" s="24">
        <v>0</v>
      </c>
      <c r="W56" s="24">
        <v>35</v>
      </c>
      <c r="X56" s="24">
        <v>0</v>
      </c>
      <c r="Y56" s="24">
        <v>0</v>
      </c>
      <c r="Z56" s="24">
        <v>40</v>
      </c>
      <c r="AA56" s="24">
        <v>0</v>
      </c>
      <c r="AB56" s="24">
        <v>0</v>
      </c>
      <c r="AC56" s="297">
        <v>15</v>
      </c>
      <c r="AD56" s="298">
        <v>0</v>
      </c>
    </row>
    <row r="57" spans="1:30" s="351" customFormat="1" ht="27.6" x14ac:dyDescent="0.3">
      <c r="A57" s="26" t="s">
        <v>159</v>
      </c>
      <c r="B57" s="7" t="s">
        <v>159</v>
      </c>
      <c r="C57" s="26" t="s">
        <v>159</v>
      </c>
      <c r="D57" s="7" t="s">
        <v>159</v>
      </c>
      <c r="E57" s="26" t="s">
        <v>108</v>
      </c>
      <c r="F57" s="9" t="s">
        <v>160</v>
      </c>
      <c r="G57" s="9" t="s">
        <v>160</v>
      </c>
      <c r="H57" s="22" t="s">
        <v>50</v>
      </c>
      <c r="I57" s="42">
        <v>0</v>
      </c>
      <c r="J57" s="22">
        <v>0</v>
      </c>
      <c r="K57" s="7" t="s">
        <v>167</v>
      </c>
      <c r="L57" s="10" t="s">
        <v>52</v>
      </c>
      <c r="M57" s="9" t="s">
        <v>166</v>
      </c>
      <c r="N57" s="48" t="s">
        <v>53</v>
      </c>
      <c r="O57" s="46" t="s">
        <v>63</v>
      </c>
      <c r="P57" s="63">
        <v>5</v>
      </c>
      <c r="Q57" s="63">
        <v>8</v>
      </c>
      <c r="R57" s="24">
        <v>0</v>
      </c>
      <c r="S57" s="24">
        <v>0</v>
      </c>
      <c r="T57" s="24">
        <v>1</v>
      </c>
      <c r="U57" s="24">
        <v>0</v>
      </c>
      <c r="V57" s="24">
        <v>0</v>
      </c>
      <c r="W57" s="24">
        <v>3</v>
      </c>
      <c r="X57" s="24">
        <v>0</v>
      </c>
      <c r="Y57" s="24">
        <v>0</v>
      </c>
      <c r="Z57" s="24">
        <v>3</v>
      </c>
      <c r="AA57" s="24">
        <v>0</v>
      </c>
      <c r="AB57" s="24">
        <v>0</v>
      </c>
      <c r="AC57" s="297">
        <v>1</v>
      </c>
      <c r="AD57" s="298">
        <v>0</v>
      </c>
    </row>
    <row r="58" spans="1:30" s="351" customFormat="1" ht="27.6" x14ac:dyDescent="0.3">
      <c r="A58" s="26" t="s">
        <v>159</v>
      </c>
      <c r="B58" s="7" t="s">
        <v>159</v>
      </c>
      <c r="C58" s="26" t="s">
        <v>159</v>
      </c>
      <c r="D58" s="7" t="s">
        <v>159</v>
      </c>
      <c r="E58" s="26" t="s">
        <v>108</v>
      </c>
      <c r="F58" s="9" t="s">
        <v>160</v>
      </c>
      <c r="G58" s="9" t="s">
        <v>160</v>
      </c>
      <c r="H58" s="22">
        <v>0</v>
      </c>
      <c r="I58" s="42">
        <v>0</v>
      </c>
      <c r="J58" s="22">
        <v>0</v>
      </c>
      <c r="K58" s="7" t="s">
        <v>169</v>
      </c>
      <c r="L58" s="10" t="s">
        <v>52</v>
      </c>
      <c r="M58" s="9" t="s">
        <v>168</v>
      </c>
      <c r="N58" s="48" t="s">
        <v>53</v>
      </c>
      <c r="O58" s="46" t="s">
        <v>63</v>
      </c>
      <c r="P58" s="63">
        <v>0</v>
      </c>
      <c r="Q58" s="63">
        <v>5</v>
      </c>
      <c r="R58" s="24">
        <v>0</v>
      </c>
      <c r="S58" s="24">
        <v>0</v>
      </c>
      <c r="T58" s="24">
        <v>1</v>
      </c>
      <c r="U58" s="24">
        <v>0</v>
      </c>
      <c r="V58" s="24">
        <v>0</v>
      </c>
      <c r="W58" s="24">
        <v>2</v>
      </c>
      <c r="X58" s="24">
        <v>0</v>
      </c>
      <c r="Y58" s="24">
        <v>0</v>
      </c>
      <c r="Z58" s="24">
        <v>1</v>
      </c>
      <c r="AA58" s="24">
        <v>0</v>
      </c>
      <c r="AB58" s="24">
        <v>0</v>
      </c>
      <c r="AC58" s="297">
        <v>1</v>
      </c>
      <c r="AD58" s="298">
        <v>0</v>
      </c>
    </row>
    <row r="59" spans="1:30" ht="27.6" x14ac:dyDescent="0.3">
      <c r="A59" s="26" t="s">
        <v>159</v>
      </c>
      <c r="B59" s="7" t="s">
        <v>159</v>
      </c>
      <c r="C59" s="26" t="s">
        <v>159</v>
      </c>
      <c r="D59" s="7" t="s">
        <v>159</v>
      </c>
      <c r="E59" s="26" t="s">
        <v>108</v>
      </c>
      <c r="F59" s="9" t="s">
        <v>160</v>
      </c>
      <c r="G59" s="9" t="s">
        <v>160</v>
      </c>
      <c r="H59" s="22" t="s">
        <v>50</v>
      </c>
      <c r="I59" s="42">
        <v>0</v>
      </c>
      <c r="J59" s="22">
        <v>0</v>
      </c>
      <c r="K59" s="7" t="s">
        <v>172</v>
      </c>
      <c r="L59" s="10" t="s">
        <v>52</v>
      </c>
      <c r="M59" s="9" t="s">
        <v>1625</v>
      </c>
      <c r="N59" s="48" t="s">
        <v>53</v>
      </c>
      <c r="O59" s="46" t="s">
        <v>142</v>
      </c>
      <c r="P59" s="63">
        <v>0</v>
      </c>
      <c r="Q59" s="63">
        <v>6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3</v>
      </c>
      <c r="Z59" s="24">
        <v>0</v>
      </c>
      <c r="AA59" s="24">
        <v>0</v>
      </c>
      <c r="AB59" s="24">
        <v>3</v>
      </c>
      <c r="AC59" s="297">
        <v>0</v>
      </c>
      <c r="AD59" s="298">
        <v>0</v>
      </c>
    </row>
    <row r="60" spans="1:30" s="352" customFormat="1" ht="27.6" x14ac:dyDescent="0.3">
      <c r="A60" s="44" t="s">
        <v>159</v>
      </c>
      <c r="B60" s="44" t="s">
        <v>159</v>
      </c>
      <c r="C60" s="44" t="s">
        <v>159</v>
      </c>
      <c r="D60" s="44" t="s">
        <v>159</v>
      </c>
      <c r="E60" s="44" t="s">
        <v>171</v>
      </c>
      <c r="F60" s="45" t="s">
        <v>160</v>
      </c>
      <c r="G60" s="45" t="s">
        <v>160</v>
      </c>
      <c r="H60" s="22">
        <v>0</v>
      </c>
      <c r="I60" s="322">
        <v>0</v>
      </c>
      <c r="J60" s="40" t="s">
        <v>50</v>
      </c>
      <c r="K60" s="7" t="s">
        <v>174</v>
      </c>
      <c r="L60" s="10" t="s">
        <v>52</v>
      </c>
      <c r="M60" s="9" t="s">
        <v>173</v>
      </c>
      <c r="N60" s="48" t="s">
        <v>53</v>
      </c>
      <c r="O60" s="46" t="s">
        <v>63</v>
      </c>
      <c r="P60" s="63">
        <v>3000</v>
      </c>
      <c r="Q60" s="66">
        <v>0.85</v>
      </c>
      <c r="R60" s="50">
        <v>0</v>
      </c>
      <c r="S60" s="50">
        <v>0</v>
      </c>
      <c r="T60" s="49">
        <v>0.85</v>
      </c>
      <c r="U60" s="49">
        <v>0</v>
      </c>
      <c r="V60" s="49">
        <v>0</v>
      </c>
      <c r="W60" s="49">
        <v>0.85</v>
      </c>
      <c r="X60" s="50">
        <v>0</v>
      </c>
      <c r="Y60" s="50">
        <v>0</v>
      </c>
      <c r="Z60" s="50">
        <v>0.85</v>
      </c>
      <c r="AA60" s="50">
        <v>0</v>
      </c>
      <c r="AB60" s="50">
        <v>0</v>
      </c>
      <c r="AC60" s="187">
        <v>0.85</v>
      </c>
      <c r="AD60" s="298">
        <v>0</v>
      </c>
    </row>
    <row r="61" spans="1:30" s="352" customFormat="1" ht="27.6" x14ac:dyDescent="0.3">
      <c r="A61" s="44" t="s">
        <v>159</v>
      </c>
      <c r="B61" s="44" t="s">
        <v>159</v>
      </c>
      <c r="C61" s="44" t="s">
        <v>159</v>
      </c>
      <c r="D61" s="44" t="s">
        <v>159</v>
      </c>
      <c r="E61" s="44" t="s">
        <v>171</v>
      </c>
      <c r="F61" s="45" t="s">
        <v>160</v>
      </c>
      <c r="G61" s="45" t="s">
        <v>160</v>
      </c>
      <c r="H61" s="22">
        <v>0</v>
      </c>
      <c r="I61" s="323">
        <v>0</v>
      </c>
      <c r="J61" s="22" t="s">
        <v>50</v>
      </c>
      <c r="K61" s="7" t="s">
        <v>176</v>
      </c>
      <c r="L61" s="10" t="s">
        <v>52</v>
      </c>
      <c r="M61" s="9" t="s">
        <v>175</v>
      </c>
      <c r="N61" s="48" t="s">
        <v>53</v>
      </c>
      <c r="O61" s="46" t="s">
        <v>63</v>
      </c>
      <c r="P61" s="63">
        <v>20</v>
      </c>
      <c r="Q61" s="63">
        <v>100</v>
      </c>
      <c r="R61" s="27">
        <v>0</v>
      </c>
      <c r="S61" s="27">
        <v>0</v>
      </c>
      <c r="T61" s="27">
        <v>5</v>
      </c>
      <c r="U61" s="27">
        <v>0</v>
      </c>
      <c r="V61" s="27">
        <v>0</v>
      </c>
      <c r="W61" s="27">
        <v>35</v>
      </c>
      <c r="X61" s="24">
        <v>0</v>
      </c>
      <c r="Y61" s="24">
        <v>0</v>
      </c>
      <c r="Z61" s="24">
        <v>40</v>
      </c>
      <c r="AA61" s="24">
        <v>0</v>
      </c>
      <c r="AB61" s="27">
        <v>0</v>
      </c>
      <c r="AC61" s="297">
        <v>20</v>
      </c>
      <c r="AD61" s="298">
        <v>0</v>
      </c>
    </row>
    <row r="62" spans="1:30" s="352" customFormat="1" ht="27.6" x14ac:dyDescent="0.3">
      <c r="A62" s="44" t="s">
        <v>159</v>
      </c>
      <c r="B62" s="44" t="s">
        <v>159</v>
      </c>
      <c r="C62" s="44" t="s">
        <v>159</v>
      </c>
      <c r="D62" s="44" t="s">
        <v>159</v>
      </c>
      <c r="E62" s="44" t="s">
        <v>171</v>
      </c>
      <c r="F62" s="45" t="s">
        <v>160</v>
      </c>
      <c r="G62" s="45" t="s">
        <v>160</v>
      </c>
      <c r="H62" s="22">
        <v>0</v>
      </c>
      <c r="I62" s="323">
        <v>0</v>
      </c>
      <c r="J62" s="22" t="s">
        <v>50</v>
      </c>
      <c r="K62" s="7" t="s">
        <v>178</v>
      </c>
      <c r="L62" s="10" t="s">
        <v>52</v>
      </c>
      <c r="M62" s="9" t="s">
        <v>177</v>
      </c>
      <c r="N62" s="48" t="s">
        <v>53</v>
      </c>
      <c r="O62" s="46" t="s">
        <v>63</v>
      </c>
      <c r="P62" s="63">
        <v>0</v>
      </c>
      <c r="Q62" s="63">
        <v>2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1</v>
      </c>
      <c r="X62" s="24">
        <v>0</v>
      </c>
      <c r="Y62" s="24">
        <v>0</v>
      </c>
      <c r="Z62" s="24">
        <v>0</v>
      </c>
      <c r="AA62" s="24">
        <v>0</v>
      </c>
      <c r="AB62" s="27">
        <v>0</v>
      </c>
      <c r="AC62" s="297">
        <v>1</v>
      </c>
      <c r="AD62" s="298">
        <v>0</v>
      </c>
    </row>
    <row r="63" spans="1:30" s="352" customFormat="1" ht="41.4" x14ac:dyDescent="0.3">
      <c r="A63" s="44" t="s">
        <v>159</v>
      </c>
      <c r="B63" s="44" t="s">
        <v>159</v>
      </c>
      <c r="C63" s="44" t="s">
        <v>159</v>
      </c>
      <c r="D63" s="44" t="s">
        <v>159</v>
      </c>
      <c r="E63" s="44" t="s">
        <v>171</v>
      </c>
      <c r="F63" s="45" t="s">
        <v>160</v>
      </c>
      <c r="G63" s="45" t="s">
        <v>160</v>
      </c>
      <c r="H63" s="22">
        <v>0</v>
      </c>
      <c r="I63" s="323">
        <v>0</v>
      </c>
      <c r="J63" s="22" t="s">
        <v>50</v>
      </c>
      <c r="K63" s="7" t="s">
        <v>182</v>
      </c>
      <c r="L63" s="10" t="s">
        <v>52</v>
      </c>
      <c r="M63" s="9" t="s">
        <v>179</v>
      </c>
      <c r="N63" s="48" t="s">
        <v>180</v>
      </c>
      <c r="O63" s="7" t="s">
        <v>181</v>
      </c>
      <c r="P63" s="63">
        <v>166193</v>
      </c>
      <c r="Q63" s="35">
        <v>130000</v>
      </c>
      <c r="R63" s="24">
        <v>0</v>
      </c>
      <c r="S63" s="24">
        <v>2500</v>
      </c>
      <c r="T63" s="24">
        <v>2500</v>
      </c>
      <c r="U63" s="24">
        <v>7000</v>
      </c>
      <c r="V63" s="24">
        <v>11000</v>
      </c>
      <c r="W63" s="24">
        <v>11000</v>
      </c>
      <c r="X63" s="24">
        <v>19300</v>
      </c>
      <c r="Y63" s="24">
        <v>19300</v>
      </c>
      <c r="Z63" s="24">
        <v>19300</v>
      </c>
      <c r="AA63" s="24">
        <v>14300</v>
      </c>
      <c r="AB63" s="24">
        <v>13300</v>
      </c>
      <c r="AC63" s="297">
        <v>10500</v>
      </c>
      <c r="AD63" s="298">
        <v>0</v>
      </c>
    </row>
    <row r="64" spans="1:30" s="352" customFormat="1" ht="41.4" x14ac:dyDescent="0.3">
      <c r="A64" s="44" t="s">
        <v>159</v>
      </c>
      <c r="B64" s="44" t="s">
        <v>159</v>
      </c>
      <c r="C64" s="44" t="s">
        <v>159</v>
      </c>
      <c r="D64" s="44" t="s">
        <v>159</v>
      </c>
      <c r="E64" s="44" t="s">
        <v>171</v>
      </c>
      <c r="F64" s="45" t="s">
        <v>160</v>
      </c>
      <c r="G64" s="45" t="s">
        <v>160</v>
      </c>
      <c r="H64" s="22">
        <v>0</v>
      </c>
      <c r="I64" s="323">
        <v>0</v>
      </c>
      <c r="J64" s="22">
        <v>0</v>
      </c>
      <c r="K64" s="7" t="s">
        <v>184</v>
      </c>
      <c r="L64" s="10" t="s">
        <v>52</v>
      </c>
      <c r="M64" s="9" t="s">
        <v>183</v>
      </c>
      <c r="N64" s="48" t="s">
        <v>180</v>
      </c>
      <c r="O64" s="7" t="s">
        <v>181</v>
      </c>
      <c r="P64" s="63">
        <v>186068</v>
      </c>
      <c r="Q64" s="63">
        <v>150000</v>
      </c>
      <c r="R64" s="27">
        <v>0</v>
      </c>
      <c r="S64" s="27">
        <v>0</v>
      </c>
      <c r="T64" s="27">
        <v>8000</v>
      </c>
      <c r="U64" s="27">
        <v>13000</v>
      </c>
      <c r="V64" s="27">
        <v>22000</v>
      </c>
      <c r="W64" s="27">
        <v>23000</v>
      </c>
      <c r="X64" s="24">
        <v>23000</v>
      </c>
      <c r="Y64" s="24">
        <v>19000</v>
      </c>
      <c r="Z64" s="24">
        <v>18000</v>
      </c>
      <c r="AA64" s="24">
        <v>14000</v>
      </c>
      <c r="AB64" s="27">
        <v>10000</v>
      </c>
      <c r="AC64" s="297">
        <v>0</v>
      </c>
      <c r="AD64" s="298">
        <v>0</v>
      </c>
    </row>
    <row r="65" spans="1:30" s="352" customFormat="1" ht="41.4" x14ac:dyDescent="0.3">
      <c r="A65" s="44" t="s">
        <v>159</v>
      </c>
      <c r="B65" s="44" t="s">
        <v>159</v>
      </c>
      <c r="C65" s="44" t="s">
        <v>159</v>
      </c>
      <c r="D65" s="44" t="s">
        <v>159</v>
      </c>
      <c r="E65" s="44" t="s">
        <v>171</v>
      </c>
      <c r="F65" s="45" t="s">
        <v>160</v>
      </c>
      <c r="G65" s="45" t="s">
        <v>160</v>
      </c>
      <c r="H65" s="22">
        <v>0</v>
      </c>
      <c r="I65" s="323">
        <v>0</v>
      </c>
      <c r="J65" s="22">
        <v>0</v>
      </c>
      <c r="K65" s="7" t="s">
        <v>186</v>
      </c>
      <c r="L65" s="10" t="s">
        <v>52</v>
      </c>
      <c r="M65" s="9" t="s">
        <v>185</v>
      </c>
      <c r="N65" s="51" t="s">
        <v>180</v>
      </c>
      <c r="O65" s="7" t="s">
        <v>1650</v>
      </c>
      <c r="P65" s="162">
        <v>0</v>
      </c>
      <c r="Q65" s="162">
        <v>376049</v>
      </c>
      <c r="R65" s="24">
        <v>0</v>
      </c>
      <c r="S65" s="24">
        <v>34179</v>
      </c>
      <c r="T65" s="24">
        <v>34187</v>
      </c>
      <c r="U65" s="24">
        <v>34187</v>
      </c>
      <c r="V65" s="24">
        <v>34187</v>
      </c>
      <c r="W65" s="24">
        <v>34187</v>
      </c>
      <c r="X65" s="24">
        <v>34187</v>
      </c>
      <c r="Y65" s="24">
        <v>34187</v>
      </c>
      <c r="Z65" s="24">
        <v>34187</v>
      </c>
      <c r="AA65" s="24">
        <v>34187</v>
      </c>
      <c r="AB65" s="24">
        <v>34187</v>
      </c>
      <c r="AC65" s="297">
        <v>34187</v>
      </c>
      <c r="AD65" s="298">
        <v>0</v>
      </c>
    </row>
    <row r="66" spans="1:30" s="352" customFormat="1" ht="41.4" x14ac:dyDescent="0.3">
      <c r="A66" s="44" t="s">
        <v>159</v>
      </c>
      <c r="B66" s="44" t="s">
        <v>159</v>
      </c>
      <c r="C66" s="44" t="s">
        <v>159</v>
      </c>
      <c r="D66" s="44" t="s">
        <v>159</v>
      </c>
      <c r="E66" s="44" t="s">
        <v>171</v>
      </c>
      <c r="F66" s="45" t="s">
        <v>160</v>
      </c>
      <c r="G66" s="45" t="s">
        <v>160</v>
      </c>
      <c r="H66" s="22">
        <v>0</v>
      </c>
      <c r="I66" s="323">
        <v>0</v>
      </c>
      <c r="J66" s="22">
        <v>0</v>
      </c>
      <c r="K66" s="7" t="s">
        <v>188</v>
      </c>
      <c r="L66" s="10" t="s">
        <v>52</v>
      </c>
      <c r="M66" s="9" t="s">
        <v>187</v>
      </c>
      <c r="N66" s="44" t="s">
        <v>180</v>
      </c>
      <c r="O66" s="7" t="s">
        <v>1650</v>
      </c>
      <c r="P66" s="63">
        <v>1060</v>
      </c>
      <c r="Q66" s="63">
        <v>10000</v>
      </c>
      <c r="R66" s="24">
        <v>0</v>
      </c>
      <c r="S66" s="24">
        <v>0</v>
      </c>
      <c r="T66" s="24">
        <v>1000</v>
      </c>
      <c r="U66" s="24">
        <v>1000</v>
      </c>
      <c r="V66" s="24">
        <v>1000</v>
      </c>
      <c r="W66" s="24">
        <v>1000</v>
      </c>
      <c r="X66" s="24">
        <v>1000</v>
      </c>
      <c r="Y66" s="24">
        <v>1000</v>
      </c>
      <c r="Z66" s="24">
        <v>1000</v>
      </c>
      <c r="AA66" s="24">
        <v>1000</v>
      </c>
      <c r="AB66" s="24">
        <v>1000</v>
      </c>
      <c r="AC66" s="297">
        <v>1000</v>
      </c>
      <c r="AD66" s="298">
        <v>0</v>
      </c>
    </row>
    <row r="67" spans="1:30" s="352" customFormat="1" ht="41.4" x14ac:dyDescent="0.3">
      <c r="A67" s="44" t="s">
        <v>159</v>
      </c>
      <c r="B67" s="44" t="s">
        <v>159</v>
      </c>
      <c r="C67" s="44" t="s">
        <v>159</v>
      </c>
      <c r="D67" s="44" t="s">
        <v>159</v>
      </c>
      <c r="E67" s="44" t="s">
        <v>171</v>
      </c>
      <c r="F67" s="45" t="s">
        <v>160</v>
      </c>
      <c r="G67" s="45" t="s">
        <v>160</v>
      </c>
      <c r="H67" s="22">
        <v>0</v>
      </c>
      <c r="I67" s="323">
        <v>0</v>
      </c>
      <c r="J67" s="22" t="s">
        <v>50</v>
      </c>
      <c r="K67" s="7" t="s">
        <v>190</v>
      </c>
      <c r="L67" s="10" t="s">
        <v>52</v>
      </c>
      <c r="M67" s="9" t="s">
        <v>189</v>
      </c>
      <c r="N67" s="44" t="s">
        <v>180</v>
      </c>
      <c r="O67" s="7" t="s">
        <v>1651</v>
      </c>
      <c r="P67" s="67">
        <v>10</v>
      </c>
      <c r="Q67" s="67">
        <v>4</v>
      </c>
      <c r="R67" s="295">
        <v>0</v>
      </c>
      <c r="S67" s="27">
        <v>0</v>
      </c>
      <c r="T67" s="27">
        <v>0</v>
      </c>
      <c r="U67" s="27">
        <v>0</v>
      </c>
      <c r="V67" s="27">
        <v>0</v>
      </c>
      <c r="W67" s="27">
        <v>1</v>
      </c>
      <c r="X67" s="27">
        <v>0</v>
      </c>
      <c r="Y67" s="27">
        <v>1</v>
      </c>
      <c r="Z67" s="27">
        <v>0</v>
      </c>
      <c r="AA67" s="27">
        <v>1</v>
      </c>
      <c r="AB67" s="27">
        <v>0</v>
      </c>
      <c r="AC67" s="299">
        <v>1</v>
      </c>
      <c r="AD67" s="298">
        <v>0</v>
      </c>
    </row>
    <row r="68" spans="1:30" s="352" customFormat="1" ht="41.4" x14ac:dyDescent="0.3">
      <c r="A68" s="44" t="s">
        <v>159</v>
      </c>
      <c r="B68" s="44" t="s">
        <v>159</v>
      </c>
      <c r="C68" s="44" t="s">
        <v>159</v>
      </c>
      <c r="D68" s="44" t="s">
        <v>159</v>
      </c>
      <c r="E68" s="44" t="s">
        <v>171</v>
      </c>
      <c r="F68" s="45" t="s">
        <v>160</v>
      </c>
      <c r="G68" s="45" t="s">
        <v>160</v>
      </c>
      <c r="H68" s="22">
        <v>0</v>
      </c>
      <c r="I68" s="323">
        <v>0</v>
      </c>
      <c r="J68" s="22" t="s">
        <v>50</v>
      </c>
      <c r="K68" s="7" t="s">
        <v>192</v>
      </c>
      <c r="L68" s="10" t="s">
        <v>52</v>
      </c>
      <c r="M68" s="9" t="s">
        <v>191</v>
      </c>
      <c r="N68" s="44" t="s">
        <v>180</v>
      </c>
      <c r="O68" s="7" t="s">
        <v>181</v>
      </c>
      <c r="P68" s="67">
        <v>89</v>
      </c>
      <c r="Q68" s="67">
        <v>35</v>
      </c>
      <c r="R68" s="23">
        <v>0</v>
      </c>
      <c r="S68" s="27">
        <v>0</v>
      </c>
      <c r="T68" s="27">
        <v>2</v>
      </c>
      <c r="U68" s="27">
        <v>2</v>
      </c>
      <c r="V68" s="27">
        <v>5</v>
      </c>
      <c r="W68" s="27">
        <v>3</v>
      </c>
      <c r="X68" s="27">
        <v>7</v>
      </c>
      <c r="Y68" s="27">
        <v>3</v>
      </c>
      <c r="Z68" s="27">
        <v>8</v>
      </c>
      <c r="AA68" s="27">
        <v>4</v>
      </c>
      <c r="AB68" s="27">
        <v>1</v>
      </c>
      <c r="AC68" s="297">
        <v>0</v>
      </c>
      <c r="AD68" s="298">
        <v>0</v>
      </c>
    </row>
    <row r="69" spans="1:30" s="352" customFormat="1" x14ac:dyDescent="0.3">
      <c r="A69" s="44" t="s">
        <v>159</v>
      </c>
      <c r="B69" s="44" t="s">
        <v>159</v>
      </c>
      <c r="C69" s="44" t="s">
        <v>159</v>
      </c>
      <c r="D69" s="44" t="s">
        <v>159</v>
      </c>
      <c r="E69" s="44" t="s">
        <v>171</v>
      </c>
      <c r="F69" s="45" t="s">
        <v>160</v>
      </c>
      <c r="G69" s="45" t="s">
        <v>160</v>
      </c>
      <c r="H69" s="324">
        <v>0</v>
      </c>
      <c r="I69" s="325">
        <v>0</v>
      </c>
      <c r="J69" s="22" t="s">
        <v>50</v>
      </c>
      <c r="K69" s="7" t="s">
        <v>196</v>
      </c>
      <c r="L69" s="10" t="s">
        <v>52</v>
      </c>
      <c r="M69" s="9" t="s">
        <v>193</v>
      </c>
      <c r="N69" s="48" t="s">
        <v>194</v>
      </c>
      <c r="O69" s="46" t="s">
        <v>195</v>
      </c>
      <c r="P69" s="63">
        <v>9</v>
      </c>
      <c r="Q69" s="63">
        <v>8</v>
      </c>
      <c r="R69" s="24">
        <v>0</v>
      </c>
      <c r="S69" s="24">
        <v>0</v>
      </c>
      <c r="T69" s="24">
        <v>1</v>
      </c>
      <c r="U69" s="24">
        <v>1</v>
      </c>
      <c r="V69" s="24">
        <v>1</v>
      </c>
      <c r="W69" s="24">
        <v>1</v>
      </c>
      <c r="X69" s="24">
        <v>1</v>
      </c>
      <c r="Y69" s="24">
        <v>1</v>
      </c>
      <c r="Z69" s="24">
        <v>1</v>
      </c>
      <c r="AA69" s="24">
        <v>1</v>
      </c>
      <c r="AB69" s="24">
        <v>0</v>
      </c>
      <c r="AC69" s="297">
        <v>0</v>
      </c>
      <c r="AD69" s="298">
        <v>0</v>
      </c>
    </row>
    <row r="70" spans="1:30" s="352" customFormat="1" x14ac:dyDescent="0.3">
      <c r="A70" s="44" t="s">
        <v>159</v>
      </c>
      <c r="B70" s="44" t="s">
        <v>159</v>
      </c>
      <c r="C70" s="44" t="s">
        <v>159</v>
      </c>
      <c r="D70" s="44" t="s">
        <v>159</v>
      </c>
      <c r="E70" s="44" t="s">
        <v>171</v>
      </c>
      <c r="F70" s="9" t="s">
        <v>160</v>
      </c>
      <c r="G70" s="9" t="s">
        <v>160</v>
      </c>
      <c r="H70" s="22">
        <v>0</v>
      </c>
      <c r="I70" s="42">
        <v>0</v>
      </c>
      <c r="J70" s="22" t="s">
        <v>50</v>
      </c>
      <c r="K70" s="7" t="s">
        <v>198</v>
      </c>
      <c r="L70" s="10" t="s">
        <v>52</v>
      </c>
      <c r="M70" s="9" t="s">
        <v>197</v>
      </c>
      <c r="N70" s="51" t="s">
        <v>194</v>
      </c>
      <c r="O70" s="53" t="s">
        <v>195</v>
      </c>
      <c r="P70" s="168">
        <v>436</v>
      </c>
      <c r="Q70" s="162">
        <v>266</v>
      </c>
      <c r="R70" s="300">
        <v>0</v>
      </c>
      <c r="S70" s="300">
        <v>1</v>
      </c>
      <c r="T70" s="300">
        <v>30</v>
      </c>
      <c r="U70" s="300">
        <v>26</v>
      </c>
      <c r="V70" s="300">
        <v>30</v>
      </c>
      <c r="W70" s="300">
        <v>26</v>
      </c>
      <c r="X70" s="301">
        <v>30</v>
      </c>
      <c r="Y70" s="301">
        <v>26</v>
      </c>
      <c r="Z70" s="301">
        <v>30</v>
      </c>
      <c r="AA70" s="301">
        <v>30</v>
      </c>
      <c r="AB70" s="300">
        <v>37</v>
      </c>
      <c r="AC70" s="302">
        <v>0</v>
      </c>
      <c r="AD70" s="298">
        <v>0</v>
      </c>
    </row>
    <row r="71" spans="1:30" s="352" customFormat="1" x14ac:dyDescent="0.3">
      <c r="A71" s="44" t="s">
        <v>159</v>
      </c>
      <c r="B71" s="44" t="s">
        <v>159</v>
      </c>
      <c r="C71" s="44" t="s">
        <v>159</v>
      </c>
      <c r="D71" s="44" t="s">
        <v>159</v>
      </c>
      <c r="E71" s="44" t="s">
        <v>171</v>
      </c>
      <c r="F71" s="9" t="s">
        <v>160</v>
      </c>
      <c r="G71" s="9" t="s">
        <v>160</v>
      </c>
      <c r="H71" s="22">
        <v>0</v>
      </c>
      <c r="I71" s="42">
        <v>0</v>
      </c>
      <c r="J71" s="22">
        <v>0</v>
      </c>
      <c r="K71" s="7" t="s">
        <v>200</v>
      </c>
      <c r="L71" s="10" t="s">
        <v>52</v>
      </c>
      <c r="M71" s="9" t="s">
        <v>199</v>
      </c>
      <c r="N71" s="54" t="s">
        <v>194</v>
      </c>
      <c r="O71" s="55" t="s">
        <v>195</v>
      </c>
      <c r="P71" s="169">
        <v>0</v>
      </c>
      <c r="Q71" s="176">
        <v>1</v>
      </c>
      <c r="R71" s="290">
        <v>0</v>
      </c>
      <c r="S71" s="447">
        <v>0.05</v>
      </c>
      <c r="T71" s="447">
        <v>0.05</v>
      </c>
      <c r="U71" s="447">
        <v>0.1</v>
      </c>
      <c r="V71" s="447">
        <v>0.2</v>
      </c>
      <c r="W71" s="447">
        <v>0.1</v>
      </c>
      <c r="X71" s="447">
        <v>0</v>
      </c>
      <c r="Y71" s="447">
        <v>0.2</v>
      </c>
      <c r="Z71" s="447">
        <v>0.1</v>
      </c>
      <c r="AA71" s="447">
        <v>0.1</v>
      </c>
      <c r="AB71" s="447">
        <v>0.1</v>
      </c>
      <c r="AC71" s="291">
        <v>0</v>
      </c>
      <c r="AD71" s="298">
        <v>0</v>
      </c>
    </row>
    <row r="72" spans="1:30" s="352" customFormat="1" ht="27.6" x14ac:dyDescent="0.3">
      <c r="A72" s="44" t="s">
        <v>159</v>
      </c>
      <c r="B72" s="44" t="s">
        <v>159</v>
      </c>
      <c r="C72" s="44" t="s">
        <v>159</v>
      </c>
      <c r="D72" s="44" t="s">
        <v>159</v>
      </c>
      <c r="E72" s="44" t="s">
        <v>171</v>
      </c>
      <c r="F72" s="9" t="s">
        <v>160</v>
      </c>
      <c r="G72" s="9" t="s">
        <v>160</v>
      </c>
      <c r="H72" s="22">
        <v>0</v>
      </c>
      <c r="I72" s="42">
        <v>0</v>
      </c>
      <c r="J72" s="22">
        <v>0</v>
      </c>
      <c r="K72" s="7" t="s">
        <v>202</v>
      </c>
      <c r="L72" s="10" t="s">
        <v>52</v>
      </c>
      <c r="M72" s="9" t="s">
        <v>201</v>
      </c>
      <c r="N72" s="54" t="s">
        <v>194</v>
      </c>
      <c r="O72" s="55" t="s">
        <v>195</v>
      </c>
      <c r="P72" s="169">
        <v>0</v>
      </c>
      <c r="Q72" s="181">
        <v>5</v>
      </c>
      <c r="R72" s="303">
        <v>0</v>
      </c>
      <c r="S72" s="303">
        <v>0</v>
      </c>
      <c r="T72" s="303">
        <v>0</v>
      </c>
      <c r="U72" s="303">
        <v>1</v>
      </c>
      <c r="V72" s="303">
        <v>0</v>
      </c>
      <c r="W72" s="303">
        <v>1</v>
      </c>
      <c r="X72" s="304">
        <v>1</v>
      </c>
      <c r="Y72" s="304">
        <v>0</v>
      </c>
      <c r="Z72" s="304">
        <v>1</v>
      </c>
      <c r="AA72" s="304">
        <v>1</v>
      </c>
      <c r="AB72" s="303">
        <v>0</v>
      </c>
      <c r="AC72" s="305">
        <v>0</v>
      </c>
      <c r="AD72" s="298">
        <v>0</v>
      </c>
    </row>
    <row r="73" spans="1:30" s="352" customFormat="1" ht="30" customHeight="1" x14ac:dyDescent="0.3">
      <c r="A73" s="44" t="s">
        <v>159</v>
      </c>
      <c r="B73" s="44" t="s">
        <v>159</v>
      </c>
      <c r="C73" s="44" t="s">
        <v>159</v>
      </c>
      <c r="D73" s="44" t="s">
        <v>159</v>
      </c>
      <c r="E73" s="44" t="s">
        <v>171</v>
      </c>
      <c r="F73" s="44" t="s">
        <v>208</v>
      </c>
      <c r="G73" s="44" t="s">
        <v>208</v>
      </c>
      <c r="H73" s="22">
        <v>0</v>
      </c>
      <c r="I73" s="323" t="s">
        <v>50</v>
      </c>
      <c r="J73" s="22">
        <v>0</v>
      </c>
      <c r="K73" s="7" t="s">
        <v>205</v>
      </c>
      <c r="L73" s="10" t="s">
        <v>52</v>
      </c>
      <c r="M73" s="9" t="s">
        <v>203</v>
      </c>
      <c r="N73" s="48" t="s">
        <v>194</v>
      </c>
      <c r="O73" s="53" t="s">
        <v>204</v>
      </c>
      <c r="P73" s="167">
        <v>0</v>
      </c>
      <c r="Q73" s="63">
        <v>15</v>
      </c>
      <c r="R73" s="24">
        <v>0</v>
      </c>
      <c r="S73" s="24">
        <v>15</v>
      </c>
      <c r="T73" s="24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4">
        <v>0</v>
      </c>
      <c r="AC73" s="190">
        <v>0</v>
      </c>
      <c r="AD73" s="298">
        <v>0</v>
      </c>
    </row>
    <row r="74" spans="1:30" s="352" customFormat="1" ht="30" customHeight="1" x14ac:dyDescent="0.3">
      <c r="A74" s="44" t="s">
        <v>159</v>
      </c>
      <c r="B74" s="44" t="s">
        <v>159</v>
      </c>
      <c r="C74" s="44" t="s">
        <v>159</v>
      </c>
      <c r="D74" s="44" t="s">
        <v>159</v>
      </c>
      <c r="E74" s="44" t="s">
        <v>171</v>
      </c>
      <c r="F74" s="44" t="s">
        <v>208</v>
      </c>
      <c r="G74" s="44" t="s">
        <v>208</v>
      </c>
      <c r="H74" s="324">
        <v>0</v>
      </c>
      <c r="I74" s="323" t="s">
        <v>50</v>
      </c>
      <c r="J74" s="22">
        <v>0</v>
      </c>
      <c r="K74" s="7" t="s">
        <v>209</v>
      </c>
      <c r="L74" s="10" t="s">
        <v>52</v>
      </c>
      <c r="M74" s="9" t="s">
        <v>1654</v>
      </c>
      <c r="N74" s="48" t="s">
        <v>194</v>
      </c>
      <c r="O74" s="53" t="s">
        <v>204</v>
      </c>
      <c r="P74" s="167">
        <v>0</v>
      </c>
      <c r="Q74" s="63">
        <v>10000</v>
      </c>
      <c r="R74" s="24"/>
      <c r="S74" s="24"/>
      <c r="T74" s="24"/>
      <c r="U74" s="23"/>
      <c r="V74" s="23"/>
      <c r="W74" s="23"/>
      <c r="X74" s="23"/>
      <c r="Y74" s="23"/>
      <c r="Z74" s="23">
        <v>3333</v>
      </c>
      <c r="AA74" s="23">
        <v>3333</v>
      </c>
      <c r="AB74" s="23">
        <v>3334</v>
      </c>
      <c r="AC74" s="190"/>
      <c r="AD74" s="298">
        <v>0</v>
      </c>
    </row>
    <row r="75" spans="1:30" s="352" customFormat="1" ht="27.75" customHeight="1" x14ac:dyDescent="0.3">
      <c r="A75" s="44" t="s">
        <v>159</v>
      </c>
      <c r="B75" s="44" t="s">
        <v>159</v>
      </c>
      <c r="C75" s="44" t="s">
        <v>159</v>
      </c>
      <c r="D75" s="44" t="s">
        <v>159</v>
      </c>
      <c r="E75" s="44" t="s">
        <v>171</v>
      </c>
      <c r="F75" s="44" t="s">
        <v>208</v>
      </c>
      <c r="G75" s="44" t="s">
        <v>208</v>
      </c>
      <c r="H75" s="324">
        <v>0</v>
      </c>
      <c r="I75" s="325" t="s">
        <v>50</v>
      </c>
      <c r="J75" s="22">
        <v>0</v>
      </c>
      <c r="K75" s="7" t="s">
        <v>211</v>
      </c>
      <c r="L75" s="10" t="s">
        <v>52</v>
      </c>
      <c r="M75" s="9" t="s">
        <v>1654</v>
      </c>
      <c r="N75" s="48" t="s">
        <v>194</v>
      </c>
      <c r="O75" s="7" t="s">
        <v>206</v>
      </c>
      <c r="P75" s="63">
        <v>0</v>
      </c>
      <c r="Q75" s="177">
        <v>114758.02049</v>
      </c>
      <c r="R75" s="24">
        <v>505</v>
      </c>
      <c r="S75" s="24">
        <v>510</v>
      </c>
      <c r="T75" s="24">
        <v>676.21</v>
      </c>
      <c r="U75" s="24">
        <v>3616.42</v>
      </c>
      <c r="V75" s="24">
        <v>10348.459999999999</v>
      </c>
      <c r="W75" s="24">
        <v>15867.67</v>
      </c>
      <c r="X75" s="24">
        <v>15738.27</v>
      </c>
      <c r="Y75" s="24">
        <v>16637.5</v>
      </c>
      <c r="Z75" s="24">
        <v>17257.990000000002</v>
      </c>
      <c r="AA75" s="24">
        <v>13850.19</v>
      </c>
      <c r="AB75" s="24">
        <v>12122.71</v>
      </c>
      <c r="AC75" s="297">
        <v>7627.2979999999998</v>
      </c>
      <c r="AD75" s="298">
        <v>0</v>
      </c>
    </row>
    <row r="76" spans="1:30" s="352" customFormat="1" ht="27.6" x14ac:dyDescent="0.3">
      <c r="A76" s="44" t="s">
        <v>159</v>
      </c>
      <c r="B76" s="44" t="s">
        <v>159</v>
      </c>
      <c r="C76" s="44" t="s">
        <v>159</v>
      </c>
      <c r="D76" s="44" t="s">
        <v>159</v>
      </c>
      <c r="E76" s="44" t="s">
        <v>207</v>
      </c>
      <c r="F76" s="44" t="s">
        <v>208</v>
      </c>
      <c r="G76" s="44" t="s">
        <v>208</v>
      </c>
      <c r="H76" s="326">
        <v>0</v>
      </c>
      <c r="I76" s="327" t="s">
        <v>50</v>
      </c>
      <c r="J76" s="22">
        <v>0</v>
      </c>
      <c r="K76" s="7" t="s">
        <v>213</v>
      </c>
      <c r="L76" s="10" t="s">
        <v>52</v>
      </c>
      <c r="M76" s="9" t="s">
        <v>210</v>
      </c>
      <c r="N76" s="44" t="s">
        <v>91</v>
      </c>
      <c r="O76" s="26" t="s">
        <v>92</v>
      </c>
      <c r="P76" s="64">
        <v>5</v>
      </c>
      <c r="Q76" s="64">
        <v>17</v>
      </c>
      <c r="R76" s="24">
        <v>0</v>
      </c>
      <c r="S76" s="24">
        <v>0</v>
      </c>
      <c r="T76" s="24">
        <v>1</v>
      </c>
      <c r="U76" s="24">
        <v>1</v>
      </c>
      <c r="V76" s="24">
        <v>1</v>
      </c>
      <c r="W76" s="24">
        <v>1</v>
      </c>
      <c r="X76" s="24">
        <v>3</v>
      </c>
      <c r="Y76" s="24">
        <v>3</v>
      </c>
      <c r="Z76" s="24">
        <v>3</v>
      </c>
      <c r="AA76" s="24">
        <v>2</v>
      </c>
      <c r="AB76" s="24">
        <v>1</v>
      </c>
      <c r="AC76" s="297">
        <v>1</v>
      </c>
      <c r="AD76" s="298">
        <v>0</v>
      </c>
    </row>
    <row r="77" spans="1:30" s="352" customFormat="1" ht="27.6" x14ac:dyDescent="0.3">
      <c r="A77" s="44" t="s">
        <v>159</v>
      </c>
      <c r="B77" s="44" t="s">
        <v>159</v>
      </c>
      <c r="C77" s="44" t="s">
        <v>159</v>
      </c>
      <c r="D77" s="44" t="s">
        <v>159</v>
      </c>
      <c r="E77" s="44" t="s">
        <v>207</v>
      </c>
      <c r="F77" s="44" t="s">
        <v>208</v>
      </c>
      <c r="G77" s="44" t="s">
        <v>208</v>
      </c>
      <c r="H77" s="326">
        <v>0</v>
      </c>
      <c r="I77" s="327" t="s">
        <v>50</v>
      </c>
      <c r="J77" s="22">
        <v>0</v>
      </c>
      <c r="K77" s="7" t="s">
        <v>216</v>
      </c>
      <c r="L77" s="10" t="s">
        <v>52</v>
      </c>
      <c r="M77" s="9" t="s">
        <v>212</v>
      </c>
      <c r="N77" s="44" t="s">
        <v>91</v>
      </c>
      <c r="O77" s="26" t="s">
        <v>92</v>
      </c>
      <c r="P77" s="63">
        <v>0</v>
      </c>
      <c r="Q77" s="177">
        <v>3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1</v>
      </c>
      <c r="X77" s="24">
        <v>0</v>
      </c>
      <c r="Y77" s="24">
        <v>1</v>
      </c>
      <c r="Z77" s="24">
        <v>1</v>
      </c>
      <c r="AA77" s="24">
        <v>0</v>
      </c>
      <c r="AB77" s="24">
        <v>0</v>
      </c>
      <c r="AC77" s="297">
        <v>0</v>
      </c>
      <c r="AD77" s="298">
        <v>0</v>
      </c>
    </row>
    <row r="78" spans="1:30" s="352" customFormat="1" ht="27.6" x14ac:dyDescent="0.3">
      <c r="A78" s="44" t="s">
        <v>159</v>
      </c>
      <c r="B78" s="44" t="s">
        <v>159</v>
      </c>
      <c r="C78" s="44" t="s">
        <v>159</v>
      </c>
      <c r="D78" s="44" t="s">
        <v>159</v>
      </c>
      <c r="E78" s="44" t="s">
        <v>207</v>
      </c>
      <c r="F78" s="44" t="s">
        <v>208</v>
      </c>
      <c r="G78" s="44" t="s">
        <v>208</v>
      </c>
      <c r="H78" s="324">
        <v>0</v>
      </c>
      <c r="I78" s="325" t="s">
        <v>50</v>
      </c>
      <c r="J78" s="22">
        <v>0</v>
      </c>
      <c r="K78" s="7" t="s">
        <v>218</v>
      </c>
      <c r="L78" s="10" t="s">
        <v>52</v>
      </c>
      <c r="M78" s="9" t="s">
        <v>214</v>
      </c>
      <c r="N78" s="44" t="s">
        <v>91</v>
      </c>
      <c r="O78" s="26" t="s">
        <v>92</v>
      </c>
      <c r="P78" s="64">
        <f>9+19+7</f>
        <v>35</v>
      </c>
      <c r="Q78" s="64">
        <v>10</v>
      </c>
      <c r="R78" s="24">
        <v>0</v>
      </c>
      <c r="S78" s="24">
        <v>0</v>
      </c>
      <c r="T78" s="24">
        <v>0</v>
      </c>
      <c r="U78" s="24">
        <v>0</v>
      </c>
      <c r="V78" s="24">
        <v>1</v>
      </c>
      <c r="W78" s="24">
        <v>1</v>
      </c>
      <c r="X78" s="24">
        <v>2</v>
      </c>
      <c r="Y78" s="24">
        <v>1</v>
      </c>
      <c r="Z78" s="24">
        <v>2</v>
      </c>
      <c r="AA78" s="24">
        <v>2</v>
      </c>
      <c r="AB78" s="24">
        <v>1</v>
      </c>
      <c r="AC78" s="297">
        <v>0</v>
      </c>
      <c r="AD78" s="298">
        <v>0</v>
      </c>
    </row>
    <row r="79" spans="1:30" s="352" customFormat="1" ht="27.6" x14ac:dyDescent="0.3">
      <c r="A79" s="44" t="s">
        <v>159</v>
      </c>
      <c r="B79" s="44" t="s">
        <v>159</v>
      </c>
      <c r="C79" s="44" t="s">
        <v>159</v>
      </c>
      <c r="D79" s="44" t="s">
        <v>159</v>
      </c>
      <c r="E79" s="44" t="s">
        <v>207</v>
      </c>
      <c r="F79" s="44" t="s">
        <v>208</v>
      </c>
      <c r="G79" s="185" t="s">
        <v>215</v>
      </c>
      <c r="H79" s="22">
        <v>0</v>
      </c>
      <c r="I79" s="42">
        <v>0</v>
      </c>
      <c r="J79" s="22">
        <v>0</v>
      </c>
      <c r="K79" s="7" t="s">
        <v>220</v>
      </c>
      <c r="L79" s="10" t="s">
        <v>52</v>
      </c>
      <c r="M79" s="9" t="s">
        <v>217</v>
      </c>
      <c r="N79" s="44" t="s">
        <v>91</v>
      </c>
      <c r="O79" s="26" t="s">
        <v>92</v>
      </c>
      <c r="P79" s="64">
        <v>35</v>
      </c>
      <c r="Q79" s="64">
        <v>4</v>
      </c>
      <c r="R79" s="24">
        <v>0</v>
      </c>
      <c r="S79" s="24">
        <v>0</v>
      </c>
      <c r="T79" s="24">
        <v>0</v>
      </c>
      <c r="U79" s="24">
        <v>0</v>
      </c>
      <c r="V79" s="24">
        <v>1</v>
      </c>
      <c r="W79" s="24">
        <v>0</v>
      </c>
      <c r="X79" s="24">
        <v>1</v>
      </c>
      <c r="Y79" s="24">
        <v>0</v>
      </c>
      <c r="Z79" s="24">
        <v>2</v>
      </c>
      <c r="AA79" s="24">
        <v>0</v>
      </c>
      <c r="AB79" s="24">
        <v>0</v>
      </c>
      <c r="AC79" s="297">
        <v>0</v>
      </c>
      <c r="AD79" s="298">
        <v>0</v>
      </c>
    </row>
    <row r="80" spans="1:30" s="352" customFormat="1" ht="27.6" x14ac:dyDescent="0.3">
      <c r="A80" s="44" t="s">
        <v>159</v>
      </c>
      <c r="B80" s="44" t="s">
        <v>159</v>
      </c>
      <c r="C80" s="44" t="s">
        <v>159</v>
      </c>
      <c r="D80" s="44" t="s">
        <v>159</v>
      </c>
      <c r="E80" s="44" t="s">
        <v>207</v>
      </c>
      <c r="F80" s="44" t="s">
        <v>208</v>
      </c>
      <c r="G80" s="185" t="s">
        <v>215</v>
      </c>
      <c r="H80" s="22">
        <v>0</v>
      </c>
      <c r="I80" s="42">
        <v>0</v>
      </c>
      <c r="J80" s="22">
        <v>0</v>
      </c>
      <c r="K80" s="7" t="s">
        <v>222</v>
      </c>
      <c r="L80" s="10" t="s">
        <v>52</v>
      </c>
      <c r="M80" s="9" t="s">
        <v>219</v>
      </c>
      <c r="N80" s="7" t="s">
        <v>91</v>
      </c>
      <c r="O80" s="7" t="s">
        <v>114</v>
      </c>
      <c r="P80" s="193">
        <v>6</v>
      </c>
      <c r="Q80" s="64">
        <v>8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2</v>
      </c>
      <c r="Y80" s="24">
        <v>1</v>
      </c>
      <c r="Z80" s="24">
        <v>2</v>
      </c>
      <c r="AA80" s="24">
        <v>2</v>
      </c>
      <c r="AB80" s="24">
        <v>1</v>
      </c>
      <c r="AC80" s="297">
        <v>0</v>
      </c>
      <c r="AD80" s="298">
        <v>0</v>
      </c>
    </row>
    <row r="81" spans="1:30" s="352" customFormat="1" ht="27.6" x14ac:dyDescent="0.3">
      <c r="A81" s="44" t="s">
        <v>159</v>
      </c>
      <c r="B81" s="44" t="s">
        <v>159</v>
      </c>
      <c r="C81" s="44" t="s">
        <v>159</v>
      </c>
      <c r="D81" s="44" t="s">
        <v>159</v>
      </c>
      <c r="E81" s="44" t="s">
        <v>207</v>
      </c>
      <c r="F81" s="44" t="s">
        <v>208</v>
      </c>
      <c r="G81" s="185" t="s">
        <v>215</v>
      </c>
      <c r="H81" s="22">
        <v>0</v>
      </c>
      <c r="I81" s="42">
        <v>0</v>
      </c>
      <c r="J81" s="22">
        <v>0</v>
      </c>
      <c r="K81" s="7" t="s">
        <v>224</v>
      </c>
      <c r="L81" s="10" t="s">
        <v>52</v>
      </c>
      <c r="M81" s="9" t="s">
        <v>221</v>
      </c>
      <c r="N81" s="7" t="s">
        <v>91</v>
      </c>
      <c r="O81" s="7" t="s">
        <v>114</v>
      </c>
      <c r="P81" s="193">
        <v>30</v>
      </c>
      <c r="Q81" s="64">
        <v>15</v>
      </c>
      <c r="R81" s="24">
        <v>0</v>
      </c>
      <c r="S81" s="24">
        <v>0</v>
      </c>
      <c r="T81" s="24">
        <v>0</v>
      </c>
      <c r="U81" s="24">
        <v>3</v>
      </c>
      <c r="V81" s="24">
        <v>0</v>
      </c>
      <c r="W81" s="24">
        <v>0</v>
      </c>
      <c r="X81" s="24">
        <v>6</v>
      </c>
      <c r="Y81" s="24">
        <v>0</v>
      </c>
      <c r="Z81" s="24">
        <v>0</v>
      </c>
      <c r="AA81" s="24">
        <v>6</v>
      </c>
      <c r="AB81" s="24">
        <v>0</v>
      </c>
      <c r="AC81" s="297">
        <v>0</v>
      </c>
      <c r="AD81" s="298">
        <v>0</v>
      </c>
    </row>
    <row r="82" spans="1:30" ht="27.6" x14ac:dyDescent="0.3">
      <c r="A82" s="44" t="s">
        <v>159</v>
      </c>
      <c r="B82" s="44" t="s">
        <v>159</v>
      </c>
      <c r="C82" s="44" t="s">
        <v>159</v>
      </c>
      <c r="D82" s="44" t="s">
        <v>159</v>
      </c>
      <c r="E82" s="44" t="s">
        <v>207</v>
      </c>
      <c r="F82" s="44" t="s">
        <v>208</v>
      </c>
      <c r="G82" s="185" t="s">
        <v>215</v>
      </c>
      <c r="H82" s="22">
        <v>0</v>
      </c>
      <c r="I82" s="42">
        <v>0</v>
      </c>
      <c r="J82" s="22">
        <v>0</v>
      </c>
      <c r="K82" s="7" t="s">
        <v>226</v>
      </c>
      <c r="L82" s="10" t="s">
        <v>52</v>
      </c>
      <c r="M82" s="9" t="s">
        <v>223</v>
      </c>
      <c r="N82" s="7" t="s">
        <v>91</v>
      </c>
      <c r="O82" s="7" t="s">
        <v>114</v>
      </c>
      <c r="P82" s="439">
        <v>25</v>
      </c>
      <c r="Q82" s="64">
        <v>15</v>
      </c>
      <c r="R82" s="24">
        <v>0</v>
      </c>
      <c r="S82" s="24">
        <v>0</v>
      </c>
      <c r="T82" s="24">
        <v>0</v>
      </c>
      <c r="U82" s="24">
        <v>3</v>
      </c>
      <c r="V82" s="24">
        <v>0</v>
      </c>
      <c r="W82" s="24">
        <v>0</v>
      </c>
      <c r="X82" s="24">
        <v>6</v>
      </c>
      <c r="Y82" s="24">
        <v>0</v>
      </c>
      <c r="Z82" s="24">
        <v>0</v>
      </c>
      <c r="AA82" s="24">
        <v>6</v>
      </c>
      <c r="AB82" s="24">
        <v>0</v>
      </c>
      <c r="AC82" s="297">
        <v>0</v>
      </c>
      <c r="AD82" s="298">
        <v>0</v>
      </c>
    </row>
    <row r="83" spans="1:30" ht="31.2" customHeight="1" x14ac:dyDescent="0.3">
      <c r="A83" s="44" t="s">
        <v>159</v>
      </c>
      <c r="B83" s="44" t="s">
        <v>159</v>
      </c>
      <c r="C83" s="44" t="s">
        <v>159</v>
      </c>
      <c r="D83" s="44" t="s">
        <v>159</v>
      </c>
      <c r="E83" s="44" t="s">
        <v>207</v>
      </c>
      <c r="F83" s="44" t="s">
        <v>208</v>
      </c>
      <c r="G83" s="185" t="s">
        <v>215</v>
      </c>
      <c r="H83" s="22">
        <v>0</v>
      </c>
      <c r="I83" s="42">
        <v>0</v>
      </c>
      <c r="J83" s="22">
        <v>0</v>
      </c>
      <c r="K83" s="7" t="s">
        <v>227</v>
      </c>
      <c r="L83" s="10" t="s">
        <v>52</v>
      </c>
      <c r="M83" s="9" t="s">
        <v>225</v>
      </c>
      <c r="N83" s="7" t="s">
        <v>91</v>
      </c>
      <c r="O83" s="7" t="s">
        <v>114</v>
      </c>
      <c r="P83" s="439">
        <v>130</v>
      </c>
      <c r="Q83" s="64">
        <v>80</v>
      </c>
      <c r="R83" s="24">
        <v>3</v>
      </c>
      <c r="S83" s="24">
        <v>4</v>
      </c>
      <c r="T83" s="24">
        <v>4</v>
      </c>
      <c r="U83" s="24">
        <v>8</v>
      </c>
      <c r="V83" s="24">
        <v>8</v>
      </c>
      <c r="W83" s="24">
        <v>8</v>
      </c>
      <c r="X83" s="24">
        <v>8</v>
      </c>
      <c r="Y83" s="24">
        <v>8</v>
      </c>
      <c r="Z83" s="24">
        <v>8</v>
      </c>
      <c r="AA83" s="24">
        <v>8</v>
      </c>
      <c r="AB83" s="24">
        <v>8</v>
      </c>
      <c r="AC83" s="297">
        <v>5</v>
      </c>
      <c r="AD83" s="298">
        <v>0</v>
      </c>
    </row>
    <row r="84" spans="1:30" ht="31.95" customHeight="1" x14ac:dyDescent="0.3">
      <c r="A84" s="44" t="s">
        <v>159</v>
      </c>
      <c r="B84" s="44" t="s">
        <v>159</v>
      </c>
      <c r="C84" s="44" t="s">
        <v>159</v>
      </c>
      <c r="D84" s="44" t="s">
        <v>159</v>
      </c>
      <c r="E84" s="44" t="s">
        <v>207</v>
      </c>
      <c r="F84" s="44" t="s">
        <v>208</v>
      </c>
      <c r="G84" s="185" t="s">
        <v>215</v>
      </c>
      <c r="H84" s="22">
        <v>0</v>
      </c>
      <c r="I84" s="42">
        <v>0</v>
      </c>
      <c r="J84" s="22">
        <v>0</v>
      </c>
      <c r="K84" s="7" t="s">
        <v>229</v>
      </c>
      <c r="L84" s="10" t="s">
        <v>52</v>
      </c>
      <c r="M84" s="9" t="s">
        <v>1649</v>
      </c>
      <c r="N84" s="7" t="s">
        <v>91</v>
      </c>
      <c r="O84" s="7" t="s">
        <v>114</v>
      </c>
      <c r="P84" s="440">
        <v>64</v>
      </c>
      <c r="Q84" s="170">
        <v>30</v>
      </c>
      <c r="R84" s="24">
        <v>1</v>
      </c>
      <c r="S84" s="24">
        <v>1</v>
      </c>
      <c r="T84" s="24">
        <v>1</v>
      </c>
      <c r="U84" s="24">
        <v>3</v>
      </c>
      <c r="V84" s="24">
        <v>3</v>
      </c>
      <c r="W84" s="24">
        <v>3</v>
      </c>
      <c r="X84" s="24">
        <v>3</v>
      </c>
      <c r="Y84" s="24">
        <v>3</v>
      </c>
      <c r="Z84" s="24">
        <v>3</v>
      </c>
      <c r="AA84" s="24">
        <v>3</v>
      </c>
      <c r="AB84" s="24">
        <v>3</v>
      </c>
      <c r="AC84" s="297">
        <v>3</v>
      </c>
      <c r="AD84" s="298">
        <v>0</v>
      </c>
    </row>
    <row r="85" spans="1:30" ht="27.6" x14ac:dyDescent="0.3">
      <c r="A85" s="44" t="s">
        <v>159</v>
      </c>
      <c r="B85" s="44" t="s">
        <v>159</v>
      </c>
      <c r="C85" s="44" t="s">
        <v>159</v>
      </c>
      <c r="D85" s="44" t="s">
        <v>159</v>
      </c>
      <c r="E85" s="44" t="s">
        <v>207</v>
      </c>
      <c r="F85" s="44" t="s">
        <v>208</v>
      </c>
      <c r="G85" s="185" t="s">
        <v>215</v>
      </c>
      <c r="H85" s="22">
        <v>0</v>
      </c>
      <c r="I85" s="42">
        <v>0</v>
      </c>
      <c r="J85" s="22">
        <v>0</v>
      </c>
      <c r="K85" s="7" t="s">
        <v>231</v>
      </c>
      <c r="L85" s="10" t="s">
        <v>52</v>
      </c>
      <c r="M85" s="9" t="s">
        <v>228</v>
      </c>
      <c r="N85" s="7" t="s">
        <v>91</v>
      </c>
      <c r="O85" s="7" t="s">
        <v>114</v>
      </c>
      <c r="P85" s="63">
        <v>0</v>
      </c>
      <c r="Q85" s="170">
        <v>2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1</v>
      </c>
      <c r="Y85" s="24">
        <v>1</v>
      </c>
      <c r="Z85" s="24">
        <v>0</v>
      </c>
      <c r="AA85" s="24">
        <v>0</v>
      </c>
      <c r="AB85" s="24">
        <v>0</v>
      </c>
      <c r="AC85" s="297">
        <v>0</v>
      </c>
      <c r="AD85" s="298">
        <v>0</v>
      </c>
    </row>
    <row r="86" spans="1:30" ht="27.6" x14ac:dyDescent="0.3">
      <c r="A86" s="44" t="s">
        <v>159</v>
      </c>
      <c r="B86" s="44" t="s">
        <v>159</v>
      </c>
      <c r="C86" s="44" t="s">
        <v>159</v>
      </c>
      <c r="D86" s="44" t="s">
        <v>159</v>
      </c>
      <c r="E86" s="44" t="s">
        <v>207</v>
      </c>
      <c r="F86" s="44" t="s">
        <v>208</v>
      </c>
      <c r="G86" s="185" t="s">
        <v>215</v>
      </c>
      <c r="H86" s="324">
        <v>0</v>
      </c>
      <c r="I86" s="328">
        <v>0</v>
      </c>
      <c r="J86" s="22">
        <v>0</v>
      </c>
      <c r="K86" s="7" t="s">
        <v>233</v>
      </c>
      <c r="L86" s="10" t="s">
        <v>52</v>
      </c>
      <c r="M86" s="9" t="s">
        <v>230</v>
      </c>
      <c r="N86" s="7" t="s">
        <v>91</v>
      </c>
      <c r="O86" s="7" t="s">
        <v>114</v>
      </c>
      <c r="P86" s="440">
        <v>5</v>
      </c>
      <c r="Q86" s="177">
        <v>5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1</v>
      </c>
      <c r="Y86" s="24">
        <v>1</v>
      </c>
      <c r="Z86" s="24">
        <v>1</v>
      </c>
      <c r="AA86" s="24">
        <v>1</v>
      </c>
      <c r="AB86" s="24">
        <v>1</v>
      </c>
      <c r="AC86" s="297">
        <v>0</v>
      </c>
      <c r="AD86" s="298">
        <v>0</v>
      </c>
    </row>
    <row r="87" spans="1:30" ht="28.95" customHeight="1" x14ac:dyDescent="0.3">
      <c r="A87" s="44" t="s">
        <v>159</v>
      </c>
      <c r="B87" s="44" t="s">
        <v>159</v>
      </c>
      <c r="C87" s="44" t="s">
        <v>159</v>
      </c>
      <c r="D87" s="44" t="s">
        <v>159</v>
      </c>
      <c r="E87" s="44" t="s">
        <v>207</v>
      </c>
      <c r="F87" s="44" t="s">
        <v>208</v>
      </c>
      <c r="G87" s="185" t="s">
        <v>215</v>
      </c>
      <c r="H87" s="324">
        <v>0</v>
      </c>
      <c r="I87" s="328">
        <v>0</v>
      </c>
      <c r="J87" s="22">
        <v>0</v>
      </c>
      <c r="K87" s="7" t="s">
        <v>236</v>
      </c>
      <c r="L87" s="10" t="s">
        <v>52</v>
      </c>
      <c r="M87" s="9" t="s">
        <v>232</v>
      </c>
      <c r="N87" s="7" t="s">
        <v>91</v>
      </c>
      <c r="O87" s="7" t="s">
        <v>114</v>
      </c>
      <c r="P87" s="441">
        <v>1</v>
      </c>
      <c r="Q87" s="171">
        <v>1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1</v>
      </c>
      <c r="AC87" s="297">
        <v>0</v>
      </c>
      <c r="AD87" s="298">
        <v>0</v>
      </c>
    </row>
    <row r="88" spans="1:30" ht="26.4" customHeight="1" x14ac:dyDescent="0.3">
      <c r="A88" s="44" t="s">
        <v>159</v>
      </c>
      <c r="B88" s="44" t="s">
        <v>159</v>
      </c>
      <c r="C88" s="44" t="s">
        <v>159</v>
      </c>
      <c r="D88" s="44" t="s">
        <v>159</v>
      </c>
      <c r="E88" s="44" t="s">
        <v>171</v>
      </c>
      <c r="F88" s="45" t="s">
        <v>160</v>
      </c>
      <c r="G88" s="185" t="s">
        <v>215</v>
      </c>
      <c r="H88" s="326">
        <v>0</v>
      </c>
      <c r="I88" s="327">
        <v>0</v>
      </c>
      <c r="J88" s="22">
        <v>0</v>
      </c>
      <c r="K88" s="7" t="s">
        <v>239</v>
      </c>
      <c r="L88" s="10" t="s">
        <v>52</v>
      </c>
      <c r="M88" s="9" t="s">
        <v>234</v>
      </c>
      <c r="N88" s="47" t="s">
        <v>194</v>
      </c>
      <c r="O88" s="194" t="s">
        <v>235</v>
      </c>
      <c r="P88" s="167">
        <v>0</v>
      </c>
      <c r="Q88" s="63">
        <v>480</v>
      </c>
      <c r="R88" s="24">
        <v>15</v>
      </c>
      <c r="S88" s="24">
        <v>36</v>
      </c>
      <c r="T88" s="24">
        <v>49</v>
      </c>
      <c r="U88" s="24">
        <v>49</v>
      </c>
      <c r="V88" s="24">
        <v>49</v>
      </c>
      <c r="W88" s="24">
        <v>44</v>
      </c>
      <c r="X88" s="23">
        <v>20</v>
      </c>
      <c r="Y88" s="23">
        <v>49</v>
      </c>
      <c r="Z88" s="23">
        <v>49</v>
      </c>
      <c r="AA88" s="23">
        <v>49</v>
      </c>
      <c r="AB88" s="24">
        <v>49</v>
      </c>
      <c r="AC88" s="190">
        <v>22</v>
      </c>
      <c r="AD88" s="298">
        <v>0</v>
      </c>
    </row>
    <row r="89" spans="1:30" ht="38.4" customHeight="1" x14ac:dyDescent="0.3">
      <c r="A89" s="44" t="s">
        <v>159</v>
      </c>
      <c r="B89" s="44" t="s">
        <v>159</v>
      </c>
      <c r="C89" s="44" t="s">
        <v>159</v>
      </c>
      <c r="D89" s="44" t="s">
        <v>159</v>
      </c>
      <c r="E89" s="44" t="s">
        <v>171</v>
      </c>
      <c r="F89" s="45" t="s">
        <v>160</v>
      </c>
      <c r="G89" s="185" t="s">
        <v>215</v>
      </c>
      <c r="H89" s="326">
        <v>0</v>
      </c>
      <c r="I89" s="327">
        <v>0</v>
      </c>
      <c r="J89" s="22">
        <v>0</v>
      </c>
      <c r="K89" s="7" t="s">
        <v>241</v>
      </c>
      <c r="L89" s="10" t="s">
        <v>52</v>
      </c>
      <c r="M89" s="9" t="s">
        <v>237</v>
      </c>
      <c r="N89" s="47" t="s">
        <v>194</v>
      </c>
      <c r="O89" s="58" t="s">
        <v>238</v>
      </c>
      <c r="P89" s="167">
        <v>0</v>
      </c>
      <c r="Q89" s="63">
        <v>11</v>
      </c>
      <c r="R89" s="24">
        <v>0</v>
      </c>
      <c r="S89" s="24">
        <v>1</v>
      </c>
      <c r="T89" s="24">
        <v>1</v>
      </c>
      <c r="U89" s="24">
        <v>1</v>
      </c>
      <c r="V89" s="24">
        <v>1</v>
      </c>
      <c r="W89" s="24">
        <v>1</v>
      </c>
      <c r="X89" s="23">
        <v>1</v>
      </c>
      <c r="Y89" s="23">
        <v>1</v>
      </c>
      <c r="Z89" s="23">
        <v>1</v>
      </c>
      <c r="AA89" s="23">
        <v>1</v>
      </c>
      <c r="AB89" s="24">
        <v>1</v>
      </c>
      <c r="AC89" s="190">
        <v>1</v>
      </c>
      <c r="AD89" s="298">
        <v>0</v>
      </c>
    </row>
    <row r="90" spans="1:30" ht="27.6" customHeight="1" x14ac:dyDescent="0.3">
      <c r="A90" s="44" t="s">
        <v>159</v>
      </c>
      <c r="B90" s="44" t="s">
        <v>159</v>
      </c>
      <c r="C90" s="44" t="s">
        <v>159</v>
      </c>
      <c r="D90" s="44" t="s">
        <v>159</v>
      </c>
      <c r="E90" s="44" t="s">
        <v>171</v>
      </c>
      <c r="F90" s="45" t="s">
        <v>160</v>
      </c>
      <c r="G90" s="185" t="s">
        <v>215</v>
      </c>
      <c r="H90" s="326">
        <v>0</v>
      </c>
      <c r="I90" s="327">
        <v>0</v>
      </c>
      <c r="J90" s="22">
        <v>0</v>
      </c>
      <c r="K90" s="7" t="s">
        <v>242</v>
      </c>
      <c r="L90" s="10" t="s">
        <v>52</v>
      </c>
      <c r="M90" s="9" t="s">
        <v>240</v>
      </c>
      <c r="N90" s="52" t="s">
        <v>194</v>
      </c>
      <c r="O90" s="59" t="s">
        <v>238</v>
      </c>
      <c r="P90" s="168">
        <v>0</v>
      </c>
      <c r="Q90" s="63">
        <v>11</v>
      </c>
      <c r="R90" s="300">
        <v>0</v>
      </c>
      <c r="S90" s="300">
        <v>1</v>
      </c>
      <c r="T90" s="300">
        <v>1</v>
      </c>
      <c r="U90" s="300">
        <v>1</v>
      </c>
      <c r="V90" s="300">
        <v>1</v>
      </c>
      <c r="W90" s="300">
        <v>1</v>
      </c>
      <c r="X90" s="301">
        <v>1</v>
      </c>
      <c r="Y90" s="301">
        <v>1</v>
      </c>
      <c r="Z90" s="301">
        <v>1</v>
      </c>
      <c r="AA90" s="301">
        <v>1</v>
      </c>
      <c r="AB90" s="300">
        <v>1</v>
      </c>
      <c r="AC90" s="302">
        <v>1</v>
      </c>
      <c r="AD90" s="298">
        <v>0</v>
      </c>
    </row>
    <row r="91" spans="1:30" ht="27.6" x14ac:dyDescent="0.3">
      <c r="A91" s="44" t="s">
        <v>159</v>
      </c>
      <c r="B91" s="44" t="s">
        <v>159</v>
      </c>
      <c r="C91" s="44" t="s">
        <v>159</v>
      </c>
      <c r="D91" s="44" t="s">
        <v>159</v>
      </c>
      <c r="E91" s="44" t="s">
        <v>207</v>
      </c>
      <c r="F91" s="44" t="s">
        <v>208</v>
      </c>
      <c r="G91" s="185" t="s">
        <v>215</v>
      </c>
      <c r="H91" s="329">
        <v>0</v>
      </c>
      <c r="I91" s="330">
        <v>0</v>
      </c>
      <c r="J91" s="22">
        <v>0</v>
      </c>
      <c r="K91" s="7" t="s">
        <v>245</v>
      </c>
      <c r="L91" s="10" t="s">
        <v>52</v>
      </c>
      <c r="M91" s="9" t="s">
        <v>541</v>
      </c>
      <c r="N91" s="46" t="s">
        <v>194</v>
      </c>
      <c r="O91" s="59" t="s">
        <v>238</v>
      </c>
      <c r="P91" s="172">
        <v>1</v>
      </c>
      <c r="Q91" s="162">
        <v>11</v>
      </c>
      <c r="R91" s="24">
        <v>0</v>
      </c>
      <c r="S91" s="24">
        <v>1</v>
      </c>
      <c r="T91" s="24">
        <v>1</v>
      </c>
      <c r="U91" s="24">
        <v>1</v>
      </c>
      <c r="V91" s="24">
        <v>1</v>
      </c>
      <c r="W91" s="24">
        <v>1</v>
      </c>
      <c r="X91" s="23">
        <v>1</v>
      </c>
      <c r="Y91" s="23">
        <v>1</v>
      </c>
      <c r="Z91" s="23">
        <v>1</v>
      </c>
      <c r="AA91" s="23">
        <v>1</v>
      </c>
      <c r="AB91" s="24">
        <v>1</v>
      </c>
      <c r="AC91" s="190">
        <v>1</v>
      </c>
      <c r="AD91" s="298">
        <v>0</v>
      </c>
    </row>
    <row r="92" spans="1:30" ht="27.6" x14ac:dyDescent="0.3">
      <c r="A92" s="44" t="s">
        <v>159</v>
      </c>
      <c r="B92" s="44" t="s">
        <v>159</v>
      </c>
      <c r="C92" s="44" t="s">
        <v>159</v>
      </c>
      <c r="D92" s="44" t="s">
        <v>159</v>
      </c>
      <c r="E92" s="44" t="s">
        <v>207</v>
      </c>
      <c r="F92" s="44" t="s">
        <v>208</v>
      </c>
      <c r="G92" s="185" t="s">
        <v>215</v>
      </c>
      <c r="H92" s="329">
        <v>0</v>
      </c>
      <c r="I92" s="330">
        <v>0</v>
      </c>
      <c r="J92" s="22">
        <v>0</v>
      </c>
      <c r="K92" s="7" t="s">
        <v>248</v>
      </c>
      <c r="L92" s="10" t="s">
        <v>52</v>
      </c>
      <c r="M92" s="9" t="s">
        <v>243</v>
      </c>
      <c r="N92" s="46" t="s">
        <v>194</v>
      </c>
      <c r="O92" s="7" t="s">
        <v>244</v>
      </c>
      <c r="P92" s="172">
        <v>1</v>
      </c>
      <c r="Q92" s="178">
        <v>1</v>
      </c>
      <c r="R92" s="34">
        <v>0</v>
      </c>
      <c r="S92" s="34">
        <v>0</v>
      </c>
      <c r="T92" s="61">
        <v>0.25</v>
      </c>
      <c r="U92" s="61">
        <v>0</v>
      </c>
      <c r="V92" s="34">
        <v>0</v>
      </c>
      <c r="W92" s="61">
        <v>0.25</v>
      </c>
      <c r="X92" s="60">
        <v>0</v>
      </c>
      <c r="Y92" s="56">
        <v>0</v>
      </c>
      <c r="Z92" s="60">
        <v>0.25</v>
      </c>
      <c r="AA92" s="60">
        <v>0</v>
      </c>
      <c r="AB92" s="34">
        <v>0</v>
      </c>
      <c r="AC92" s="188">
        <v>0.25</v>
      </c>
      <c r="AD92" s="298">
        <v>0</v>
      </c>
    </row>
    <row r="93" spans="1:30" x14ac:dyDescent="0.3">
      <c r="A93" s="44" t="s">
        <v>159</v>
      </c>
      <c r="B93" s="44" t="s">
        <v>159</v>
      </c>
      <c r="C93" s="44" t="s">
        <v>159</v>
      </c>
      <c r="D93" s="44" t="s">
        <v>159</v>
      </c>
      <c r="E93" s="44" t="s">
        <v>207</v>
      </c>
      <c r="F93" s="44" t="s">
        <v>208</v>
      </c>
      <c r="G93" s="185" t="s">
        <v>215</v>
      </c>
      <c r="H93" s="329">
        <v>0</v>
      </c>
      <c r="I93" s="330">
        <v>0</v>
      </c>
      <c r="J93" s="22">
        <v>0</v>
      </c>
      <c r="K93" s="7" t="s">
        <v>250</v>
      </c>
      <c r="L93" s="10" t="s">
        <v>52</v>
      </c>
      <c r="M93" s="9" t="s">
        <v>246</v>
      </c>
      <c r="N93" s="47" t="s">
        <v>194</v>
      </c>
      <c r="O93" s="11" t="s">
        <v>247</v>
      </c>
      <c r="P93" s="167">
        <v>0</v>
      </c>
      <c r="Q93" s="179">
        <v>10</v>
      </c>
      <c r="R93" s="62">
        <v>1</v>
      </c>
      <c r="S93" s="62">
        <v>0</v>
      </c>
      <c r="T93" s="62">
        <v>0</v>
      </c>
      <c r="U93" s="62">
        <v>1</v>
      </c>
      <c r="V93" s="62">
        <v>1</v>
      </c>
      <c r="W93" s="62">
        <v>1</v>
      </c>
      <c r="X93" s="37">
        <v>1</v>
      </c>
      <c r="Y93" s="37">
        <v>0</v>
      </c>
      <c r="Z93" s="37">
        <v>0</v>
      </c>
      <c r="AA93" s="37">
        <v>2</v>
      </c>
      <c r="AB93" s="62">
        <v>2</v>
      </c>
      <c r="AC93" s="189">
        <v>1</v>
      </c>
      <c r="AD93" s="298">
        <v>0</v>
      </c>
    </row>
    <row r="94" spans="1:30" x14ac:dyDescent="0.3">
      <c r="A94" s="44" t="s">
        <v>159</v>
      </c>
      <c r="B94" s="44" t="s">
        <v>159</v>
      </c>
      <c r="C94" s="44" t="s">
        <v>159</v>
      </c>
      <c r="D94" s="44" t="s">
        <v>159</v>
      </c>
      <c r="E94" s="44" t="s">
        <v>207</v>
      </c>
      <c r="F94" s="44" t="s">
        <v>208</v>
      </c>
      <c r="G94" s="185" t="s">
        <v>215</v>
      </c>
      <c r="H94" s="329">
        <v>0</v>
      </c>
      <c r="I94" s="330">
        <v>0</v>
      </c>
      <c r="J94" s="22">
        <v>0</v>
      </c>
      <c r="K94" s="7" t="s">
        <v>252</v>
      </c>
      <c r="L94" s="10" t="s">
        <v>52</v>
      </c>
      <c r="M94" s="183" t="s">
        <v>249</v>
      </c>
      <c r="N94" s="195" t="s">
        <v>194</v>
      </c>
      <c r="O94" s="195" t="s">
        <v>247</v>
      </c>
      <c r="P94" s="177">
        <v>0</v>
      </c>
      <c r="Q94" s="177">
        <v>2</v>
      </c>
      <c r="R94" s="177">
        <v>0</v>
      </c>
      <c r="S94" s="177">
        <v>0</v>
      </c>
      <c r="T94" s="177">
        <v>0</v>
      </c>
      <c r="U94" s="177">
        <v>1</v>
      </c>
      <c r="V94" s="177">
        <v>0</v>
      </c>
      <c r="W94" s="177">
        <v>0</v>
      </c>
      <c r="X94" s="177">
        <v>0</v>
      </c>
      <c r="Y94" s="177">
        <v>0</v>
      </c>
      <c r="Z94" s="177">
        <v>1</v>
      </c>
      <c r="AA94" s="177">
        <v>0</v>
      </c>
      <c r="AB94" s="177">
        <v>0</v>
      </c>
      <c r="AC94" s="306">
        <v>0</v>
      </c>
      <c r="AD94" s="298">
        <v>0</v>
      </c>
    </row>
    <row r="95" spans="1:30" ht="27.6" x14ac:dyDescent="0.3">
      <c r="A95" s="44" t="s">
        <v>159</v>
      </c>
      <c r="B95" s="44" t="s">
        <v>159</v>
      </c>
      <c r="C95" s="44" t="s">
        <v>159</v>
      </c>
      <c r="D95" s="44" t="s">
        <v>159</v>
      </c>
      <c r="E95" s="44" t="s">
        <v>207</v>
      </c>
      <c r="F95" s="44" t="s">
        <v>208</v>
      </c>
      <c r="G95" s="185" t="s">
        <v>215</v>
      </c>
      <c r="H95" s="329">
        <v>0</v>
      </c>
      <c r="I95" s="330">
        <v>0</v>
      </c>
      <c r="J95" s="22">
        <v>0</v>
      </c>
      <c r="K95" s="7" t="s">
        <v>254</v>
      </c>
      <c r="L95" s="10" t="s">
        <v>52</v>
      </c>
      <c r="M95" s="9" t="s">
        <v>251</v>
      </c>
      <c r="N95" s="47" t="s">
        <v>194</v>
      </c>
      <c r="O95" s="11" t="s">
        <v>247</v>
      </c>
      <c r="P95" s="177">
        <v>0</v>
      </c>
      <c r="Q95" s="179">
        <v>1</v>
      </c>
      <c r="R95" s="62">
        <v>0</v>
      </c>
      <c r="S95" s="62">
        <v>0</v>
      </c>
      <c r="T95" s="62">
        <v>0</v>
      </c>
      <c r="U95" s="62">
        <v>0</v>
      </c>
      <c r="V95" s="62">
        <v>1</v>
      </c>
      <c r="W95" s="62">
        <v>0</v>
      </c>
      <c r="X95" s="37">
        <v>0</v>
      </c>
      <c r="Y95" s="37">
        <v>0</v>
      </c>
      <c r="Z95" s="37">
        <v>0</v>
      </c>
      <c r="AA95" s="37">
        <v>0</v>
      </c>
      <c r="AB95" s="62">
        <v>0</v>
      </c>
      <c r="AC95" s="189">
        <v>0</v>
      </c>
      <c r="AD95" s="298">
        <v>0</v>
      </c>
    </row>
    <row r="96" spans="1:30" ht="27.6" x14ac:dyDescent="0.3">
      <c r="A96" s="44" t="s">
        <v>159</v>
      </c>
      <c r="B96" s="44" t="s">
        <v>159</v>
      </c>
      <c r="C96" s="44" t="s">
        <v>159</v>
      </c>
      <c r="D96" s="44" t="s">
        <v>159</v>
      </c>
      <c r="E96" s="44" t="s">
        <v>207</v>
      </c>
      <c r="F96" s="44" t="s">
        <v>208</v>
      </c>
      <c r="G96" s="186" t="s">
        <v>215</v>
      </c>
      <c r="H96" s="331">
        <v>0</v>
      </c>
      <c r="I96" s="332">
        <v>0</v>
      </c>
      <c r="J96" s="22">
        <v>0</v>
      </c>
      <c r="K96" s="7" t="s">
        <v>257</v>
      </c>
      <c r="L96" s="10" t="s">
        <v>52</v>
      </c>
      <c r="M96" s="9" t="s">
        <v>253</v>
      </c>
      <c r="N96" s="47" t="s">
        <v>194</v>
      </c>
      <c r="O96" s="11" t="s">
        <v>247</v>
      </c>
      <c r="P96" s="177">
        <v>0</v>
      </c>
      <c r="Q96" s="179">
        <v>1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37">
        <v>0</v>
      </c>
      <c r="Y96" s="37">
        <v>0</v>
      </c>
      <c r="Z96" s="37">
        <v>0</v>
      </c>
      <c r="AA96" s="37">
        <v>0</v>
      </c>
      <c r="AB96" s="62">
        <v>0</v>
      </c>
      <c r="AC96" s="189">
        <v>1</v>
      </c>
      <c r="AD96" s="298">
        <v>0</v>
      </c>
    </row>
    <row r="97" spans="1:30" ht="41.4" x14ac:dyDescent="0.3">
      <c r="A97" s="44" t="s">
        <v>159</v>
      </c>
      <c r="B97" s="44" t="s">
        <v>159</v>
      </c>
      <c r="C97" s="44" t="s">
        <v>159</v>
      </c>
      <c r="D97" s="44" t="s">
        <v>159</v>
      </c>
      <c r="E97" s="44" t="s">
        <v>207</v>
      </c>
      <c r="F97" s="44" t="s">
        <v>208</v>
      </c>
      <c r="G97" s="7" t="s">
        <v>215</v>
      </c>
      <c r="H97" s="22">
        <v>0</v>
      </c>
      <c r="I97" s="42">
        <v>0</v>
      </c>
      <c r="J97" s="22">
        <v>0</v>
      </c>
      <c r="K97" s="7" t="s">
        <v>261</v>
      </c>
      <c r="L97" s="10" t="s">
        <v>52</v>
      </c>
      <c r="M97" s="9" t="s">
        <v>255</v>
      </c>
      <c r="N97" s="47" t="s">
        <v>180</v>
      </c>
      <c r="O97" s="11" t="s">
        <v>256</v>
      </c>
      <c r="P97" s="177">
        <v>0</v>
      </c>
      <c r="Q97" s="179">
        <v>4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37">
        <v>1</v>
      </c>
      <c r="Y97" s="37">
        <v>2</v>
      </c>
      <c r="Z97" s="37">
        <v>0</v>
      </c>
      <c r="AA97" s="37">
        <v>0</v>
      </c>
      <c r="AB97" s="62">
        <v>0</v>
      </c>
      <c r="AC97" s="189">
        <v>1</v>
      </c>
      <c r="AD97" s="298">
        <v>0</v>
      </c>
    </row>
    <row r="98" spans="1:30" ht="27.6" x14ac:dyDescent="0.3">
      <c r="A98" s="44" t="s">
        <v>159</v>
      </c>
      <c r="B98" s="44" t="s">
        <v>159</v>
      </c>
      <c r="C98" s="44" t="s">
        <v>159</v>
      </c>
      <c r="D98" s="44" t="s">
        <v>159</v>
      </c>
      <c r="E98" s="44" t="s">
        <v>207</v>
      </c>
      <c r="F98" s="44" t="s">
        <v>208</v>
      </c>
      <c r="G98" s="7" t="s">
        <v>215</v>
      </c>
      <c r="H98" s="22">
        <v>0</v>
      </c>
      <c r="I98" s="42">
        <v>0</v>
      </c>
      <c r="J98" s="22">
        <v>0</v>
      </c>
      <c r="K98" s="7" t="s">
        <v>263</v>
      </c>
      <c r="L98" s="10" t="s">
        <v>52</v>
      </c>
      <c r="M98" s="9" t="s">
        <v>1626</v>
      </c>
      <c r="N98" s="47" t="s">
        <v>259</v>
      </c>
      <c r="O98" s="11" t="s">
        <v>1646</v>
      </c>
      <c r="P98" s="442">
        <v>2</v>
      </c>
      <c r="Q98" s="179">
        <v>1</v>
      </c>
      <c r="R98" s="62">
        <v>1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37">
        <v>0</v>
      </c>
      <c r="Y98" s="37">
        <v>0</v>
      </c>
      <c r="Z98" s="37">
        <v>0</v>
      </c>
      <c r="AA98" s="37">
        <v>0</v>
      </c>
      <c r="AB98" s="62">
        <v>0</v>
      </c>
      <c r="AC98" s="189">
        <v>0</v>
      </c>
      <c r="AD98" s="298">
        <v>0</v>
      </c>
    </row>
    <row r="99" spans="1:30" ht="27.6" x14ac:dyDescent="0.3">
      <c r="A99" s="44" t="s">
        <v>159</v>
      </c>
      <c r="B99" s="44" t="s">
        <v>159</v>
      </c>
      <c r="C99" s="44" t="s">
        <v>159</v>
      </c>
      <c r="D99" s="44" t="s">
        <v>159</v>
      </c>
      <c r="E99" s="44" t="s">
        <v>207</v>
      </c>
      <c r="F99" s="44" t="s">
        <v>208</v>
      </c>
      <c r="G99" s="7" t="s">
        <v>215</v>
      </c>
      <c r="H99" s="22">
        <v>0</v>
      </c>
      <c r="I99" s="42">
        <v>0</v>
      </c>
      <c r="J99" s="22">
        <v>0</v>
      </c>
      <c r="K99" s="7" t="s">
        <v>264</v>
      </c>
      <c r="L99" s="10" t="s">
        <v>52</v>
      </c>
      <c r="M99" s="9" t="s">
        <v>1282</v>
      </c>
      <c r="N99" s="47" t="s">
        <v>259</v>
      </c>
      <c r="O99" s="11" t="s">
        <v>1646</v>
      </c>
      <c r="P99" s="442">
        <v>2</v>
      </c>
      <c r="Q99" s="179">
        <v>1</v>
      </c>
      <c r="R99" s="62">
        <v>1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37">
        <v>0</v>
      </c>
      <c r="Y99" s="37">
        <v>0</v>
      </c>
      <c r="Z99" s="37">
        <v>0</v>
      </c>
      <c r="AA99" s="37">
        <v>0</v>
      </c>
      <c r="AB99" s="62">
        <v>0</v>
      </c>
      <c r="AC99" s="189">
        <v>0</v>
      </c>
      <c r="AD99" s="298">
        <v>0</v>
      </c>
    </row>
    <row r="100" spans="1:30" ht="27.6" x14ac:dyDescent="0.3">
      <c r="A100" s="44" t="s">
        <v>159</v>
      </c>
      <c r="B100" s="44" t="s">
        <v>159</v>
      </c>
      <c r="C100" s="44" t="s">
        <v>159</v>
      </c>
      <c r="D100" s="44" t="s">
        <v>159</v>
      </c>
      <c r="E100" s="44" t="s">
        <v>207</v>
      </c>
      <c r="F100" s="44" t="s">
        <v>208</v>
      </c>
      <c r="G100" s="7" t="s">
        <v>215</v>
      </c>
      <c r="H100" s="22">
        <v>0</v>
      </c>
      <c r="I100" s="42">
        <v>0</v>
      </c>
      <c r="J100" s="22">
        <v>0</v>
      </c>
      <c r="K100" s="7" t="s">
        <v>265</v>
      </c>
      <c r="L100" s="10" t="s">
        <v>52</v>
      </c>
      <c r="M100" s="9" t="s">
        <v>1295</v>
      </c>
      <c r="N100" s="47" t="s">
        <v>259</v>
      </c>
      <c r="O100" s="11" t="s">
        <v>1646</v>
      </c>
      <c r="P100" s="442">
        <v>2</v>
      </c>
      <c r="Q100" s="179">
        <v>1</v>
      </c>
      <c r="R100" s="62">
        <v>1</v>
      </c>
      <c r="S100" s="62">
        <v>0</v>
      </c>
      <c r="T100" s="62">
        <v>0</v>
      </c>
      <c r="U100" s="62">
        <v>0</v>
      </c>
      <c r="V100" s="62">
        <v>0</v>
      </c>
      <c r="W100" s="62">
        <v>0</v>
      </c>
      <c r="X100" s="37">
        <v>0</v>
      </c>
      <c r="Y100" s="37">
        <v>0</v>
      </c>
      <c r="Z100" s="37">
        <v>0</v>
      </c>
      <c r="AA100" s="37">
        <v>0</v>
      </c>
      <c r="AB100" s="62">
        <v>0</v>
      </c>
      <c r="AC100" s="189">
        <v>0</v>
      </c>
      <c r="AD100" s="298">
        <v>0</v>
      </c>
    </row>
    <row r="101" spans="1:30" ht="27.6" x14ac:dyDescent="0.3">
      <c r="A101" s="44" t="s">
        <v>159</v>
      </c>
      <c r="B101" s="44" t="s">
        <v>159</v>
      </c>
      <c r="C101" s="44" t="s">
        <v>159</v>
      </c>
      <c r="D101" s="44" t="s">
        <v>159</v>
      </c>
      <c r="E101" s="44" t="s">
        <v>207</v>
      </c>
      <c r="F101" s="44" t="s">
        <v>208</v>
      </c>
      <c r="G101" s="7" t="s">
        <v>215</v>
      </c>
      <c r="H101" s="22">
        <v>0</v>
      </c>
      <c r="I101" s="42">
        <v>0</v>
      </c>
      <c r="J101" s="22">
        <v>0</v>
      </c>
      <c r="K101" s="7" t="s">
        <v>267</v>
      </c>
      <c r="L101" s="10" t="s">
        <v>52</v>
      </c>
      <c r="M101" s="9" t="s">
        <v>1305</v>
      </c>
      <c r="N101" s="47" t="s">
        <v>259</v>
      </c>
      <c r="O101" s="11" t="s">
        <v>1646</v>
      </c>
      <c r="P101" s="442">
        <v>2</v>
      </c>
      <c r="Q101" s="179">
        <v>1</v>
      </c>
      <c r="R101" s="62">
        <v>1</v>
      </c>
      <c r="S101" s="62">
        <v>0</v>
      </c>
      <c r="T101" s="62">
        <v>0</v>
      </c>
      <c r="U101" s="62">
        <v>0</v>
      </c>
      <c r="V101" s="62">
        <v>0</v>
      </c>
      <c r="W101" s="62">
        <v>0</v>
      </c>
      <c r="X101" s="37">
        <v>0</v>
      </c>
      <c r="Y101" s="37">
        <v>0</v>
      </c>
      <c r="Z101" s="37">
        <v>0</v>
      </c>
      <c r="AA101" s="37">
        <v>0</v>
      </c>
      <c r="AB101" s="62">
        <v>0</v>
      </c>
      <c r="AC101" s="189">
        <v>0</v>
      </c>
      <c r="AD101" s="298">
        <v>0</v>
      </c>
    </row>
    <row r="102" spans="1:30" x14ac:dyDescent="0.3">
      <c r="A102" s="44" t="s">
        <v>159</v>
      </c>
      <c r="B102" s="44" t="s">
        <v>159</v>
      </c>
      <c r="C102" s="44" t="s">
        <v>159</v>
      </c>
      <c r="D102" s="44" t="s">
        <v>159</v>
      </c>
      <c r="E102" s="44" t="s">
        <v>207</v>
      </c>
      <c r="F102" s="44" t="s">
        <v>208</v>
      </c>
      <c r="G102" s="7" t="s">
        <v>215</v>
      </c>
      <c r="H102" s="22">
        <v>0</v>
      </c>
      <c r="I102" s="42">
        <v>0</v>
      </c>
      <c r="J102" s="22">
        <v>0</v>
      </c>
      <c r="K102" s="7" t="s">
        <v>269</v>
      </c>
      <c r="L102" s="10" t="s">
        <v>52</v>
      </c>
      <c r="M102" s="9" t="s">
        <v>1627</v>
      </c>
      <c r="N102" s="47" t="s">
        <v>259</v>
      </c>
      <c r="O102" s="11" t="s">
        <v>1629</v>
      </c>
      <c r="P102" s="63">
        <v>0</v>
      </c>
      <c r="Q102" s="443">
        <v>1</v>
      </c>
      <c r="R102" s="444">
        <v>0</v>
      </c>
      <c r="S102" s="444">
        <v>0</v>
      </c>
      <c r="T102" s="444">
        <v>0</v>
      </c>
      <c r="U102" s="444">
        <v>0.25</v>
      </c>
      <c r="V102" s="444">
        <v>0</v>
      </c>
      <c r="W102" s="444">
        <v>0</v>
      </c>
      <c r="X102" s="445">
        <v>0.25</v>
      </c>
      <c r="Y102" s="445">
        <v>0</v>
      </c>
      <c r="Z102" s="445">
        <v>0</v>
      </c>
      <c r="AA102" s="445">
        <v>0.25</v>
      </c>
      <c r="AB102" s="444">
        <v>0</v>
      </c>
      <c r="AC102" s="446">
        <v>0.25</v>
      </c>
      <c r="AD102" s="298">
        <v>0</v>
      </c>
    </row>
    <row r="103" spans="1:30" ht="27.6" x14ac:dyDescent="0.3">
      <c r="A103" s="44" t="s">
        <v>159</v>
      </c>
      <c r="B103" s="44" t="s">
        <v>159</v>
      </c>
      <c r="C103" s="44" t="s">
        <v>159</v>
      </c>
      <c r="D103" s="44" t="s">
        <v>159</v>
      </c>
      <c r="E103" s="44" t="s">
        <v>207</v>
      </c>
      <c r="F103" s="44" t="s">
        <v>208</v>
      </c>
      <c r="G103" s="7" t="s">
        <v>215</v>
      </c>
      <c r="H103" s="22">
        <v>0</v>
      </c>
      <c r="I103" s="42">
        <v>0</v>
      </c>
      <c r="J103" s="22">
        <v>0</v>
      </c>
      <c r="K103" s="7" t="s">
        <v>271</v>
      </c>
      <c r="L103" s="10" t="s">
        <v>52</v>
      </c>
      <c r="M103" s="9" t="s">
        <v>1656</v>
      </c>
      <c r="N103" s="47" t="s">
        <v>259</v>
      </c>
      <c r="O103" s="7" t="s">
        <v>259</v>
      </c>
      <c r="P103" s="442">
        <v>2</v>
      </c>
      <c r="Q103" s="179">
        <v>2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1</v>
      </c>
      <c r="X103" s="37">
        <v>0</v>
      </c>
      <c r="Y103" s="37">
        <v>0</v>
      </c>
      <c r="Z103" s="37">
        <v>0</v>
      </c>
      <c r="AA103" s="37">
        <v>0</v>
      </c>
      <c r="AB103" s="62">
        <v>0</v>
      </c>
      <c r="AC103" s="189">
        <v>1</v>
      </c>
      <c r="AD103" s="298">
        <v>0</v>
      </c>
    </row>
    <row r="104" spans="1:30" ht="27.6" x14ac:dyDescent="0.3">
      <c r="A104" s="44" t="s">
        <v>159</v>
      </c>
      <c r="B104" s="44" t="s">
        <v>159</v>
      </c>
      <c r="C104" s="44" t="s">
        <v>159</v>
      </c>
      <c r="D104" s="44" t="s">
        <v>159</v>
      </c>
      <c r="E104" s="44" t="s">
        <v>207</v>
      </c>
      <c r="F104" s="44" t="s">
        <v>208</v>
      </c>
      <c r="G104" s="7" t="s">
        <v>215</v>
      </c>
      <c r="H104" s="22">
        <v>0</v>
      </c>
      <c r="I104" s="42">
        <v>0</v>
      </c>
      <c r="J104" s="22">
        <v>0</v>
      </c>
      <c r="K104" s="7" t="s">
        <v>272</v>
      </c>
      <c r="L104" s="10" t="s">
        <v>52</v>
      </c>
      <c r="M104" s="9" t="s">
        <v>1628</v>
      </c>
      <c r="N104" s="47" t="s">
        <v>259</v>
      </c>
      <c r="O104" s="7" t="s">
        <v>259</v>
      </c>
      <c r="P104" s="442">
        <v>0</v>
      </c>
      <c r="Q104" s="179">
        <v>4</v>
      </c>
      <c r="R104" s="62">
        <v>0</v>
      </c>
      <c r="S104" s="62">
        <v>0</v>
      </c>
      <c r="T104" s="62">
        <v>1</v>
      </c>
      <c r="U104" s="62">
        <v>0</v>
      </c>
      <c r="V104" s="62">
        <v>0</v>
      </c>
      <c r="W104" s="62">
        <v>1</v>
      </c>
      <c r="X104" s="37">
        <v>0</v>
      </c>
      <c r="Y104" s="37">
        <v>0</v>
      </c>
      <c r="Z104" s="37">
        <v>1</v>
      </c>
      <c r="AA104" s="37">
        <v>0</v>
      </c>
      <c r="AB104" s="62">
        <v>0</v>
      </c>
      <c r="AC104" s="189">
        <v>1</v>
      </c>
      <c r="AD104" s="298">
        <v>0</v>
      </c>
    </row>
    <row r="105" spans="1:30" ht="30" customHeight="1" x14ac:dyDescent="0.3">
      <c r="A105" s="44" t="s">
        <v>159</v>
      </c>
      <c r="B105" s="44" t="s">
        <v>159</v>
      </c>
      <c r="C105" s="44" t="s">
        <v>159</v>
      </c>
      <c r="D105" s="44" t="s">
        <v>159</v>
      </c>
      <c r="E105" s="44" t="s">
        <v>207</v>
      </c>
      <c r="F105" s="44" t="s">
        <v>208</v>
      </c>
      <c r="G105" s="7" t="s">
        <v>215</v>
      </c>
      <c r="H105" s="22">
        <v>0</v>
      </c>
      <c r="I105" s="42">
        <v>0</v>
      </c>
      <c r="J105" s="22">
        <v>0</v>
      </c>
      <c r="K105" s="7" t="s">
        <v>274</v>
      </c>
      <c r="L105" s="10" t="s">
        <v>52</v>
      </c>
      <c r="M105" s="9" t="s">
        <v>258</v>
      </c>
      <c r="N105" s="46" t="s">
        <v>259</v>
      </c>
      <c r="O105" s="7" t="s">
        <v>260</v>
      </c>
      <c r="P105" s="177">
        <v>3</v>
      </c>
      <c r="Q105" s="179">
        <v>3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24">
        <v>2</v>
      </c>
      <c r="X105" s="23">
        <v>0</v>
      </c>
      <c r="Y105" s="23">
        <v>0</v>
      </c>
      <c r="Z105" s="23">
        <v>0</v>
      </c>
      <c r="AA105" s="23">
        <v>0</v>
      </c>
      <c r="AB105" s="24">
        <v>0</v>
      </c>
      <c r="AC105" s="190">
        <v>1</v>
      </c>
      <c r="AD105" s="298">
        <v>0</v>
      </c>
    </row>
    <row r="106" spans="1:30" x14ac:dyDescent="0.3">
      <c r="A106" s="44" t="s">
        <v>159</v>
      </c>
      <c r="B106" s="44" t="s">
        <v>159</v>
      </c>
      <c r="C106" s="44" t="s">
        <v>159</v>
      </c>
      <c r="D106" s="44" t="s">
        <v>159</v>
      </c>
      <c r="E106" s="44" t="s">
        <v>207</v>
      </c>
      <c r="F106" s="44" t="s">
        <v>208</v>
      </c>
      <c r="G106" s="11" t="s">
        <v>215</v>
      </c>
      <c r="H106" s="320">
        <v>0</v>
      </c>
      <c r="I106" s="321">
        <v>0</v>
      </c>
      <c r="J106" s="22">
        <v>0</v>
      </c>
      <c r="K106" s="7" t="s">
        <v>275</v>
      </c>
      <c r="L106" s="10" t="s">
        <v>52</v>
      </c>
      <c r="M106" s="9" t="s">
        <v>262</v>
      </c>
      <c r="N106" s="46" t="s">
        <v>259</v>
      </c>
      <c r="O106" s="7" t="s">
        <v>260</v>
      </c>
      <c r="P106" s="177">
        <v>8619</v>
      </c>
      <c r="Q106" s="175">
        <v>770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385</v>
      </c>
      <c r="X106" s="23">
        <v>0</v>
      </c>
      <c r="Y106" s="23">
        <v>0</v>
      </c>
      <c r="Z106" s="23">
        <v>0</v>
      </c>
      <c r="AA106" s="23">
        <v>0</v>
      </c>
      <c r="AB106" s="24">
        <v>0</v>
      </c>
      <c r="AC106" s="190">
        <v>385</v>
      </c>
      <c r="AD106" s="298">
        <v>0</v>
      </c>
    </row>
    <row r="107" spans="1:30" ht="28.95" customHeight="1" x14ac:dyDescent="0.3">
      <c r="A107" s="44" t="s">
        <v>159</v>
      </c>
      <c r="B107" s="44" t="s">
        <v>159</v>
      </c>
      <c r="C107" s="44" t="s">
        <v>159</v>
      </c>
      <c r="D107" s="44" t="s">
        <v>159</v>
      </c>
      <c r="E107" s="44" t="s">
        <v>207</v>
      </c>
      <c r="F107" s="44" t="s">
        <v>208</v>
      </c>
      <c r="G107" s="11" t="s">
        <v>215</v>
      </c>
      <c r="H107" s="320">
        <v>0</v>
      </c>
      <c r="I107" s="321">
        <v>0</v>
      </c>
      <c r="J107" s="22">
        <v>0</v>
      </c>
      <c r="K107" s="7" t="s">
        <v>278</v>
      </c>
      <c r="L107" s="10" t="s">
        <v>52</v>
      </c>
      <c r="M107" s="9" t="s">
        <v>1666</v>
      </c>
      <c r="N107" s="46" t="s">
        <v>259</v>
      </c>
      <c r="O107" s="7" t="s">
        <v>260</v>
      </c>
      <c r="P107" s="172">
        <v>1</v>
      </c>
      <c r="Q107" s="175">
        <v>4</v>
      </c>
      <c r="R107" s="24">
        <v>0</v>
      </c>
      <c r="S107" s="24">
        <v>0</v>
      </c>
      <c r="T107" s="24">
        <v>1</v>
      </c>
      <c r="U107" s="24">
        <v>0</v>
      </c>
      <c r="V107" s="24">
        <v>0</v>
      </c>
      <c r="W107" s="24">
        <v>1</v>
      </c>
      <c r="X107" s="23">
        <v>0</v>
      </c>
      <c r="Y107" s="23">
        <v>0</v>
      </c>
      <c r="Z107" s="23">
        <v>1</v>
      </c>
      <c r="AA107" s="23">
        <v>0</v>
      </c>
      <c r="AB107" s="24">
        <v>0</v>
      </c>
      <c r="AC107" s="190">
        <v>1</v>
      </c>
      <c r="AD107" s="298">
        <v>0</v>
      </c>
    </row>
    <row r="108" spans="1:30" ht="41.4" x14ac:dyDescent="0.3">
      <c r="A108" s="44" t="s">
        <v>159</v>
      </c>
      <c r="B108" s="44" t="s">
        <v>159</v>
      </c>
      <c r="C108" s="44" t="s">
        <v>159</v>
      </c>
      <c r="D108" s="44" t="s">
        <v>159</v>
      </c>
      <c r="E108" s="44" t="s">
        <v>207</v>
      </c>
      <c r="F108" s="44" t="s">
        <v>208</v>
      </c>
      <c r="G108" s="11" t="s">
        <v>215</v>
      </c>
      <c r="H108" s="320">
        <v>0</v>
      </c>
      <c r="I108" s="321">
        <v>0</v>
      </c>
      <c r="J108" s="22">
        <v>0</v>
      </c>
      <c r="K108" s="7" t="s">
        <v>280</v>
      </c>
      <c r="L108" s="10" t="s">
        <v>52</v>
      </c>
      <c r="M108" s="9" t="s">
        <v>1667</v>
      </c>
      <c r="N108" s="46" t="s">
        <v>180</v>
      </c>
      <c r="O108" s="7" t="s">
        <v>256</v>
      </c>
      <c r="P108" s="167">
        <v>0</v>
      </c>
      <c r="Q108" s="209">
        <v>0.33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0.33</v>
      </c>
      <c r="Y108" s="210">
        <v>0</v>
      </c>
      <c r="Z108" s="210">
        <v>0</v>
      </c>
      <c r="AA108" s="210">
        <v>0</v>
      </c>
      <c r="AB108" s="50">
        <v>0</v>
      </c>
      <c r="AC108" s="208">
        <v>0</v>
      </c>
      <c r="AD108" s="298">
        <v>0</v>
      </c>
    </row>
    <row r="109" spans="1:30" ht="27.6" x14ac:dyDescent="0.3">
      <c r="A109" s="44" t="s">
        <v>159</v>
      </c>
      <c r="B109" s="44" t="s">
        <v>159</v>
      </c>
      <c r="C109" s="44" t="s">
        <v>159</v>
      </c>
      <c r="D109" s="44" t="s">
        <v>159</v>
      </c>
      <c r="E109" s="44" t="s">
        <v>207</v>
      </c>
      <c r="F109" s="44" t="s">
        <v>208</v>
      </c>
      <c r="G109" s="11" t="s">
        <v>215</v>
      </c>
      <c r="H109" s="320">
        <v>0</v>
      </c>
      <c r="I109" s="321">
        <v>0</v>
      </c>
      <c r="J109" s="22">
        <v>0</v>
      </c>
      <c r="K109" s="7" t="s">
        <v>282</v>
      </c>
      <c r="L109" s="10" t="s">
        <v>52</v>
      </c>
      <c r="M109" s="9" t="s">
        <v>266</v>
      </c>
      <c r="N109" s="46" t="s">
        <v>194</v>
      </c>
      <c r="O109" s="26" t="s">
        <v>195</v>
      </c>
      <c r="P109" s="167">
        <v>0</v>
      </c>
      <c r="Q109" s="175">
        <v>4</v>
      </c>
      <c r="R109" s="27">
        <v>0</v>
      </c>
      <c r="S109" s="27">
        <v>0</v>
      </c>
      <c r="T109" s="27">
        <v>1</v>
      </c>
      <c r="U109" s="27">
        <v>0</v>
      </c>
      <c r="V109" s="27">
        <v>0</v>
      </c>
      <c r="W109" s="27">
        <v>1</v>
      </c>
      <c r="X109" s="27">
        <v>0</v>
      </c>
      <c r="Y109" s="27">
        <v>0</v>
      </c>
      <c r="Z109" s="27">
        <v>1</v>
      </c>
      <c r="AA109" s="27">
        <v>0</v>
      </c>
      <c r="AB109" s="27">
        <v>0</v>
      </c>
      <c r="AC109" s="299">
        <v>1</v>
      </c>
      <c r="AD109" s="298">
        <v>0</v>
      </c>
    </row>
    <row r="110" spans="1:30" ht="27.6" x14ac:dyDescent="0.3">
      <c r="A110" s="44" t="s">
        <v>159</v>
      </c>
      <c r="B110" s="44" t="s">
        <v>159</v>
      </c>
      <c r="C110" s="44" t="s">
        <v>159</v>
      </c>
      <c r="D110" s="44" t="s">
        <v>159</v>
      </c>
      <c r="E110" s="44" t="s">
        <v>207</v>
      </c>
      <c r="F110" s="44" t="s">
        <v>208</v>
      </c>
      <c r="G110" s="11" t="s">
        <v>215</v>
      </c>
      <c r="H110" s="320">
        <v>0</v>
      </c>
      <c r="I110" s="321">
        <v>0</v>
      </c>
      <c r="J110" s="22">
        <v>0</v>
      </c>
      <c r="K110" s="7" t="s">
        <v>284</v>
      </c>
      <c r="L110" s="10" t="s">
        <v>52</v>
      </c>
      <c r="M110" s="9" t="s">
        <v>268</v>
      </c>
      <c r="N110" s="46" t="s">
        <v>194</v>
      </c>
      <c r="O110" s="26" t="s">
        <v>195</v>
      </c>
      <c r="P110" s="167">
        <v>0</v>
      </c>
      <c r="Q110" s="175">
        <v>1</v>
      </c>
      <c r="R110" s="27">
        <v>0</v>
      </c>
      <c r="S110" s="27">
        <v>0</v>
      </c>
      <c r="T110" s="307">
        <v>0.25</v>
      </c>
      <c r="U110" s="27">
        <v>0</v>
      </c>
      <c r="V110" s="27">
        <v>0</v>
      </c>
      <c r="W110" s="307">
        <v>0.25</v>
      </c>
      <c r="X110" s="27">
        <v>0</v>
      </c>
      <c r="Y110" s="27">
        <v>0</v>
      </c>
      <c r="Z110" s="307">
        <v>0.25</v>
      </c>
      <c r="AA110" s="27">
        <v>0</v>
      </c>
      <c r="AB110" s="27">
        <v>0</v>
      </c>
      <c r="AC110" s="308">
        <v>0.25</v>
      </c>
      <c r="AD110" s="298">
        <v>0</v>
      </c>
    </row>
    <row r="111" spans="1:30" x14ac:dyDescent="0.3">
      <c r="A111" s="44" t="s">
        <v>159</v>
      </c>
      <c r="B111" s="44" t="s">
        <v>159</v>
      </c>
      <c r="C111" s="44" t="s">
        <v>159</v>
      </c>
      <c r="D111" s="44" t="s">
        <v>159</v>
      </c>
      <c r="E111" s="44" t="s">
        <v>207</v>
      </c>
      <c r="F111" s="44" t="s">
        <v>208</v>
      </c>
      <c r="G111" s="7" t="s">
        <v>215</v>
      </c>
      <c r="H111" s="22">
        <v>0</v>
      </c>
      <c r="I111" s="42">
        <v>0</v>
      </c>
      <c r="J111" s="22">
        <v>0</v>
      </c>
      <c r="K111" s="7" t="s">
        <v>286</v>
      </c>
      <c r="L111" s="10" t="s">
        <v>52</v>
      </c>
      <c r="M111" s="9" t="s">
        <v>270</v>
      </c>
      <c r="N111" s="46" t="s">
        <v>194</v>
      </c>
      <c r="O111" s="26" t="s">
        <v>195</v>
      </c>
      <c r="P111" s="167">
        <v>0</v>
      </c>
      <c r="Q111" s="175">
        <v>50</v>
      </c>
      <c r="R111" s="27">
        <v>0</v>
      </c>
      <c r="S111" s="27">
        <v>0</v>
      </c>
      <c r="T111" s="27">
        <v>4</v>
      </c>
      <c r="U111" s="27">
        <v>8</v>
      </c>
      <c r="V111" s="27">
        <v>10</v>
      </c>
      <c r="W111" s="27">
        <v>10</v>
      </c>
      <c r="X111" s="27">
        <v>10</v>
      </c>
      <c r="Y111" s="27">
        <v>8</v>
      </c>
      <c r="Z111" s="27">
        <v>0</v>
      </c>
      <c r="AA111" s="27">
        <v>0</v>
      </c>
      <c r="AB111" s="27">
        <v>0</v>
      </c>
      <c r="AC111" s="299">
        <v>0</v>
      </c>
      <c r="AD111" s="298">
        <v>0</v>
      </c>
    </row>
    <row r="112" spans="1:30" ht="27.6" x14ac:dyDescent="0.3">
      <c r="A112" s="44" t="s">
        <v>159</v>
      </c>
      <c r="B112" s="44" t="s">
        <v>159</v>
      </c>
      <c r="C112" s="44" t="s">
        <v>159</v>
      </c>
      <c r="D112" s="44" t="s">
        <v>159</v>
      </c>
      <c r="E112" s="44" t="s">
        <v>207</v>
      </c>
      <c r="F112" s="44" t="s">
        <v>208</v>
      </c>
      <c r="G112" s="7" t="s">
        <v>215</v>
      </c>
      <c r="H112" s="22">
        <v>0</v>
      </c>
      <c r="I112" s="42">
        <v>0</v>
      </c>
      <c r="J112" s="22">
        <v>0</v>
      </c>
      <c r="K112" s="7" t="s">
        <v>288</v>
      </c>
      <c r="L112" s="10" t="s">
        <v>52</v>
      </c>
      <c r="M112" s="9" t="s">
        <v>1668</v>
      </c>
      <c r="N112" s="46" t="s">
        <v>194</v>
      </c>
      <c r="O112" s="7" t="s">
        <v>195</v>
      </c>
      <c r="P112" s="167">
        <v>0</v>
      </c>
      <c r="Q112" s="175">
        <v>50</v>
      </c>
      <c r="R112" s="24">
        <v>0</v>
      </c>
      <c r="S112" s="24">
        <v>0</v>
      </c>
      <c r="T112" s="24">
        <v>5</v>
      </c>
      <c r="U112" s="24">
        <v>5</v>
      </c>
      <c r="V112" s="24">
        <v>6</v>
      </c>
      <c r="W112" s="24">
        <v>6</v>
      </c>
      <c r="X112" s="24">
        <v>6</v>
      </c>
      <c r="Y112" s="24">
        <v>6</v>
      </c>
      <c r="Z112" s="24">
        <v>6</v>
      </c>
      <c r="AA112" s="24">
        <v>5</v>
      </c>
      <c r="AB112" s="24">
        <v>5</v>
      </c>
      <c r="AC112" s="297">
        <v>0</v>
      </c>
      <c r="AD112" s="298">
        <v>0</v>
      </c>
    </row>
    <row r="113" spans="1:30" ht="27.6" x14ac:dyDescent="0.3">
      <c r="A113" s="44" t="s">
        <v>159</v>
      </c>
      <c r="B113" s="44" t="s">
        <v>159</v>
      </c>
      <c r="C113" s="44" t="s">
        <v>159</v>
      </c>
      <c r="D113" s="44" t="s">
        <v>159</v>
      </c>
      <c r="E113" s="44" t="s">
        <v>207</v>
      </c>
      <c r="F113" s="44" t="s">
        <v>208</v>
      </c>
      <c r="G113" s="7" t="s">
        <v>215</v>
      </c>
      <c r="H113" s="22">
        <v>0</v>
      </c>
      <c r="I113" s="42">
        <v>0</v>
      </c>
      <c r="J113" s="22">
        <v>0</v>
      </c>
      <c r="K113" s="7" t="s">
        <v>1622</v>
      </c>
      <c r="L113" s="10" t="s">
        <v>52</v>
      </c>
      <c r="M113" s="9" t="s">
        <v>273</v>
      </c>
      <c r="N113" s="53" t="s">
        <v>194</v>
      </c>
      <c r="O113" s="55" t="s">
        <v>195</v>
      </c>
      <c r="P113" s="167">
        <v>0</v>
      </c>
      <c r="Q113" s="66">
        <v>0.7</v>
      </c>
      <c r="R113" s="196">
        <v>0</v>
      </c>
      <c r="S113" s="196">
        <v>0</v>
      </c>
      <c r="T113" s="196">
        <v>0.17499999999999999</v>
      </c>
      <c r="U113" s="196">
        <v>0</v>
      </c>
      <c r="V113" s="196">
        <v>0</v>
      </c>
      <c r="W113" s="196">
        <v>0.17499999999999999</v>
      </c>
      <c r="X113" s="196">
        <v>0</v>
      </c>
      <c r="Y113" s="196">
        <v>0</v>
      </c>
      <c r="Z113" s="196">
        <v>0.17499999999999999</v>
      </c>
      <c r="AA113" s="196">
        <v>0</v>
      </c>
      <c r="AB113" s="196">
        <v>0.17499999999999999</v>
      </c>
      <c r="AC113" s="197">
        <v>0</v>
      </c>
      <c r="AD113" s="298">
        <v>0</v>
      </c>
    </row>
    <row r="114" spans="1:30" ht="41.4" x14ac:dyDescent="0.3">
      <c r="A114" s="44" t="s">
        <v>159</v>
      </c>
      <c r="B114" s="44" t="s">
        <v>159</v>
      </c>
      <c r="C114" s="44" t="s">
        <v>159</v>
      </c>
      <c r="D114" s="44" t="s">
        <v>159</v>
      </c>
      <c r="E114" s="44" t="s">
        <v>207</v>
      </c>
      <c r="F114" s="44" t="s">
        <v>208</v>
      </c>
      <c r="G114" s="7" t="s">
        <v>215</v>
      </c>
      <c r="H114" s="22">
        <v>0</v>
      </c>
      <c r="I114" s="42">
        <v>0</v>
      </c>
      <c r="J114" s="22">
        <v>0</v>
      </c>
      <c r="K114" s="7" t="s">
        <v>1630</v>
      </c>
      <c r="L114" s="10" t="s">
        <v>52</v>
      </c>
      <c r="M114" s="9" t="s">
        <v>1669</v>
      </c>
      <c r="N114" s="53" t="s">
        <v>194</v>
      </c>
      <c r="O114" s="55" t="s">
        <v>195</v>
      </c>
      <c r="P114" s="167">
        <v>0</v>
      </c>
      <c r="Q114" s="203">
        <v>1</v>
      </c>
      <c r="R114" s="196">
        <v>0</v>
      </c>
      <c r="S114" s="196">
        <v>0</v>
      </c>
      <c r="T114" s="196">
        <v>0</v>
      </c>
      <c r="U114" s="196">
        <v>0.25</v>
      </c>
      <c r="V114" s="196">
        <v>0</v>
      </c>
      <c r="W114" s="196">
        <v>0.25</v>
      </c>
      <c r="X114" s="196">
        <v>0</v>
      </c>
      <c r="Y114" s="196">
        <v>0.25</v>
      </c>
      <c r="Z114" s="196">
        <v>0</v>
      </c>
      <c r="AA114" s="196">
        <v>0</v>
      </c>
      <c r="AB114" s="196">
        <v>0.25</v>
      </c>
      <c r="AC114" s="197">
        <v>0</v>
      </c>
      <c r="AD114" s="298">
        <v>0</v>
      </c>
    </row>
    <row r="115" spans="1:30" ht="27.6" x14ac:dyDescent="0.3">
      <c r="A115" s="44" t="s">
        <v>159</v>
      </c>
      <c r="B115" s="44" t="s">
        <v>159</v>
      </c>
      <c r="C115" s="44" t="s">
        <v>159</v>
      </c>
      <c r="D115" s="44" t="s">
        <v>159</v>
      </c>
      <c r="E115" s="44" t="s">
        <v>207</v>
      </c>
      <c r="F115" s="44" t="s">
        <v>208</v>
      </c>
      <c r="G115" s="7" t="s">
        <v>215</v>
      </c>
      <c r="H115" s="22">
        <v>0</v>
      </c>
      <c r="I115" s="42">
        <v>0</v>
      </c>
      <c r="J115" s="22">
        <v>0</v>
      </c>
      <c r="K115" s="7" t="s">
        <v>1631</v>
      </c>
      <c r="L115" s="10" t="s">
        <v>52</v>
      </c>
      <c r="M115" s="9" t="s">
        <v>276</v>
      </c>
      <c r="N115" s="53" t="s">
        <v>194</v>
      </c>
      <c r="O115" s="55" t="s">
        <v>277</v>
      </c>
      <c r="P115" s="65">
        <v>1</v>
      </c>
      <c r="Q115" s="65">
        <v>1</v>
      </c>
      <c r="R115" s="207">
        <v>8.3333333333333329E-2</v>
      </c>
      <c r="S115" s="207">
        <v>8.3333333333333329E-2</v>
      </c>
      <c r="T115" s="207">
        <v>8.3333333333333329E-2</v>
      </c>
      <c r="U115" s="207">
        <v>8.3333333333333329E-2</v>
      </c>
      <c r="V115" s="207">
        <v>8.3333333333333329E-2</v>
      </c>
      <c r="W115" s="207">
        <v>8.3333333333333329E-2</v>
      </c>
      <c r="X115" s="207">
        <v>8.3333333333333329E-2</v>
      </c>
      <c r="Y115" s="207">
        <v>8.3333333333333329E-2</v>
      </c>
      <c r="Z115" s="207">
        <v>8.3333333333333329E-2</v>
      </c>
      <c r="AA115" s="207">
        <v>8.3333333333333329E-2</v>
      </c>
      <c r="AB115" s="207">
        <v>8.3333333333333329E-2</v>
      </c>
      <c r="AC115" s="207">
        <v>8.3333333333333329E-2</v>
      </c>
      <c r="AD115" s="298">
        <v>0</v>
      </c>
    </row>
    <row r="116" spans="1:30" x14ac:dyDescent="0.3">
      <c r="A116" s="44" t="s">
        <v>159</v>
      </c>
      <c r="B116" s="44" t="s">
        <v>159</v>
      </c>
      <c r="C116" s="44" t="s">
        <v>159</v>
      </c>
      <c r="D116" s="44" t="s">
        <v>159</v>
      </c>
      <c r="E116" s="44" t="s">
        <v>207</v>
      </c>
      <c r="F116" s="44" t="s">
        <v>208</v>
      </c>
      <c r="G116" s="7" t="s">
        <v>215</v>
      </c>
      <c r="H116" s="22">
        <v>0</v>
      </c>
      <c r="I116" s="42">
        <v>0</v>
      </c>
      <c r="J116" s="22">
        <v>0</v>
      </c>
      <c r="K116" s="7" t="s">
        <v>1632</v>
      </c>
      <c r="L116" s="10" t="s">
        <v>52</v>
      </c>
      <c r="M116" s="9" t="s">
        <v>1663</v>
      </c>
      <c r="N116" s="53" t="s">
        <v>194</v>
      </c>
      <c r="O116" s="55" t="s">
        <v>277</v>
      </c>
      <c r="P116" s="65">
        <v>8</v>
      </c>
      <c r="Q116" s="65">
        <v>4</v>
      </c>
      <c r="R116" s="309">
        <v>0</v>
      </c>
      <c r="S116" s="309">
        <v>0</v>
      </c>
      <c r="T116" s="309">
        <v>0</v>
      </c>
      <c r="U116" s="309">
        <v>0</v>
      </c>
      <c r="V116" s="309">
        <v>4</v>
      </c>
      <c r="W116" s="309">
        <v>0</v>
      </c>
      <c r="X116" s="309">
        <v>0</v>
      </c>
      <c r="Y116" s="309">
        <v>0</v>
      </c>
      <c r="Z116" s="309">
        <v>0</v>
      </c>
      <c r="AA116" s="309">
        <v>0</v>
      </c>
      <c r="AB116" s="309">
        <v>0</v>
      </c>
      <c r="AC116" s="310">
        <v>0</v>
      </c>
      <c r="AD116" s="298">
        <v>0</v>
      </c>
    </row>
    <row r="117" spans="1:30" x14ac:dyDescent="0.3">
      <c r="A117" s="44" t="s">
        <v>159</v>
      </c>
      <c r="B117" s="44" t="s">
        <v>159</v>
      </c>
      <c r="C117" s="44" t="s">
        <v>159</v>
      </c>
      <c r="D117" s="44" t="s">
        <v>159</v>
      </c>
      <c r="E117" s="44" t="s">
        <v>207</v>
      </c>
      <c r="F117" s="44" t="s">
        <v>208</v>
      </c>
      <c r="G117" s="7" t="s">
        <v>215</v>
      </c>
      <c r="H117" s="22">
        <v>0</v>
      </c>
      <c r="I117" s="42">
        <v>0</v>
      </c>
      <c r="J117" s="22">
        <v>0</v>
      </c>
      <c r="K117" s="7" t="s">
        <v>1633</v>
      </c>
      <c r="L117" s="10" t="s">
        <v>52</v>
      </c>
      <c r="M117" s="9" t="s">
        <v>281</v>
      </c>
      <c r="N117" s="53" t="s">
        <v>194</v>
      </c>
      <c r="O117" s="55" t="s">
        <v>277</v>
      </c>
      <c r="P117" s="63">
        <v>0</v>
      </c>
      <c r="Q117" s="203">
        <v>0.99999999999999989</v>
      </c>
      <c r="R117" s="196">
        <v>0</v>
      </c>
      <c r="S117" s="196">
        <v>0</v>
      </c>
      <c r="T117" s="196">
        <v>0.1</v>
      </c>
      <c r="U117" s="196">
        <v>0</v>
      </c>
      <c r="V117" s="196">
        <v>0.2</v>
      </c>
      <c r="W117" s="196">
        <v>0</v>
      </c>
      <c r="X117" s="196">
        <v>0.2</v>
      </c>
      <c r="Y117" s="196">
        <v>0</v>
      </c>
      <c r="Z117" s="196">
        <v>0.2</v>
      </c>
      <c r="AA117" s="196">
        <v>0</v>
      </c>
      <c r="AB117" s="196">
        <v>0.2</v>
      </c>
      <c r="AC117" s="206">
        <v>0.1</v>
      </c>
      <c r="AD117" s="298">
        <v>0</v>
      </c>
    </row>
    <row r="118" spans="1:30" x14ac:dyDescent="0.3">
      <c r="A118" s="44" t="s">
        <v>159</v>
      </c>
      <c r="B118" s="44" t="s">
        <v>159</v>
      </c>
      <c r="C118" s="44" t="s">
        <v>159</v>
      </c>
      <c r="D118" s="44" t="s">
        <v>159</v>
      </c>
      <c r="E118" s="44" t="s">
        <v>207</v>
      </c>
      <c r="F118" s="44" t="s">
        <v>208</v>
      </c>
      <c r="G118" s="7" t="s">
        <v>215</v>
      </c>
      <c r="H118" s="22">
        <v>0</v>
      </c>
      <c r="I118" s="42">
        <v>0</v>
      </c>
      <c r="J118" s="22">
        <v>0</v>
      </c>
      <c r="K118" s="7" t="s">
        <v>1634</v>
      </c>
      <c r="L118" s="10" t="s">
        <v>52</v>
      </c>
      <c r="M118" s="9" t="s">
        <v>283</v>
      </c>
      <c r="N118" s="53" t="s">
        <v>194</v>
      </c>
      <c r="O118" s="55" t="s">
        <v>277</v>
      </c>
      <c r="P118" s="63">
        <v>0</v>
      </c>
      <c r="Q118" s="65">
        <v>6</v>
      </c>
      <c r="R118" s="309">
        <v>0</v>
      </c>
      <c r="S118" s="309">
        <v>1</v>
      </c>
      <c r="T118" s="309">
        <v>0</v>
      </c>
      <c r="U118" s="309">
        <v>1</v>
      </c>
      <c r="V118" s="309">
        <v>0</v>
      </c>
      <c r="W118" s="309">
        <v>1</v>
      </c>
      <c r="X118" s="309">
        <v>0</v>
      </c>
      <c r="Y118" s="309">
        <v>1</v>
      </c>
      <c r="Z118" s="309">
        <v>0</v>
      </c>
      <c r="AA118" s="309">
        <v>1</v>
      </c>
      <c r="AB118" s="309">
        <v>0</v>
      </c>
      <c r="AC118" s="310">
        <v>1</v>
      </c>
      <c r="AD118" s="298">
        <v>0</v>
      </c>
    </row>
    <row r="119" spans="1:30" x14ac:dyDescent="0.3">
      <c r="A119" s="44" t="s">
        <v>159</v>
      </c>
      <c r="B119" s="44" t="s">
        <v>159</v>
      </c>
      <c r="C119" s="44" t="s">
        <v>159</v>
      </c>
      <c r="D119" s="44" t="s">
        <v>159</v>
      </c>
      <c r="E119" s="44" t="s">
        <v>207</v>
      </c>
      <c r="F119" s="44" t="s">
        <v>208</v>
      </c>
      <c r="G119" s="57" t="s">
        <v>215</v>
      </c>
      <c r="H119" s="333">
        <v>0</v>
      </c>
      <c r="I119" s="334">
        <v>0</v>
      </c>
      <c r="J119" s="40" t="s">
        <v>50</v>
      </c>
      <c r="K119" s="7" t="s">
        <v>1635</v>
      </c>
      <c r="L119" s="10" t="s">
        <v>52</v>
      </c>
      <c r="M119" s="9" t="s">
        <v>285</v>
      </c>
      <c r="N119" s="53" t="s">
        <v>194</v>
      </c>
      <c r="O119" s="57" t="s">
        <v>277</v>
      </c>
      <c r="P119" s="63">
        <v>0</v>
      </c>
      <c r="Q119" s="204">
        <v>1</v>
      </c>
      <c r="R119" s="295">
        <v>0</v>
      </c>
      <c r="S119" s="295">
        <v>0</v>
      </c>
      <c r="T119" s="295">
        <v>0</v>
      </c>
      <c r="U119" s="295">
        <v>0</v>
      </c>
      <c r="V119" s="295">
        <v>0</v>
      </c>
      <c r="W119" s="295">
        <v>1</v>
      </c>
      <c r="X119" s="295">
        <v>0</v>
      </c>
      <c r="Y119" s="295">
        <v>0</v>
      </c>
      <c r="Z119" s="295">
        <v>0</v>
      </c>
      <c r="AA119" s="295">
        <v>0</v>
      </c>
      <c r="AB119" s="295">
        <v>0</v>
      </c>
      <c r="AC119" s="311">
        <v>0</v>
      </c>
      <c r="AD119" s="298">
        <v>0</v>
      </c>
    </row>
    <row r="120" spans="1:30" x14ac:dyDescent="0.3">
      <c r="A120" s="44" t="s">
        <v>159</v>
      </c>
      <c r="B120" s="44" t="s">
        <v>159</v>
      </c>
      <c r="C120" s="44" t="s">
        <v>159</v>
      </c>
      <c r="D120" s="44" t="s">
        <v>159</v>
      </c>
      <c r="E120" s="44" t="s">
        <v>207</v>
      </c>
      <c r="F120" s="44" t="s">
        <v>208</v>
      </c>
      <c r="G120" s="57" t="s">
        <v>215</v>
      </c>
      <c r="H120" s="333">
        <v>0</v>
      </c>
      <c r="I120" s="334">
        <v>0</v>
      </c>
      <c r="J120" s="40" t="s">
        <v>50</v>
      </c>
      <c r="K120" s="7" t="s">
        <v>1636</v>
      </c>
      <c r="L120" s="10" t="s">
        <v>52</v>
      </c>
      <c r="M120" s="9" t="s">
        <v>287</v>
      </c>
      <c r="N120" s="53" t="s">
        <v>194</v>
      </c>
      <c r="O120" s="57" t="s">
        <v>277</v>
      </c>
      <c r="P120" s="67">
        <v>2</v>
      </c>
      <c r="Q120" s="205">
        <v>2</v>
      </c>
      <c r="R120" s="295">
        <v>2</v>
      </c>
      <c r="S120" s="295">
        <v>0</v>
      </c>
      <c r="T120" s="295">
        <v>0</v>
      </c>
      <c r="U120" s="295">
        <v>0</v>
      </c>
      <c r="V120" s="295">
        <v>0</v>
      </c>
      <c r="W120" s="295">
        <v>0</v>
      </c>
      <c r="X120" s="295">
        <v>0</v>
      </c>
      <c r="Y120" s="295">
        <v>0</v>
      </c>
      <c r="Z120" s="295">
        <v>0</v>
      </c>
      <c r="AA120" s="295">
        <v>0</v>
      </c>
      <c r="AB120" s="295">
        <v>0</v>
      </c>
      <c r="AC120" s="311">
        <v>0</v>
      </c>
      <c r="AD120" s="298">
        <v>0</v>
      </c>
    </row>
    <row r="121" spans="1:30" x14ac:dyDescent="0.3">
      <c r="A121" s="44" t="s">
        <v>159</v>
      </c>
      <c r="B121" s="44" t="s">
        <v>159</v>
      </c>
      <c r="C121" s="44" t="s">
        <v>159</v>
      </c>
      <c r="D121" s="44" t="s">
        <v>159</v>
      </c>
      <c r="E121" s="44" t="s">
        <v>207</v>
      </c>
      <c r="F121" s="44" t="s">
        <v>208</v>
      </c>
      <c r="G121" s="57" t="s">
        <v>215</v>
      </c>
      <c r="H121" s="333">
        <v>0</v>
      </c>
      <c r="I121" s="334">
        <v>0</v>
      </c>
      <c r="J121" s="40" t="s">
        <v>50</v>
      </c>
      <c r="K121" s="7" t="s">
        <v>1653</v>
      </c>
      <c r="L121" s="10" t="s">
        <v>52</v>
      </c>
      <c r="M121" s="9" t="s">
        <v>289</v>
      </c>
      <c r="N121" s="53" t="s">
        <v>194</v>
      </c>
      <c r="O121" s="57" t="s">
        <v>277</v>
      </c>
      <c r="P121" s="67">
        <v>12</v>
      </c>
      <c r="Q121" s="205">
        <v>12</v>
      </c>
      <c r="R121" s="295">
        <v>1</v>
      </c>
      <c r="S121" s="295">
        <v>1</v>
      </c>
      <c r="T121" s="295">
        <v>1</v>
      </c>
      <c r="U121" s="295">
        <v>1</v>
      </c>
      <c r="V121" s="295">
        <v>1</v>
      </c>
      <c r="W121" s="295">
        <v>1</v>
      </c>
      <c r="X121" s="295">
        <v>1</v>
      </c>
      <c r="Y121" s="295">
        <v>1</v>
      </c>
      <c r="Z121" s="295">
        <v>1</v>
      </c>
      <c r="AA121" s="295">
        <v>1</v>
      </c>
      <c r="AB121" s="295">
        <v>1</v>
      </c>
      <c r="AC121" s="311">
        <v>1</v>
      </c>
      <c r="AD121" s="298">
        <v>0</v>
      </c>
    </row>
  </sheetData>
  <sheetProtection algorithmName="SHA-512" hashValue="07Ht7xKKmbSyzV+kYvkhyOUehr3u3b5q7drN9ootF43d3qpN3JbJufLPji2MfK5T4j/OdfDxzoQB0wm+M0xCNw==" saltValue="dgF8hRwYKvmSFaFZdemZvA==" spinCount="100000" sheet="1" objects="1" scenarios="1"/>
  <autoFilter ref="A6:AD121" xr:uid="{4801E245-8E40-45DE-B23D-33AF245C14B9}"/>
  <mergeCells count="17">
    <mergeCell ref="AC1:AD1"/>
    <mergeCell ref="AC2:AD2"/>
    <mergeCell ref="C3:D3"/>
    <mergeCell ref="C2:D2"/>
    <mergeCell ref="C1:D1"/>
    <mergeCell ref="A4:D5"/>
    <mergeCell ref="E4:G5"/>
    <mergeCell ref="E2:AA2"/>
    <mergeCell ref="E1:AA1"/>
    <mergeCell ref="R5:AC5"/>
    <mergeCell ref="AC3:AD3"/>
    <mergeCell ref="H4:J5"/>
    <mergeCell ref="K4:AC4"/>
    <mergeCell ref="AD4:AD6"/>
    <mergeCell ref="P5:P6"/>
    <mergeCell ref="Q5:Q6"/>
    <mergeCell ref="E3:AA3"/>
  </mergeCells>
  <phoneticPr fontId="3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1D3C-6853-4E80-A95E-C3E9FB688225}">
  <dimension ref="A1:AA137"/>
  <sheetViews>
    <sheetView tabSelected="1" zoomScale="70" zoomScaleNormal="70" workbookViewId="0">
      <pane ySplit="5" topLeftCell="A23" activePane="bottomLeft" state="frozen"/>
      <selection pane="bottomLeft" activeCell="C31" sqref="C31"/>
    </sheetView>
  </sheetViews>
  <sheetFormatPr baseColWidth="10" defaultColWidth="9.109375" defaultRowHeight="13.8" x14ac:dyDescent="0.3"/>
  <cols>
    <col min="1" max="1" width="12.44140625" style="69" customWidth="1"/>
    <col min="2" max="2" width="11.6640625" style="69" bestFit="1" customWidth="1"/>
    <col min="3" max="3" width="21.88671875" style="69" customWidth="1"/>
    <col min="4" max="4" width="56.6640625" style="69" customWidth="1"/>
    <col min="5" max="5" width="12.6640625" style="69" bestFit="1" customWidth="1"/>
    <col min="6" max="6" width="45.33203125" style="68" customWidth="1"/>
    <col min="7" max="7" width="16.109375" style="69" customWidth="1"/>
    <col min="8" max="8" width="41.5546875" style="25" customWidth="1"/>
    <col min="9" max="9" width="22.109375" style="69" customWidth="1"/>
    <col min="10" max="11" width="9.6640625" style="25" customWidth="1"/>
    <col min="12" max="16" width="13.109375" style="25" customWidth="1"/>
    <col min="17" max="17" width="13.44140625" style="25" customWidth="1"/>
    <col min="18" max="18" width="11.6640625" style="25" customWidth="1"/>
    <col min="19" max="20" width="13.109375" style="25" customWidth="1"/>
    <col min="21" max="21" width="9.6640625" style="25" customWidth="1"/>
    <col min="22" max="22" width="35.33203125" style="25" customWidth="1"/>
    <col min="23" max="23" width="31.109375" style="25" customWidth="1"/>
    <col min="24" max="24" width="25.33203125" style="25" customWidth="1"/>
    <col min="25" max="25" width="27.109375" style="93" bestFit="1" customWidth="1"/>
    <col min="26" max="26" width="42.33203125" style="25" customWidth="1"/>
    <col min="27" max="27" width="23.5546875" style="25" customWidth="1"/>
    <col min="28" max="16384" width="9.109375" style="25"/>
  </cols>
  <sheetData>
    <row r="1" spans="1:27" s="73" customFormat="1" ht="24" customHeight="1" x14ac:dyDescent="0.3">
      <c r="A1" s="495"/>
      <c r="B1" s="496"/>
      <c r="C1" s="497"/>
      <c r="D1" s="71" t="s">
        <v>0</v>
      </c>
      <c r="E1" s="503" t="s">
        <v>1</v>
      </c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72" t="s">
        <v>2</v>
      </c>
      <c r="AA1" s="89" t="s">
        <v>3</v>
      </c>
    </row>
    <row r="2" spans="1:27" s="73" customFormat="1" ht="24" customHeight="1" x14ac:dyDescent="0.3">
      <c r="A2" s="495"/>
      <c r="B2" s="496"/>
      <c r="C2" s="497"/>
      <c r="D2" s="71" t="s">
        <v>4</v>
      </c>
      <c r="E2" s="504" t="s">
        <v>5</v>
      </c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72" t="s">
        <v>6</v>
      </c>
      <c r="AA2" s="268">
        <v>5</v>
      </c>
    </row>
    <row r="3" spans="1:27" s="73" customFormat="1" ht="24" customHeight="1" x14ac:dyDescent="0.3">
      <c r="A3" s="498"/>
      <c r="B3" s="499"/>
      <c r="C3" s="500"/>
      <c r="D3" s="247" t="s">
        <v>7</v>
      </c>
      <c r="E3" s="504" t="s">
        <v>8</v>
      </c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248" t="s">
        <v>9</v>
      </c>
      <c r="AA3" s="249">
        <v>45681</v>
      </c>
    </row>
    <row r="4" spans="1:27" x14ac:dyDescent="0.3">
      <c r="A4" s="471" t="s">
        <v>290</v>
      </c>
      <c r="B4" s="471" t="s">
        <v>27</v>
      </c>
      <c r="C4" s="501" t="s">
        <v>23</v>
      </c>
      <c r="D4" s="471" t="s">
        <v>29</v>
      </c>
      <c r="E4" s="471" t="s">
        <v>15</v>
      </c>
      <c r="F4" s="471" t="s">
        <v>291</v>
      </c>
      <c r="G4" s="471" t="s">
        <v>292</v>
      </c>
      <c r="H4" s="471" t="s">
        <v>293</v>
      </c>
      <c r="I4" s="471" t="s">
        <v>294</v>
      </c>
      <c r="J4" s="471" t="s">
        <v>295</v>
      </c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1"/>
      <c r="V4" s="471" t="s">
        <v>296</v>
      </c>
      <c r="W4" s="471" t="s">
        <v>297</v>
      </c>
      <c r="X4" s="471" t="s">
        <v>298</v>
      </c>
      <c r="Y4" s="505" t="s">
        <v>299</v>
      </c>
      <c r="Z4" s="471" t="s">
        <v>300</v>
      </c>
      <c r="AA4" s="471" t="s">
        <v>301</v>
      </c>
    </row>
    <row r="5" spans="1:27" x14ac:dyDescent="0.3">
      <c r="A5" s="471"/>
      <c r="B5" s="471"/>
      <c r="C5" s="502"/>
      <c r="D5" s="471"/>
      <c r="E5" s="471"/>
      <c r="F5" s="471"/>
      <c r="G5" s="471"/>
      <c r="H5" s="471"/>
      <c r="I5" s="471"/>
      <c r="J5" s="3" t="s">
        <v>32</v>
      </c>
      <c r="K5" s="3" t="s">
        <v>33</v>
      </c>
      <c r="L5" s="3" t="s">
        <v>34</v>
      </c>
      <c r="M5" s="3" t="s">
        <v>35</v>
      </c>
      <c r="N5" s="3" t="s">
        <v>36</v>
      </c>
      <c r="O5" s="3" t="s">
        <v>37</v>
      </c>
      <c r="P5" s="3" t="s">
        <v>38</v>
      </c>
      <c r="Q5" s="3" t="s">
        <v>39</v>
      </c>
      <c r="R5" s="3" t="s">
        <v>40</v>
      </c>
      <c r="S5" s="3" t="s">
        <v>302</v>
      </c>
      <c r="T5" s="3" t="s">
        <v>42</v>
      </c>
      <c r="U5" s="3" t="s">
        <v>43</v>
      </c>
      <c r="V5" s="471"/>
      <c r="W5" s="471"/>
      <c r="X5" s="471"/>
      <c r="Y5" s="505"/>
      <c r="Z5" s="471"/>
      <c r="AA5" s="471"/>
    </row>
    <row r="6" spans="1:27" s="13" customFormat="1" ht="41.4" x14ac:dyDescent="0.3">
      <c r="A6" s="337" t="s">
        <v>303</v>
      </c>
      <c r="B6" s="361" t="s">
        <v>51</v>
      </c>
      <c r="C6" s="361" t="s">
        <v>49</v>
      </c>
      <c r="D6" s="362" t="s">
        <v>46</v>
      </c>
      <c r="E6" s="363">
        <f>+E7+E8+E9+E10</f>
        <v>221782</v>
      </c>
      <c r="F6" s="364" t="s">
        <v>304</v>
      </c>
      <c r="G6" s="363">
        <f>+G7+G8+G9+G10</f>
        <v>221782</v>
      </c>
      <c r="H6" s="362" t="s">
        <v>46</v>
      </c>
      <c r="I6" s="361" t="s">
        <v>305</v>
      </c>
      <c r="J6" s="365">
        <f t="shared" ref="J6:U6" si="0">+J7+J8+J9+J10</f>
        <v>0</v>
      </c>
      <c r="K6" s="365">
        <f t="shared" si="0"/>
        <v>0</v>
      </c>
      <c r="L6" s="365">
        <f t="shared" si="0"/>
        <v>7196</v>
      </c>
      <c r="M6" s="365">
        <f t="shared" si="0"/>
        <v>7096</v>
      </c>
      <c r="N6" s="365">
        <f t="shared" si="0"/>
        <v>26346</v>
      </c>
      <c r="O6" s="365">
        <f t="shared" si="0"/>
        <v>25426</v>
      </c>
      <c r="P6" s="365">
        <f t="shared" si="0"/>
        <v>25346</v>
      </c>
      <c r="Q6" s="365">
        <f t="shared" si="0"/>
        <v>25346</v>
      </c>
      <c r="R6" s="365">
        <f t="shared" si="0"/>
        <v>25426</v>
      </c>
      <c r="S6" s="365">
        <f t="shared" si="0"/>
        <v>35346</v>
      </c>
      <c r="T6" s="365">
        <f t="shared" si="0"/>
        <v>22868</v>
      </c>
      <c r="U6" s="365">
        <f t="shared" si="0"/>
        <v>21386</v>
      </c>
      <c r="V6" s="366" t="s">
        <v>306</v>
      </c>
      <c r="W6" s="366" t="s">
        <v>307</v>
      </c>
      <c r="X6" s="361" t="s">
        <v>308</v>
      </c>
      <c r="Y6" s="506">
        <f>60410221019-Y14</f>
        <v>51348687866</v>
      </c>
      <c r="Z6" s="361" t="s">
        <v>309</v>
      </c>
      <c r="AA6" s="361" t="s">
        <v>310</v>
      </c>
    </row>
    <row r="7" spans="1:27" ht="41.4" x14ac:dyDescent="0.3">
      <c r="A7" s="335" t="s">
        <v>303</v>
      </c>
      <c r="B7" s="81" t="s">
        <v>55</v>
      </c>
      <c r="C7" s="81" t="s">
        <v>49</v>
      </c>
      <c r="D7" s="79" t="s">
        <v>57</v>
      </c>
      <c r="E7" s="80">
        <v>155000</v>
      </c>
      <c r="F7" s="367" t="s">
        <v>304</v>
      </c>
      <c r="G7" s="80">
        <v>155000</v>
      </c>
      <c r="H7" s="368" t="s">
        <v>57</v>
      </c>
      <c r="I7" s="81" t="s">
        <v>305</v>
      </c>
      <c r="J7" s="342">
        <v>0</v>
      </c>
      <c r="K7" s="342">
        <v>0</v>
      </c>
      <c r="L7" s="342">
        <v>0</v>
      </c>
      <c r="M7" s="342">
        <v>0</v>
      </c>
      <c r="N7" s="342">
        <v>19000</v>
      </c>
      <c r="O7" s="342">
        <v>18000</v>
      </c>
      <c r="P7" s="342">
        <v>18000</v>
      </c>
      <c r="Q7" s="342">
        <v>18000</v>
      </c>
      <c r="R7" s="342">
        <v>18000</v>
      </c>
      <c r="S7" s="342">
        <v>28000</v>
      </c>
      <c r="T7" s="342">
        <v>18000</v>
      </c>
      <c r="U7" s="342">
        <v>18000</v>
      </c>
      <c r="V7" s="367" t="s">
        <v>306</v>
      </c>
      <c r="W7" s="367" t="s">
        <v>307</v>
      </c>
      <c r="X7" s="81" t="s">
        <v>308</v>
      </c>
      <c r="Y7" s="507"/>
      <c r="Z7" s="81" t="s">
        <v>309</v>
      </c>
      <c r="AA7" s="81" t="s">
        <v>310</v>
      </c>
    </row>
    <row r="8" spans="1:27" ht="41.4" x14ac:dyDescent="0.3">
      <c r="A8" s="335" t="s">
        <v>303</v>
      </c>
      <c r="B8" s="81" t="s">
        <v>59</v>
      </c>
      <c r="C8" s="81" t="s">
        <v>49</v>
      </c>
      <c r="D8" s="79" t="s">
        <v>57</v>
      </c>
      <c r="E8" s="80">
        <v>58338</v>
      </c>
      <c r="F8" s="367" t="s">
        <v>304</v>
      </c>
      <c r="G8" s="80">
        <v>58338</v>
      </c>
      <c r="H8" s="368" t="s">
        <v>57</v>
      </c>
      <c r="I8" s="81" t="s">
        <v>305</v>
      </c>
      <c r="J8" s="342">
        <v>0</v>
      </c>
      <c r="K8" s="342">
        <v>0</v>
      </c>
      <c r="L8" s="342">
        <v>6482</v>
      </c>
      <c r="M8" s="342">
        <v>6482</v>
      </c>
      <c r="N8" s="342">
        <v>6482</v>
      </c>
      <c r="O8" s="342">
        <v>6482</v>
      </c>
      <c r="P8" s="342">
        <v>6482</v>
      </c>
      <c r="Q8" s="342">
        <v>6482</v>
      </c>
      <c r="R8" s="342">
        <v>6482</v>
      </c>
      <c r="S8" s="342">
        <v>6482</v>
      </c>
      <c r="T8" s="342">
        <v>4000</v>
      </c>
      <c r="U8" s="342">
        <v>2482</v>
      </c>
      <c r="V8" s="367" t="s">
        <v>306</v>
      </c>
      <c r="W8" s="367" t="s">
        <v>307</v>
      </c>
      <c r="X8" s="81" t="s">
        <v>308</v>
      </c>
      <c r="Y8" s="507"/>
      <c r="Z8" s="81" t="s">
        <v>309</v>
      </c>
      <c r="AA8" s="81" t="s">
        <v>310</v>
      </c>
    </row>
    <row r="9" spans="1:27" ht="41.4" x14ac:dyDescent="0.3">
      <c r="A9" s="335" t="s">
        <v>303</v>
      </c>
      <c r="B9" s="81" t="s">
        <v>61</v>
      </c>
      <c r="C9" s="81" t="s">
        <v>49</v>
      </c>
      <c r="D9" s="79" t="s">
        <v>62</v>
      </c>
      <c r="E9" s="80">
        <v>300</v>
      </c>
      <c r="F9" s="367" t="s">
        <v>304</v>
      </c>
      <c r="G9" s="80">
        <v>300</v>
      </c>
      <c r="H9" s="79" t="s">
        <v>62</v>
      </c>
      <c r="I9" s="81" t="s">
        <v>305</v>
      </c>
      <c r="J9" s="342">
        <v>0</v>
      </c>
      <c r="K9" s="342">
        <v>0</v>
      </c>
      <c r="L9" s="342">
        <v>100</v>
      </c>
      <c r="M9" s="342">
        <v>0</v>
      </c>
      <c r="N9" s="342">
        <v>0</v>
      </c>
      <c r="O9" s="342">
        <v>80</v>
      </c>
      <c r="P9" s="342">
        <v>0</v>
      </c>
      <c r="Q9" s="342">
        <v>0</v>
      </c>
      <c r="R9" s="342">
        <v>80</v>
      </c>
      <c r="S9" s="342">
        <v>0</v>
      </c>
      <c r="T9" s="342">
        <v>0</v>
      </c>
      <c r="U9" s="342">
        <v>40</v>
      </c>
      <c r="V9" s="367" t="s">
        <v>306</v>
      </c>
      <c r="W9" s="367" t="s">
        <v>307</v>
      </c>
      <c r="X9" s="81" t="s">
        <v>308</v>
      </c>
      <c r="Y9" s="508"/>
      <c r="Z9" s="81" t="s">
        <v>309</v>
      </c>
      <c r="AA9" s="81" t="s">
        <v>310</v>
      </c>
    </row>
    <row r="10" spans="1:27" s="13" customFormat="1" ht="41.4" x14ac:dyDescent="0.3">
      <c r="A10" s="335" t="s">
        <v>311</v>
      </c>
      <c r="B10" s="70" t="s">
        <v>65</v>
      </c>
      <c r="C10" s="70" t="s">
        <v>49</v>
      </c>
      <c r="D10" s="78" t="s">
        <v>66</v>
      </c>
      <c r="E10" s="77">
        <f>+E11+E12</f>
        <v>8144</v>
      </c>
      <c r="F10" s="74" t="s">
        <v>312</v>
      </c>
      <c r="G10" s="77">
        <f>+G11+G12</f>
        <v>8144</v>
      </c>
      <c r="H10" s="369" t="s">
        <v>66</v>
      </c>
      <c r="I10" s="70" t="s">
        <v>305</v>
      </c>
      <c r="J10" s="341">
        <f>+J11+J12</f>
        <v>0</v>
      </c>
      <c r="K10" s="341">
        <f t="shared" ref="K10:U10" si="1">+K11+K12</f>
        <v>0</v>
      </c>
      <c r="L10" s="341">
        <f t="shared" si="1"/>
        <v>614</v>
      </c>
      <c r="M10" s="341">
        <f t="shared" si="1"/>
        <v>614</v>
      </c>
      <c r="N10" s="341">
        <f t="shared" si="1"/>
        <v>864</v>
      </c>
      <c r="O10" s="341">
        <f t="shared" si="1"/>
        <v>864</v>
      </c>
      <c r="P10" s="341">
        <f t="shared" si="1"/>
        <v>864</v>
      </c>
      <c r="Q10" s="341">
        <f t="shared" si="1"/>
        <v>864</v>
      </c>
      <c r="R10" s="341">
        <f t="shared" si="1"/>
        <v>864</v>
      </c>
      <c r="S10" s="341">
        <f t="shared" si="1"/>
        <v>864</v>
      </c>
      <c r="T10" s="341">
        <f t="shared" si="1"/>
        <v>868</v>
      </c>
      <c r="U10" s="341">
        <f t="shared" si="1"/>
        <v>864</v>
      </c>
      <c r="V10" s="74" t="s">
        <v>306</v>
      </c>
      <c r="W10" s="74" t="s">
        <v>307</v>
      </c>
      <c r="X10" s="70" t="s">
        <v>308</v>
      </c>
      <c r="Y10" s="506">
        <v>30279983480</v>
      </c>
      <c r="Z10" s="70" t="s">
        <v>309</v>
      </c>
      <c r="AA10" s="70" t="s">
        <v>310</v>
      </c>
    </row>
    <row r="11" spans="1:27" ht="41.4" x14ac:dyDescent="0.3">
      <c r="A11" s="335" t="s">
        <v>311</v>
      </c>
      <c r="B11" s="81" t="s">
        <v>68</v>
      </c>
      <c r="C11" s="81" t="s">
        <v>49</v>
      </c>
      <c r="D11" s="79" t="s">
        <v>66</v>
      </c>
      <c r="E11" s="80">
        <v>6144</v>
      </c>
      <c r="F11" s="367" t="s">
        <v>312</v>
      </c>
      <c r="G11" s="80">
        <v>6144</v>
      </c>
      <c r="H11" s="368" t="s">
        <v>66</v>
      </c>
      <c r="I11" s="81" t="s">
        <v>305</v>
      </c>
      <c r="J11" s="342">
        <v>0</v>
      </c>
      <c r="K11" s="342">
        <v>0</v>
      </c>
      <c r="L11" s="342">
        <v>614</v>
      </c>
      <c r="M11" s="342">
        <v>614</v>
      </c>
      <c r="N11" s="342">
        <v>614</v>
      </c>
      <c r="O11" s="342">
        <v>614</v>
      </c>
      <c r="P11" s="342">
        <v>614</v>
      </c>
      <c r="Q11" s="342">
        <v>614</v>
      </c>
      <c r="R11" s="342">
        <v>614</v>
      </c>
      <c r="S11" s="342">
        <v>614</v>
      </c>
      <c r="T11" s="342">
        <v>618</v>
      </c>
      <c r="U11" s="342">
        <v>614</v>
      </c>
      <c r="V11" s="367" t="s">
        <v>306</v>
      </c>
      <c r="W11" s="367" t="s">
        <v>307</v>
      </c>
      <c r="X11" s="81" t="s">
        <v>308</v>
      </c>
      <c r="Y11" s="507"/>
      <c r="Z11" s="81" t="s">
        <v>309</v>
      </c>
      <c r="AA11" s="81" t="s">
        <v>310</v>
      </c>
    </row>
    <row r="12" spans="1:27" ht="41.4" x14ac:dyDescent="0.3">
      <c r="A12" s="335" t="s">
        <v>311</v>
      </c>
      <c r="B12" s="81" t="s">
        <v>69</v>
      </c>
      <c r="C12" s="81" t="s">
        <v>49</v>
      </c>
      <c r="D12" s="79" t="s">
        <v>66</v>
      </c>
      <c r="E12" s="80">
        <v>2000</v>
      </c>
      <c r="F12" s="367" t="s">
        <v>312</v>
      </c>
      <c r="G12" s="80">
        <v>2000</v>
      </c>
      <c r="H12" s="368" t="s">
        <v>66</v>
      </c>
      <c r="I12" s="81" t="s">
        <v>305</v>
      </c>
      <c r="J12" s="342">
        <v>0</v>
      </c>
      <c r="K12" s="342">
        <v>0</v>
      </c>
      <c r="L12" s="342">
        <v>0</v>
      </c>
      <c r="M12" s="342">
        <v>0</v>
      </c>
      <c r="N12" s="342">
        <v>250</v>
      </c>
      <c r="O12" s="342">
        <v>250</v>
      </c>
      <c r="P12" s="342">
        <v>250</v>
      </c>
      <c r="Q12" s="342">
        <v>250</v>
      </c>
      <c r="R12" s="342">
        <v>250</v>
      </c>
      <c r="S12" s="342">
        <v>250</v>
      </c>
      <c r="T12" s="342">
        <v>250</v>
      </c>
      <c r="U12" s="342">
        <v>250</v>
      </c>
      <c r="V12" s="367" t="s">
        <v>306</v>
      </c>
      <c r="W12" s="367" t="s">
        <v>307</v>
      </c>
      <c r="X12" s="81" t="s">
        <v>308</v>
      </c>
      <c r="Y12" s="507"/>
      <c r="Z12" s="81" t="s">
        <v>309</v>
      </c>
      <c r="AA12" s="81" t="s">
        <v>310</v>
      </c>
    </row>
    <row r="13" spans="1:27" s="13" customFormat="1" ht="41.4" x14ac:dyDescent="0.3">
      <c r="A13" s="335" t="s">
        <v>313</v>
      </c>
      <c r="B13" s="70" t="s">
        <v>72</v>
      </c>
      <c r="C13" s="70" t="s">
        <v>49</v>
      </c>
      <c r="D13" s="78" t="s">
        <v>1623</v>
      </c>
      <c r="E13" s="77">
        <v>13000</v>
      </c>
      <c r="F13" s="74" t="s">
        <v>315</v>
      </c>
      <c r="G13" s="77">
        <v>13000</v>
      </c>
      <c r="H13" s="78" t="s">
        <v>314</v>
      </c>
      <c r="I13" s="70" t="s">
        <v>305</v>
      </c>
      <c r="J13" s="341">
        <v>0</v>
      </c>
      <c r="K13" s="341">
        <v>0</v>
      </c>
      <c r="L13" s="341">
        <v>1000</v>
      </c>
      <c r="M13" s="341">
        <v>0</v>
      </c>
      <c r="N13" s="341">
        <v>0</v>
      </c>
      <c r="O13" s="341">
        <v>6000</v>
      </c>
      <c r="P13" s="341">
        <v>0</v>
      </c>
      <c r="Q13" s="341">
        <v>0</v>
      </c>
      <c r="R13" s="341">
        <v>6000</v>
      </c>
      <c r="S13" s="341">
        <v>0</v>
      </c>
      <c r="T13" s="341">
        <v>0</v>
      </c>
      <c r="U13" s="341">
        <v>0</v>
      </c>
      <c r="V13" s="74" t="s">
        <v>316</v>
      </c>
      <c r="W13" s="74" t="s">
        <v>307</v>
      </c>
      <c r="X13" s="70" t="s">
        <v>308</v>
      </c>
      <c r="Y13" s="508"/>
      <c r="Z13" s="70" t="s">
        <v>309</v>
      </c>
      <c r="AA13" s="70" t="s">
        <v>310</v>
      </c>
    </row>
    <row r="14" spans="1:27" s="13" customFormat="1" ht="41.4" x14ac:dyDescent="0.3">
      <c r="A14" s="335" t="s">
        <v>317</v>
      </c>
      <c r="B14" s="70" t="s">
        <v>76</v>
      </c>
      <c r="C14" s="70" t="s">
        <v>71</v>
      </c>
      <c r="D14" s="78" t="s">
        <v>73</v>
      </c>
      <c r="E14" s="77">
        <v>46444</v>
      </c>
      <c r="F14" s="370" t="s">
        <v>318</v>
      </c>
      <c r="G14" s="77">
        <v>46444</v>
      </c>
      <c r="H14" s="369" t="s">
        <v>319</v>
      </c>
      <c r="I14" s="70" t="s">
        <v>305</v>
      </c>
      <c r="J14" s="341">
        <v>0</v>
      </c>
      <c r="K14" s="341">
        <v>0</v>
      </c>
      <c r="L14" s="341">
        <v>614</v>
      </c>
      <c r="M14" s="341">
        <v>4614</v>
      </c>
      <c r="N14" s="341">
        <v>4614</v>
      </c>
      <c r="O14" s="341">
        <v>5614</v>
      </c>
      <c r="P14" s="341">
        <v>6614</v>
      </c>
      <c r="Q14" s="341">
        <v>5614</v>
      </c>
      <c r="R14" s="341">
        <v>5614</v>
      </c>
      <c r="S14" s="341">
        <v>5614</v>
      </c>
      <c r="T14" s="341">
        <v>4918</v>
      </c>
      <c r="U14" s="341">
        <v>2614</v>
      </c>
      <c r="V14" s="74" t="s">
        <v>306</v>
      </c>
      <c r="W14" s="74" t="s">
        <v>307</v>
      </c>
      <c r="X14" s="81" t="s">
        <v>308</v>
      </c>
      <c r="Y14" s="509">
        <v>9061533153</v>
      </c>
      <c r="Z14" s="70" t="s">
        <v>309</v>
      </c>
      <c r="AA14" s="70" t="s">
        <v>310</v>
      </c>
    </row>
    <row r="15" spans="1:27" ht="41.4" x14ac:dyDescent="0.3">
      <c r="A15" s="335" t="s">
        <v>317</v>
      </c>
      <c r="B15" s="81" t="s">
        <v>78</v>
      </c>
      <c r="C15" s="81" t="s">
        <v>71</v>
      </c>
      <c r="D15" s="79" t="s">
        <v>73</v>
      </c>
      <c r="E15" s="80">
        <v>6144</v>
      </c>
      <c r="F15" s="371" t="s">
        <v>318</v>
      </c>
      <c r="G15" s="80">
        <v>6144</v>
      </c>
      <c r="H15" s="368" t="s">
        <v>319</v>
      </c>
      <c r="I15" s="81" t="s">
        <v>305</v>
      </c>
      <c r="J15" s="342">
        <v>0</v>
      </c>
      <c r="K15" s="342">
        <v>0</v>
      </c>
      <c r="L15" s="342">
        <v>614</v>
      </c>
      <c r="M15" s="342">
        <v>614</v>
      </c>
      <c r="N15" s="342">
        <v>614</v>
      </c>
      <c r="O15" s="342">
        <v>614</v>
      </c>
      <c r="P15" s="342">
        <v>614</v>
      </c>
      <c r="Q15" s="342">
        <v>614</v>
      </c>
      <c r="R15" s="342">
        <v>614</v>
      </c>
      <c r="S15" s="342">
        <v>614</v>
      </c>
      <c r="T15" s="342">
        <v>618</v>
      </c>
      <c r="U15" s="342">
        <v>614</v>
      </c>
      <c r="V15" s="367" t="s">
        <v>306</v>
      </c>
      <c r="W15" s="367" t="s">
        <v>307</v>
      </c>
      <c r="X15" s="81" t="s">
        <v>308</v>
      </c>
      <c r="Y15" s="478"/>
      <c r="Z15" s="81" t="s">
        <v>309</v>
      </c>
      <c r="AA15" s="81" t="s">
        <v>310</v>
      </c>
    </row>
    <row r="16" spans="1:27" ht="41.4" x14ac:dyDescent="0.3">
      <c r="A16" s="335" t="s">
        <v>317</v>
      </c>
      <c r="B16" s="81" t="s">
        <v>79</v>
      </c>
      <c r="C16" s="81" t="s">
        <v>71</v>
      </c>
      <c r="D16" s="79" t="s">
        <v>73</v>
      </c>
      <c r="E16" s="80">
        <v>40300</v>
      </c>
      <c r="F16" s="371" t="s">
        <v>318</v>
      </c>
      <c r="G16" s="80">
        <v>40300</v>
      </c>
      <c r="H16" s="368" t="s">
        <v>319</v>
      </c>
      <c r="I16" s="81" t="s">
        <v>305</v>
      </c>
      <c r="J16" s="342">
        <v>0</v>
      </c>
      <c r="K16" s="342">
        <v>0</v>
      </c>
      <c r="L16" s="342">
        <v>0</v>
      </c>
      <c r="M16" s="342">
        <v>4000</v>
      </c>
      <c r="N16" s="342">
        <v>4000</v>
      </c>
      <c r="O16" s="342">
        <v>5000</v>
      </c>
      <c r="P16" s="342">
        <v>6000</v>
      </c>
      <c r="Q16" s="342">
        <v>5000</v>
      </c>
      <c r="R16" s="342">
        <v>5000</v>
      </c>
      <c r="S16" s="342">
        <v>5000</v>
      </c>
      <c r="T16" s="342">
        <v>4300</v>
      </c>
      <c r="U16" s="342">
        <v>2000</v>
      </c>
      <c r="V16" s="367" t="s">
        <v>306</v>
      </c>
      <c r="W16" s="367" t="s">
        <v>307</v>
      </c>
      <c r="X16" s="81" t="s">
        <v>308</v>
      </c>
      <c r="Y16" s="479"/>
      <c r="Z16" s="81" t="s">
        <v>309</v>
      </c>
      <c r="AA16" s="81" t="s">
        <v>310</v>
      </c>
    </row>
    <row r="17" spans="1:27" s="13" customFormat="1" ht="41.4" x14ac:dyDescent="0.3">
      <c r="A17" s="335" t="s">
        <v>317</v>
      </c>
      <c r="B17" s="70" t="s">
        <v>80</v>
      </c>
      <c r="C17" s="70" t="s">
        <v>49</v>
      </c>
      <c r="D17" s="78" t="s">
        <v>77</v>
      </c>
      <c r="E17" s="372">
        <v>63662.54</v>
      </c>
      <c r="F17" s="370" t="s">
        <v>318</v>
      </c>
      <c r="G17" s="372">
        <v>63662.54</v>
      </c>
      <c r="H17" s="78" t="s">
        <v>77</v>
      </c>
      <c r="I17" s="70" t="s">
        <v>305</v>
      </c>
      <c r="J17" s="341">
        <v>0</v>
      </c>
      <c r="K17" s="341">
        <v>0</v>
      </c>
      <c r="L17" s="341">
        <v>4000</v>
      </c>
      <c r="M17" s="341">
        <v>5600</v>
      </c>
      <c r="N17" s="341">
        <v>5700</v>
      </c>
      <c r="O17" s="341">
        <v>5900</v>
      </c>
      <c r="P17" s="341">
        <v>6766</v>
      </c>
      <c r="Q17" s="341">
        <v>7400</v>
      </c>
      <c r="R17" s="341">
        <v>8500</v>
      </c>
      <c r="S17" s="341">
        <v>8500</v>
      </c>
      <c r="T17" s="341">
        <v>6296</v>
      </c>
      <c r="U17" s="341">
        <v>5000</v>
      </c>
      <c r="V17" s="74" t="s">
        <v>306</v>
      </c>
      <c r="W17" s="74" t="s">
        <v>307</v>
      </c>
      <c r="X17" s="70" t="s">
        <v>308</v>
      </c>
      <c r="Y17" s="477">
        <v>10000000000</v>
      </c>
      <c r="Z17" s="373" t="s">
        <v>321</v>
      </c>
      <c r="AA17" s="70" t="s">
        <v>310</v>
      </c>
    </row>
    <row r="18" spans="1:27" ht="41.4" x14ac:dyDescent="0.3">
      <c r="A18" s="335" t="s">
        <v>317</v>
      </c>
      <c r="B18" s="81" t="s">
        <v>1613</v>
      </c>
      <c r="C18" s="81" t="s">
        <v>49</v>
      </c>
      <c r="D18" s="79" t="s">
        <v>77</v>
      </c>
      <c r="E18" s="80">
        <v>10000</v>
      </c>
      <c r="F18" s="371" t="s">
        <v>318</v>
      </c>
      <c r="G18" s="80">
        <v>10000</v>
      </c>
      <c r="H18" s="79" t="s">
        <v>77</v>
      </c>
      <c r="I18" s="81" t="s">
        <v>305</v>
      </c>
      <c r="J18" s="342">
        <v>0</v>
      </c>
      <c r="K18" s="342">
        <v>0</v>
      </c>
      <c r="L18" s="342">
        <v>0</v>
      </c>
      <c r="M18" s="342">
        <v>600</v>
      </c>
      <c r="N18" s="342">
        <v>700</v>
      </c>
      <c r="O18" s="342">
        <v>900</v>
      </c>
      <c r="P18" s="342">
        <v>1400</v>
      </c>
      <c r="Q18" s="342">
        <v>1400</v>
      </c>
      <c r="R18" s="342">
        <v>1500</v>
      </c>
      <c r="S18" s="342">
        <v>1500</v>
      </c>
      <c r="T18" s="342">
        <v>1000</v>
      </c>
      <c r="U18" s="342">
        <v>1000</v>
      </c>
      <c r="V18" s="367" t="s">
        <v>306</v>
      </c>
      <c r="W18" s="367" t="s">
        <v>307</v>
      </c>
      <c r="X18" s="81" t="s">
        <v>308</v>
      </c>
      <c r="Y18" s="478"/>
      <c r="Z18" s="374" t="s">
        <v>321</v>
      </c>
      <c r="AA18" s="81" t="s">
        <v>310</v>
      </c>
    </row>
    <row r="19" spans="1:27" ht="41.4" x14ac:dyDescent="0.3">
      <c r="A19" s="335" t="s">
        <v>317</v>
      </c>
      <c r="B19" s="81" t="s">
        <v>1614</v>
      </c>
      <c r="C19" s="81" t="s">
        <v>49</v>
      </c>
      <c r="D19" s="79" t="s">
        <v>77</v>
      </c>
      <c r="E19" s="375">
        <v>53662.54</v>
      </c>
      <c r="F19" s="371" t="s">
        <v>318</v>
      </c>
      <c r="G19" s="375">
        <v>53662.54</v>
      </c>
      <c r="H19" s="79" t="s">
        <v>77</v>
      </c>
      <c r="I19" s="81" t="s">
        <v>305</v>
      </c>
      <c r="J19" s="342">
        <v>0</v>
      </c>
      <c r="K19" s="342">
        <v>0</v>
      </c>
      <c r="L19" s="342">
        <v>4000</v>
      </c>
      <c r="M19" s="342">
        <v>5000</v>
      </c>
      <c r="N19" s="342">
        <v>5000</v>
      </c>
      <c r="O19" s="342">
        <v>5000</v>
      </c>
      <c r="P19" s="342">
        <v>5366</v>
      </c>
      <c r="Q19" s="342">
        <v>6000</v>
      </c>
      <c r="R19" s="342">
        <v>7000</v>
      </c>
      <c r="S19" s="342">
        <v>7000</v>
      </c>
      <c r="T19" s="342">
        <v>5296</v>
      </c>
      <c r="U19" s="342">
        <v>4000</v>
      </c>
      <c r="V19" s="367" t="s">
        <v>306</v>
      </c>
      <c r="W19" s="367" t="s">
        <v>307</v>
      </c>
      <c r="X19" s="81" t="s">
        <v>308</v>
      </c>
      <c r="Y19" s="479"/>
      <c r="Z19" s="374" t="s">
        <v>321</v>
      </c>
      <c r="AA19" s="81" t="s">
        <v>310</v>
      </c>
    </row>
    <row r="20" spans="1:27" s="13" customFormat="1" ht="41.4" x14ac:dyDescent="0.3">
      <c r="A20" s="335" t="s">
        <v>320</v>
      </c>
      <c r="B20" s="70" t="s">
        <v>84</v>
      </c>
      <c r="C20" s="376" t="s">
        <v>49</v>
      </c>
      <c r="D20" s="369" t="s">
        <v>81</v>
      </c>
      <c r="E20" s="377">
        <v>15000</v>
      </c>
      <c r="F20" s="378" t="s">
        <v>323</v>
      </c>
      <c r="G20" s="377">
        <v>15000</v>
      </c>
      <c r="H20" s="379" t="s">
        <v>324</v>
      </c>
      <c r="I20" s="373" t="s">
        <v>305</v>
      </c>
      <c r="J20" s="380">
        <v>750</v>
      </c>
      <c r="K20" s="380">
        <v>750</v>
      </c>
      <c r="L20" s="380">
        <v>1607.1428571428571</v>
      </c>
      <c r="M20" s="380">
        <v>1607.1428571428571</v>
      </c>
      <c r="N20" s="380">
        <v>1607.1428571428571</v>
      </c>
      <c r="O20" s="380">
        <v>1607.1428571428571</v>
      </c>
      <c r="P20" s="380">
        <v>1607.1428571428571</v>
      </c>
      <c r="Q20" s="380">
        <v>750</v>
      </c>
      <c r="R20" s="380">
        <v>750</v>
      </c>
      <c r="S20" s="380">
        <v>1607.1428571428571</v>
      </c>
      <c r="T20" s="380">
        <v>1607.1428571428571</v>
      </c>
      <c r="U20" s="380">
        <v>750</v>
      </c>
      <c r="V20" s="83" t="s">
        <v>325</v>
      </c>
      <c r="W20" s="83" t="s">
        <v>326</v>
      </c>
      <c r="X20" s="381" t="s">
        <v>327</v>
      </c>
      <c r="Y20" s="474">
        <v>11340273205</v>
      </c>
      <c r="Z20" s="373" t="s">
        <v>321</v>
      </c>
      <c r="AA20" s="70" t="s">
        <v>310</v>
      </c>
    </row>
    <row r="21" spans="1:27" s="13" customFormat="1" ht="41.4" x14ac:dyDescent="0.3">
      <c r="A21" s="335" t="s">
        <v>320</v>
      </c>
      <c r="B21" s="81" t="s">
        <v>84</v>
      </c>
      <c r="C21" s="382" t="s">
        <v>49</v>
      </c>
      <c r="D21" s="368" t="s">
        <v>81</v>
      </c>
      <c r="E21" s="383">
        <v>15000</v>
      </c>
      <c r="F21" s="384" t="s">
        <v>323</v>
      </c>
      <c r="G21" s="383">
        <v>9000</v>
      </c>
      <c r="H21" s="385" t="s">
        <v>328</v>
      </c>
      <c r="I21" s="374" t="s">
        <v>305</v>
      </c>
      <c r="J21" s="386">
        <v>450</v>
      </c>
      <c r="K21" s="386">
        <v>450</v>
      </c>
      <c r="L21" s="386">
        <v>964.28571428571422</v>
      </c>
      <c r="M21" s="386">
        <v>964.28571428571422</v>
      </c>
      <c r="N21" s="386">
        <v>964.28571428571422</v>
      </c>
      <c r="O21" s="386">
        <v>964.28571428571422</v>
      </c>
      <c r="P21" s="386">
        <v>964.28571428571422</v>
      </c>
      <c r="Q21" s="386">
        <v>450</v>
      </c>
      <c r="R21" s="386">
        <v>450</v>
      </c>
      <c r="S21" s="386">
        <v>964.28571428571422</v>
      </c>
      <c r="T21" s="386">
        <v>964.28571428571422</v>
      </c>
      <c r="U21" s="386">
        <v>450</v>
      </c>
      <c r="V21" s="387" t="s">
        <v>325</v>
      </c>
      <c r="W21" s="387" t="s">
        <v>326</v>
      </c>
      <c r="X21" s="268" t="s">
        <v>327</v>
      </c>
      <c r="Y21" s="476"/>
      <c r="Z21" s="374" t="s">
        <v>321</v>
      </c>
      <c r="AA21" s="81" t="s">
        <v>310</v>
      </c>
    </row>
    <row r="22" spans="1:27" s="245" customFormat="1" ht="41.4" x14ac:dyDescent="0.3">
      <c r="A22" s="335" t="s">
        <v>320</v>
      </c>
      <c r="B22" s="70" t="s">
        <v>86</v>
      </c>
      <c r="C22" s="70" t="s">
        <v>49</v>
      </c>
      <c r="D22" s="70" t="s">
        <v>85</v>
      </c>
      <c r="E22" s="70">
        <v>5000</v>
      </c>
      <c r="F22" s="74" t="s">
        <v>323</v>
      </c>
      <c r="G22" s="70">
        <v>5000</v>
      </c>
      <c r="H22" s="70" t="s">
        <v>330</v>
      </c>
      <c r="I22" s="70" t="s">
        <v>331</v>
      </c>
      <c r="J22" s="341">
        <v>250</v>
      </c>
      <c r="K22" s="341">
        <v>250</v>
      </c>
      <c r="L22" s="341">
        <v>535.71428571428567</v>
      </c>
      <c r="M22" s="341">
        <v>535.71428571428567</v>
      </c>
      <c r="N22" s="341">
        <v>535.71428571428567</v>
      </c>
      <c r="O22" s="341">
        <v>535.71428571428567</v>
      </c>
      <c r="P22" s="341">
        <v>535.71428571428567</v>
      </c>
      <c r="Q22" s="341">
        <v>250</v>
      </c>
      <c r="R22" s="341">
        <v>250</v>
      </c>
      <c r="S22" s="341">
        <v>535.71428571428567</v>
      </c>
      <c r="T22" s="341">
        <v>535.71428571428567</v>
      </c>
      <c r="U22" s="341">
        <v>250</v>
      </c>
      <c r="V22" s="74" t="s">
        <v>325</v>
      </c>
      <c r="W22" s="70" t="s">
        <v>326</v>
      </c>
      <c r="X22" s="70" t="s">
        <v>327</v>
      </c>
      <c r="Y22" s="388">
        <f>10466800705+10706785330</f>
        <v>21173586035</v>
      </c>
      <c r="Z22" s="70" t="s">
        <v>321</v>
      </c>
      <c r="AA22" s="70" t="s">
        <v>310</v>
      </c>
    </row>
    <row r="23" spans="1:27" ht="41.4" x14ac:dyDescent="0.3">
      <c r="A23" s="335" t="s">
        <v>320</v>
      </c>
      <c r="B23" s="81" t="s">
        <v>86</v>
      </c>
      <c r="C23" s="81" t="s">
        <v>49</v>
      </c>
      <c r="D23" s="81" t="s">
        <v>85</v>
      </c>
      <c r="E23" s="81">
        <v>5000</v>
      </c>
      <c r="F23" s="367" t="s">
        <v>323</v>
      </c>
      <c r="G23" s="81">
        <v>1500</v>
      </c>
      <c r="H23" s="81" t="s">
        <v>71</v>
      </c>
      <c r="I23" s="81" t="s">
        <v>331</v>
      </c>
      <c r="J23" s="342">
        <v>75</v>
      </c>
      <c r="K23" s="342">
        <v>75</v>
      </c>
      <c r="L23" s="342">
        <v>160.71428571428569</v>
      </c>
      <c r="M23" s="342">
        <v>160.71428571428569</v>
      </c>
      <c r="N23" s="342">
        <v>160.71428571428569</v>
      </c>
      <c r="O23" s="342">
        <v>160.71428571428569</v>
      </c>
      <c r="P23" s="342">
        <v>160.71428571428569</v>
      </c>
      <c r="Q23" s="342">
        <v>75</v>
      </c>
      <c r="R23" s="342">
        <v>75</v>
      </c>
      <c r="S23" s="342">
        <v>160.71428571428569</v>
      </c>
      <c r="T23" s="342">
        <v>160.71428571428569</v>
      </c>
      <c r="U23" s="342">
        <v>75</v>
      </c>
      <c r="V23" s="367" t="s">
        <v>325</v>
      </c>
      <c r="W23" s="81" t="s">
        <v>326</v>
      </c>
      <c r="X23" s="81" t="s">
        <v>327</v>
      </c>
      <c r="Y23" s="389">
        <v>4658939232</v>
      </c>
      <c r="Z23" s="70" t="s">
        <v>321</v>
      </c>
      <c r="AA23" s="70" t="s">
        <v>332</v>
      </c>
    </row>
    <row r="24" spans="1:27" s="245" customFormat="1" ht="55.2" x14ac:dyDescent="0.3">
      <c r="A24" s="336" t="s">
        <v>322</v>
      </c>
      <c r="B24" s="70" t="s">
        <v>89</v>
      </c>
      <c r="C24" s="70" t="s">
        <v>49</v>
      </c>
      <c r="D24" s="70" t="s">
        <v>87</v>
      </c>
      <c r="E24" s="70">
        <v>2000</v>
      </c>
      <c r="F24" s="74" t="s">
        <v>334</v>
      </c>
      <c r="G24" s="70">
        <v>1760</v>
      </c>
      <c r="H24" s="70" t="s">
        <v>335</v>
      </c>
      <c r="I24" s="70" t="s">
        <v>336</v>
      </c>
      <c r="J24" s="341">
        <v>0</v>
      </c>
      <c r="K24" s="341">
        <v>84</v>
      </c>
      <c r="L24" s="341">
        <v>94</v>
      </c>
      <c r="M24" s="341">
        <v>106</v>
      </c>
      <c r="N24" s="341">
        <v>118</v>
      </c>
      <c r="O24" s="341">
        <v>127</v>
      </c>
      <c r="P24" s="341">
        <v>247</v>
      </c>
      <c r="Q24" s="341">
        <v>246</v>
      </c>
      <c r="R24" s="341">
        <v>245</v>
      </c>
      <c r="S24" s="341">
        <v>198</v>
      </c>
      <c r="T24" s="341">
        <v>172</v>
      </c>
      <c r="U24" s="341">
        <v>123</v>
      </c>
      <c r="V24" s="74" t="s">
        <v>337</v>
      </c>
      <c r="W24" s="70" t="s">
        <v>326</v>
      </c>
      <c r="X24" s="70" t="s">
        <v>327</v>
      </c>
      <c r="Y24" s="390">
        <v>9013923168</v>
      </c>
      <c r="Z24" s="70" t="s">
        <v>321</v>
      </c>
      <c r="AA24" s="70" t="s">
        <v>338</v>
      </c>
    </row>
    <row r="25" spans="1:27" s="245" customFormat="1" ht="55.2" x14ac:dyDescent="0.3">
      <c r="A25" s="336" t="s">
        <v>329</v>
      </c>
      <c r="B25" s="70" t="s">
        <v>93</v>
      </c>
      <c r="C25" s="70" t="s">
        <v>49</v>
      </c>
      <c r="D25" s="70" t="s">
        <v>90</v>
      </c>
      <c r="E25" s="70">
        <v>107504.56599999999</v>
      </c>
      <c r="F25" s="74" t="s">
        <v>340</v>
      </c>
      <c r="G25" s="70">
        <v>107504.56599999999</v>
      </c>
      <c r="H25" s="70" t="s">
        <v>341</v>
      </c>
      <c r="I25" s="70" t="s">
        <v>305</v>
      </c>
      <c r="J25" s="341">
        <v>0</v>
      </c>
      <c r="K25" s="341">
        <v>2150.09132</v>
      </c>
      <c r="L25" s="341">
        <v>4300.18264</v>
      </c>
      <c r="M25" s="341">
        <v>8600.36528</v>
      </c>
      <c r="N25" s="341">
        <v>10750.4566</v>
      </c>
      <c r="O25" s="341">
        <v>11825.502259999999</v>
      </c>
      <c r="P25" s="341">
        <v>16125.684899999998</v>
      </c>
      <c r="Q25" s="341">
        <v>21500.913199999999</v>
      </c>
      <c r="R25" s="341">
        <v>12900.547919999999</v>
      </c>
      <c r="S25" s="341">
        <v>9675.4109399999998</v>
      </c>
      <c r="T25" s="341">
        <v>7525.3196200000002</v>
      </c>
      <c r="U25" s="341">
        <v>2150.09132</v>
      </c>
      <c r="V25" s="74" t="s">
        <v>342</v>
      </c>
      <c r="W25" s="83" t="s">
        <v>343</v>
      </c>
      <c r="X25" s="70" t="s">
        <v>344</v>
      </c>
      <c r="Y25" s="391">
        <v>12314454489</v>
      </c>
      <c r="Z25" s="70" t="s">
        <v>345</v>
      </c>
      <c r="AA25" s="70" t="s">
        <v>310</v>
      </c>
    </row>
    <row r="26" spans="1:27" s="13" customFormat="1" ht="55.2" x14ac:dyDescent="0.3">
      <c r="A26" s="335" t="s">
        <v>333</v>
      </c>
      <c r="B26" s="70" t="s">
        <v>95</v>
      </c>
      <c r="C26" s="70" t="s">
        <v>49</v>
      </c>
      <c r="D26" s="78" t="s">
        <v>94</v>
      </c>
      <c r="E26" s="77">
        <v>226294.88799999998</v>
      </c>
      <c r="F26" s="74" t="s">
        <v>347</v>
      </c>
      <c r="G26" s="77">
        <v>226294.88799999998</v>
      </c>
      <c r="H26" s="78" t="s">
        <v>348</v>
      </c>
      <c r="I26" s="70" t="s">
        <v>305</v>
      </c>
      <c r="J26" s="341">
        <v>0</v>
      </c>
      <c r="K26" s="341">
        <v>4525.8977599999998</v>
      </c>
      <c r="L26" s="341">
        <v>9051.7955199999997</v>
      </c>
      <c r="M26" s="341">
        <v>18103.591039999999</v>
      </c>
      <c r="N26" s="341">
        <v>22629.488799999999</v>
      </c>
      <c r="O26" s="341">
        <v>24892.437679999999</v>
      </c>
      <c r="P26" s="341">
        <v>33944.233199999995</v>
      </c>
      <c r="Q26" s="341">
        <v>45258.977599999998</v>
      </c>
      <c r="R26" s="341">
        <v>27155.386559999995</v>
      </c>
      <c r="S26" s="341">
        <v>20366.539919999996</v>
      </c>
      <c r="T26" s="341">
        <v>15840.642159999999</v>
      </c>
      <c r="U26" s="341">
        <v>4525.8977599999998</v>
      </c>
      <c r="V26" s="83" t="s">
        <v>349</v>
      </c>
      <c r="W26" s="83" t="s">
        <v>343</v>
      </c>
      <c r="X26" s="70" t="s">
        <v>350</v>
      </c>
      <c r="Y26" s="391">
        <v>4565643749</v>
      </c>
      <c r="Z26" s="70" t="s">
        <v>345</v>
      </c>
      <c r="AA26" s="70" t="s">
        <v>310</v>
      </c>
    </row>
    <row r="27" spans="1:27" s="13" customFormat="1" ht="55.2" x14ac:dyDescent="0.3">
      <c r="A27" s="336" t="s">
        <v>339</v>
      </c>
      <c r="B27" s="70" t="s">
        <v>97</v>
      </c>
      <c r="C27" s="70" t="s">
        <v>49</v>
      </c>
      <c r="D27" s="78" t="s">
        <v>96</v>
      </c>
      <c r="E27" s="77">
        <v>15725.98</v>
      </c>
      <c r="F27" s="74" t="s">
        <v>352</v>
      </c>
      <c r="G27" s="77">
        <v>15725.98</v>
      </c>
      <c r="H27" s="78" t="s">
        <v>353</v>
      </c>
      <c r="I27" s="70" t="s">
        <v>305</v>
      </c>
      <c r="J27" s="341">
        <v>0</v>
      </c>
      <c r="K27" s="341">
        <v>0</v>
      </c>
      <c r="L27" s="341">
        <v>629.03923999999995</v>
      </c>
      <c r="M27" s="341">
        <v>1572.5981000000002</v>
      </c>
      <c r="N27" s="341">
        <v>1572.5981000000002</v>
      </c>
      <c r="O27" s="341">
        <v>1729.8579099999999</v>
      </c>
      <c r="P27" s="341">
        <v>2358.8971499999998</v>
      </c>
      <c r="Q27" s="341">
        <v>3145.1962000000003</v>
      </c>
      <c r="R27" s="341">
        <v>1887.11772</v>
      </c>
      <c r="S27" s="341">
        <v>1415.3382899999999</v>
      </c>
      <c r="T27" s="341">
        <v>1100.8186700000001</v>
      </c>
      <c r="U27" s="341">
        <v>314.51961999999997</v>
      </c>
      <c r="V27" s="83" t="s">
        <v>354</v>
      </c>
      <c r="W27" s="83" t="s">
        <v>355</v>
      </c>
      <c r="X27" s="70" t="s">
        <v>356</v>
      </c>
      <c r="Y27" s="391">
        <v>12359862588</v>
      </c>
      <c r="Z27" s="70" t="s">
        <v>357</v>
      </c>
      <c r="AA27" s="70" t="s">
        <v>310</v>
      </c>
    </row>
    <row r="28" spans="1:27" s="13" customFormat="1" ht="55.2" x14ac:dyDescent="0.3">
      <c r="A28" s="336" t="s">
        <v>346</v>
      </c>
      <c r="B28" s="70" t="s">
        <v>99</v>
      </c>
      <c r="C28" s="70" t="s">
        <v>49</v>
      </c>
      <c r="D28" s="78" t="s">
        <v>98</v>
      </c>
      <c r="E28" s="77">
        <v>7000</v>
      </c>
      <c r="F28" s="74" t="s">
        <v>359</v>
      </c>
      <c r="G28" s="77">
        <v>7000</v>
      </c>
      <c r="H28" s="78" t="s">
        <v>360</v>
      </c>
      <c r="I28" s="70" t="s">
        <v>305</v>
      </c>
      <c r="J28" s="341">
        <v>0</v>
      </c>
      <c r="K28" s="341">
        <v>0</v>
      </c>
      <c r="L28" s="341">
        <v>280</v>
      </c>
      <c r="M28" s="341">
        <v>560</v>
      </c>
      <c r="N28" s="341">
        <v>700</v>
      </c>
      <c r="O28" s="341">
        <v>770</v>
      </c>
      <c r="P28" s="341">
        <v>1050</v>
      </c>
      <c r="Q28" s="341">
        <v>1540</v>
      </c>
      <c r="R28" s="341">
        <v>840</v>
      </c>
      <c r="S28" s="341">
        <v>630</v>
      </c>
      <c r="T28" s="341">
        <v>490.00000000000006</v>
      </c>
      <c r="U28" s="341">
        <v>140</v>
      </c>
      <c r="V28" s="83" t="s">
        <v>361</v>
      </c>
      <c r="W28" s="83" t="s">
        <v>355</v>
      </c>
      <c r="X28" s="483" t="s">
        <v>362</v>
      </c>
      <c r="Y28" s="484"/>
      <c r="Z28" s="485"/>
      <c r="AA28" s="70" t="s">
        <v>310</v>
      </c>
    </row>
    <row r="29" spans="1:27" s="13" customFormat="1" ht="55.2" x14ac:dyDescent="0.3">
      <c r="A29" s="335" t="s">
        <v>351</v>
      </c>
      <c r="B29" s="70" t="s">
        <v>101</v>
      </c>
      <c r="C29" s="70" t="s">
        <v>49</v>
      </c>
      <c r="D29" s="78" t="s">
        <v>100</v>
      </c>
      <c r="E29" s="392">
        <v>39106.612239665039</v>
      </c>
      <c r="F29" s="74" t="s">
        <v>364</v>
      </c>
      <c r="G29" s="77">
        <v>39106.612239665039</v>
      </c>
      <c r="H29" s="78" t="s">
        <v>365</v>
      </c>
      <c r="I29" s="70" t="s">
        <v>305</v>
      </c>
      <c r="J29" s="341">
        <v>0</v>
      </c>
      <c r="K29" s="341">
        <v>0</v>
      </c>
      <c r="L29" s="345">
        <v>1564.2644895866015</v>
      </c>
      <c r="M29" s="345">
        <v>3128.528979173203</v>
      </c>
      <c r="N29" s="345">
        <v>3910.6612239665042</v>
      </c>
      <c r="O29" s="345">
        <v>5083.8595911564553</v>
      </c>
      <c r="P29" s="345">
        <v>5865.991835949756</v>
      </c>
      <c r="Q29" s="345">
        <v>7821.3224479330083</v>
      </c>
      <c r="R29" s="345">
        <v>4692.7934687598045</v>
      </c>
      <c r="S29" s="345">
        <v>3519.5951015698533</v>
      </c>
      <c r="T29" s="345">
        <v>2737.4628567765531</v>
      </c>
      <c r="U29" s="345">
        <v>782.13224479330074</v>
      </c>
      <c r="V29" s="83" t="s">
        <v>306</v>
      </c>
      <c r="W29" s="83" t="s">
        <v>343</v>
      </c>
      <c r="X29" s="486"/>
      <c r="Y29" s="487"/>
      <c r="Z29" s="488"/>
      <c r="AA29" s="70" t="s">
        <v>310</v>
      </c>
    </row>
    <row r="30" spans="1:27" s="13" customFormat="1" ht="55.2" x14ac:dyDescent="0.3">
      <c r="A30" s="336" t="s">
        <v>358</v>
      </c>
      <c r="B30" s="70" t="s">
        <v>103</v>
      </c>
      <c r="C30" s="70" t="s">
        <v>49</v>
      </c>
      <c r="D30" s="78" t="s">
        <v>102</v>
      </c>
      <c r="E30" s="392">
        <v>82414.944045334967</v>
      </c>
      <c r="F30" s="74" t="s">
        <v>367</v>
      </c>
      <c r="G30" s="77">
        <v>82414.944045334967</v>
      </c>
      <c r="H30" s="78" t="s">
        <v>368</v>
      </c>
      <c r="I30" s="70" t="s">
        <v>305</v>
      </c>
      <c r="J30" s="341">
        <v>0</v>
      </c>
      <c r="K30" s="341">
        <v>0</v>
      </c>
      <c r="L30" s="345">
        <v>3296.5977618133988</v>
      </c>
      <c r="M30" s="345">
        <v>6593.1955236267977</v>
      </c>
      <c r="N30" s="345">
        <v>8241.4944045334978</v>
      </c>
      <c r="O30" s="345">
        <v>10713.942725893547</v>
      </c>
      <c r="P30" s="345">
        <v>12362.241606800244</v>
      </c>
      <c r="Q30" s="345">
        <v>16482.988809066996</v>
      </c>
      <c r="R30" s="345">
        <v>9889.7932854401952</v>
      </c>
      <c r="S30" s="345">
        <v>7417.3449640801464</v>
      </c>
      <c r="T30" s="345">
        <v>5769.0460831734481</v>
      </c>
      <c r="U30" s="345">
        <v>1648.2988809066994</v>
      </c>
      <c r="V30" s="83" t="s">
        <v>306</v>
      </c>
      <c r="W30" s="83" t="s">
        <v>343</v>
      </c>
      <c r="X30" s="486"/>
      <c r="Y30" s="487"/>
      <c r="Z30" s="488"/>
      <c r="AA30" s="70" t="s">
        <v>310</v>
      </c>
    </row>
    <row r="31" spans="1:27" s="13" customFormat="1" ht="55.2" x14ac:dyDescent="0.3">
      <c r="A31" s="336" t="s">
        <v>363</v>
      </c>
      <c r="B31" s="70" t="s">
        <v>110</v>
      </c>
      <c r="C31" s="70" t="s">
        <v>49</v>
      </c>
      <c r="D31" s="78" t="s">
        <v>104</v>
      </c>
      <c r="E31" s="392">
        <v>8552.5630000000001</v>
      </c>
      <c r="F31" s="74" t="s">
        <v>370</v>
      </c>
      <c r="G31" s="77">
        <v>8552.5630000000001</v>
      </c>
      <c r="H31" s="78" t="s">
        <v>371</v>
      </c>
      <c r="I31" s="70" t="s">
        <v>305</v>
      </c>
      <c r="J31" s="341">
        <v>0</v>
      </c>
      <c r="K31" s="341">
        <v>0</v>
      </c>
      <c r="L31" s="345">
        <v>342.10252000000003</v>
      </c>
      <c r="M31" s="345">
        <v>513.15377999999998</v>
      </c>
      <c r="N31" s="345">
        <v>684.20504000000005</v>
      </c>
      <c r="O31" s="345">
        <v>940.78192999999999</v>
      </c>
      <c r="P31" s="345">
        <v>1282.88445</v>
      </c>
      <c r="Q31" s="345">
        <v>1881.56386</v>
      </c>
      <c r="R31" s="345">
        <v>1197.3588200000002</v>
      </c>
      <c r="S31" s="345">
        <v>940.78192999999999</v>
      </c>
      <c r="T31" s="345">
        <v>598.67941000000008</v>
      </c>
      <c r="U31" s="345">
        <v>171.05126000000001</v>
      </c>
      <c r="V31" s="83" t="s">
        <v>306</v>
      </c>
      <c r="W31" s="83" t="s">
        <v>355</v>
      </c>
      <c r="X31" s="489"/>
      <c r="Y31" s="490"/>
      <c r="Z31" s="491"/>
      <c r="AA31" s="70" t="s">
        <v>310</v>
      </c>
    </row>
    <row r="32" spans="1:27" s="13" customFormat="1" ht="41.4" x14ac:dyDescent="0.3">
      <c r="A32" s="335" t="s">
        <v>313</v>
      </c>
      <c r="B32" s="70" t="s">
        <v>118</v>
      </c>
      <c r="C32" s="70" t="s">
        <v>107</v>
      </c>
      <c r="D32" s="78" t="s">
        <v>111</v>
      </c>
      <c r="E32" s="77">
        <v>41545</v>
      </c>
      <c r="F32" s="370" t="s">
        <v>315</v>
      </c>
      <c r="G32" s="77">
        <v>41545</v>
      </c>
      <c r="H32" s="78" t="s">
        <v>373</v>
      </c>
      <c r="I32" s="70" t="s">
        <v>374</v>
      </c>
      <c r="J32" s="341">
        <v>0</v>
      </c>
      <c r="K32" s="341">
        <v>0</v>
      </c>
      <c r="L32" s="341">
        <v>4030</v>
      </c>
      <c r="M32" s="341">
        <v>2050</v>
      </c>
      <c r="N32" s="341">
        <v>3060</v>
      </c>
      <c r="O32" s="341">
        <v>6070</v>
      </c>
      <c r="P32" s="341">
        <v>3570</v>
      </c>
      <c r="Q32" s="341">
        <v>3620</v>
      </c>
      <c r="R32" s="341">
        <v>7130</v>
      </c>
      <c r="S32" s="341">
        <v>4145</v>
      </c>
      <c r="T32" s="341">
        <v>4100</v>
      </c>
      <c r="U32" s="341">
        <v>3770</v>
      </c>
      <c r="V32" s="74" t="s">
        <v>316</v>
      </c>
      <c r="W32" s="74" t="s">
        <v>307</v>
      </c>
      <c r="X32" s="393" t="s">
        <v>308</v>
      </c>
      <c r="Y32" s="477">
        <v>30209987610</v>
      </c>
      <c r="Z32" s="394" t="s">
        <v>375</v>
      </c>
      <c r="AA32" s="70" t="s">
        <v>310</v>
      </c>
    </row>
    <row r="33" spans="1:27" ht="41.4" x14ac:dyDescent="0.3">
      <c r="A33" s="335" t="s">
        <v>313</v>
      </c>
      <c r="B33" s="81" t="s">
        <v>1615</v>
      </c>
      <c r="C33" s="81" t="s">
        <v>107</v>
      </c>
      <c r="D33" s="79" t="s">
        <v>112</v>
      </c>
      <c r="E33" s="395">
        <v>30720</v>
      </c>
      <c r="F33" s="371" t="s">
        <v>315</v>
      </c>
      <c r="G33" s="395">
        <v>30720</v>
      </c>
      <c r="H33" s="79" t="s">
        <v>112</v>
      </c>
      <c r="I33" s="81" t="s">
        <v>374</v>
      </c>
      <c r="J33" s="342">
        <v>0</v>
      </c>
      <c r="K33" s="342">
        <v>0</v>
      </c>
      <c r="L33" s="342">
        <v>2000</v>
      </c>
      <c r="M33" s="342">
        <v>2000</v>
      </c>
      <c r="N33" s="342">
        <v>3000</v>
      </c>
      <c r="O33" s="342">
        <v>3000</v>
      </c>
      <c r="P33" s="342">
        <v>3500</v>
      </c>
      <c r="Q33" s="342">
        <v>3500</v>
      </c>
      <c r="R33" s="342">
        <v>4000</v>
      </c>
      <c r="S33" s="342">
        <v>4000</v>
      </c>
      <c r="T33" s="342">
        <v>4000</v>
      </c>
      <c r="U33" s="342">
        <v>1720</v>
      </c>
      <c r="V33" s="367" t="s">
        <v>316</v>
      </c>
      <c r="W33" s="367" t="s">
        <v>307</v>
      </c>
      <c r="X33" s="396" t="s">
        <v>308</v>
      </c>
      <c r="Y33" s="478"/>
      <c r="Z33" s="397" t="s">
        <v>375</v>
      </c>
      <c r="AA33" s="81" t="s">
        <v>310</v>
      </c>
    </row>
    <row r="34" spans="1:27" ht="41.4" x14ac:dyDescent="0.3">
      <c r="A34" s="335" t="s">
        <v>313</v>
      </c>
      <c r="B34" s="81" t="s">
        <v>1616</v>
      </c>
      <c r="C34" s="81" t="s">
        <v>107</v>
      </c>
      <c r="D34" s="79" t="s">
        <v>113</v>
      </c>
      <c r="E34" s="395">
        <v>10000</v>
      </c>
      <c r="F34" s="371" t="s">
        <v>315</v>
      </c>
      <c r="G34" s="395">
        <v>10000</v>
      </c>
      <c r="H34" s="79" t="s">
        <v>377</v>
      </c>
      <c r="I34" s="81" t="s">
        <v>374</v>
      </c>
      <c r="J34" s="342">
        <v>0</v>
      </c>
      <c r="K34" s="342">
        <v>0</v>
      </c>
      <c r="L34" s="342">
        <v>2000</v>
      </c>
      <c r="M34" s="342">
        <v>0</v>
      </c>
      <c r="N34" s="342">
        <v>0</v>
      </c>
      <c r="O34" s="342">
        <v>3000</v>
      </c>
      <c r="P34" s="342">
        <v>0</v>
      </c>
      <c r="Q34" s="342">
        <v>0</v>
      </c>
      <c r="R34" s="342">
        <v>3000</v>
      </c>
      <c r="S34" s="342">
        <v>0</v>
      </c>
      <c r="T34" s="342">
        <v>0</v>
      </c>
      <c r="U34" s="342">
        <v>2000</v>
      </c>
      <c r="V34" s="367" t="s">
        <v>316</v>
      </c>
      <c r="W34" s="367" t="s">
        <v>307</v>
      </c>
      <c r="X34" s="396" t="s">
        <v>308</v>
      </c>
      <c r="Y34" s="479"/>
      <c r="Z34" s="397" t="s">
        <v>375</v>
      </c>
      <c r="AA34" s="81" t="s">
        <v>310</v>
      </c>
    </row>
    <row r="35" spans="1:27" ht="55.2" x14ac:dyDescent="0.3">
      <c r="A35" s="335" t="s">
        <v>313</v>
      </c>
      <c r="B35" s="81" t="s">
        <v>1617</v>
      </c>
      <c r="C35" s="81" t="s">
        <v>117</v>
      </c>
      <c r="D35" s="79" t="s">
        <v>115</v>
      </c>
      <c r="E35" s="395">
        <v>825</v>
      </c>
      <c r="F35" s="371" t="s">
        <v>315</v>
      </c>
      <c r="G35" s="395">
        <v>825</v>
      </c>
      <c r="H35" s="79" t="s">
        <v>378</v>
      </c>
      <c r="I35" s="81" t="s">
        <v>374</v>
      </c>
      <c r="J35" s="342">
        <v>0</v>
      </c>
      <c r="K35" s="342">
        <v>0</v>
      </c>
      <c r="L35" s="342">
        <v>30</v>
      </c>
      <c r="M35" s="342">
        <v>50</v>
      </c>
      <c r="N35" s="342">
        <v>60</v>
      </c>
      <c r="O35" s="342">
        <v>70</v>
      </c>
      <c r="P35" s="342">
        <v>70</v>
      </c>
      <c r="Q35" s="342">
        <v>120</v>
      </c>
      <c r="R35" s="342">
        <v>130</v>
      </c>
      <c r="S35" s="342">
        <v>145</v>
      </c>
      <c r="T35" s="342">
        <v>100</v>
      </c>
      <c r="U35" s="342">
        <v>50</v>
      </c>
      <c r="V35" s="367" t="s">
        <v>316</v>
      </c>
      <c r="W35" s="367" t="s">
        <v>307</v>
      </c>
      <c r="X35" s="81" t="s">
        <v>308</v>
      </c>
      <c r="Y35" s="398">
        <v>13903000000</v>
      </c>
      <c r="Z35" s="81" t="s">
        <v>375</v>
      </c>
      <c r="AA35" s="81" t="s">
        <v>310</v>
      </c>
    </row>
    <row r="36" spans="1:27" s="13" customFormat="1" ht="41.4" x14ac:dyDescent="0.3">
      <c r="A36" s="335" t="s">
        <v>313</v>
      </c>
      <c r="B36" s="70" t="s">
        <v>120</v>
      </c>
      <c r="C36" s="70" t="s">
        <v>107</v>
      </c>
      <c r="D36" s="78" t="s">
        <v>119</v>
      </c>
      <c r="E36" s="75">
        <v>1536</v>
      </c>
      <c r="F36" s="370" t="s">
        <v>315</v>
      </c>
      <c r="G36" s="76">
        <v>1536</v>
      </c>
      <c r="H36" s="78" t="s">
        <v>379</v>
      </c>
      <c r="I36" s="70" t="s">
        <v>374</v>
      </c>
      <c r="J36" s="342">
        <v>0</v>
      </c>
      <c r="K36" s="342">
        <v>0</v>
      </c>
      <c r="L36" s="341">
        <v>153</v>
      </c>
      <c r="M36" s="341">
        <v>153</v>
      </c>
      <c r="N36" s="341">
        <v>153</v>
      </c>
      <c r="O36" s="341">
        <v>153</v>
      </c>
      <c r="P36" s="341">
        <v>153</v>
      </c>
      <c r="Q36" s="341">
        <v>153</v>
      </c>
      <c r="R36" s="341">
        <v>153</v>
      </c>
      <c r="S36" s="341">
        <v>156</v>
      </c>
      <c r="T36" s="341">
        <v>156</v>
      </c>
      <c r="U36" s="341">
        <v>153</v>
      </c>
      <c r="V36" s="74" t="s">
        <v>316</v>
      </c>
      <c r="W36" s="74" t="s">
        <v>307</v>
      </c>
      <c r="X36" s="70" t="s">
        <v>308</v>
      </c>
      <c r="Y36" s="399">
        <v>11188884300</v>
      </c>
      <c r="Z36" s="70" t="s">
        <v>375</v>
      </c>
      <c r="AA36" s="70" t="s">
        <v>310</v>
      </c>
    </row>
    <row r="37" spans="1:27" s="13" customFormat="1" ht="55.2" x14ac:dyDescent="0.3">
      <c r="A37" s="335" t="s">
        <v>366</v>
      </c>
      <c r="B37" s="70" t="s">
        <v>122</v>
      </c>
      <c r="C37" s="70" t="s">
        <v>107</v>
      </c>
      <c r="D37" s="78" t="s">
        <v>121</v>
      </c>
      <c r="E37" s="392">
        <v>17361</v>
      </c>
      <c r="F37" s="74" t="s">
        <v>381</v>
      </c>
      <c r="G37" s="77">
        <v>17361</v>
      </c>
      <c r="H37" s="78" t="s">
        <v>382</v>
      </c>
      <c r="I37" s="70" t="s">
        <v>305</v>
      </c>
      <c r="J37" s="341">
        <v>0</v>
      </c>
      <c r="K37" s="341">
        <v>0</v>
      </c>
      <c r="L37" s="341">
        <v>0</v>
      </c>
      <c r="M37" s="341">
        <v>0</v>
      </c>
      <c r="N37" s="341">
        <v>1736.1</v>
      </c>
      <c r="O37" s="341">
        <v>1736.1</v>
      </c>
      <c r="P37" s="341">
        <v>1736.1</v>
      </c>
      <c r="Q37" s="341">
        <v>1736.1</v>
      </c>
      <c r="R37" s="341">
        <v>3472.2</v>
      </c>
      <c r="S37" s="341">
        <v>3472.2</v>
      </c>
      <c r="T37" s="341">
        <v>3472.2</v>
      </c>
      <c r="U37" s="341">
        <v>0</v>
      </c>
      <c r="V37" s="83" t="s">
        <v>383</v>
      </c>
      <c r="W37" s="83" t="s">
        <v>343</v>
      </c>
      <c r="X37" s="70" t="s">
        <v>384</v>
      </c>
      <c r="Y37" s="391">
        <v>189887017521</v>
      </c>
      <c r="Z37" s="70" t="s">
        <v>385</v>
      </c>
      <c r="AA37" s="70" t="s">
        <v>310</v>
      </c>
    </row>
    <row r="38" spans="1:27" s="13" customFormat="1" ht="55.2" x14ac:dyDescent="0.3">
      <c r="A38" s="335" t="s">
        <v>369</v>
      </c>
      <c r="B38" s="70" t="s">
        <v>124</v>
      </c>
      <c r="C38" s="70" t="s">
        <v>107</v>
      </c>
      <c r="D38" s="78" t="s">
        <v>123</v>
      </c>
      <c r="E38" s="392">
        <v>11594</v>
      </c>
      <c r="F38" s="74" t="s">
        <v>387</v>
      </c>
      <c r="G38" s="77">
        <v>11594</v>
      </c>
      <c r="H38" s="78" t="s">
        <v>382</v>
      </c>
      <c r="I38" s="70" t="s">
        <v>305</v>
      </c>
      <c r="J38" s="341">
        <v>0</v>
      </c>
      <c r="K38" s="341">
        <v>0</v>
      </c>
      <c r="L38" s="341">
        <v>0</v>
      </c>
      <c r="M38" s="341">
        <v>0</v>
      </c>
      <c r="N38" s="341">
        <v>1159.4000000000001</v>
      </c>
      <c r="O38" s="341">
        <v>1159.4000000000001</v>
      </c>
      <c r="P38" s="341">
        <v>1159.4000000000001</v>
      </c>
      <c r="Q38" s="341">
        <v>1159.4000000000001</v>
      </c>
      <c r="R38" s="341">
        <v>2318.8000000000002</v>
      </c>
      <c r="S38" s="341">
        <v>2318.8000000000002</v>
      </c>
      <c r="T38" s="341">
        <v>2318.8000000000002</v>
      </c>
      <c r="U38" s="341">
        <v>0</v>
      </c>
      <c r="V38" s="83" t="s">
        <v>383</v>
      </c>
      <c r="W38" s="83" t="s">
        <v>355</v>
      </c>
      <c r="X38" s="70" t="s">
        <v>388</v>
      </c>
      <c r="Y38" s="391">
        <v>196761280864</v>
      </c>
      <c r="Z38" s="70" t="s">
        <v>389</v>
      </c>
      <c r="AA38" s="70" t="s">
        <v>310</v>
      </c>
    </row>
    <row r="39" spans="1:27" s="13" customFormat="1" ht="55.2" x14ac:dyDescent="0.3">
      <c r="A39" s="335" t="s">
        <v>372</v>
      </c>
      <c r="B39" s="70" t="s">
        <v>126</v>
      </c>
      <c r="C39" s="70" t="s">
        <v>107</v>
      </c>
      <c r="D39" s="78" t="s">
        <v>391</v>
      </c>
      <c r="E39" s="400">
        <v>8680.5</v>
      </c>
      <c r="F39" s="74" t="s">
        <v>392</v>
      </c>
      <c r="G39" s="84">
        <f t="shared" ref="G39:G44" si="2">+SUM(J39:U39)</f>
        <v>8680.5</v>
      </c>
      <c r="H39" s="78" t="s">
        <v>125</v>
      </c>
      <c r="I39" s="70" t="s">
        <v>305</v>
      </c>
      <c r="J39" s="343">
        <v>0</v>
      </c>
      <c r="K39" s="343">
        <v>0</v>
      </c>
      <c r="L39" s="343">
        <v>0</v>
      </c>
      <c r="M39" s="343">
        <v>0</v>
      </c>
      <c r="N39" s="343">
        <v>868.05000000000007</v>
      </c>
      <c r="O39" s="343">
        <v>868.05000000000007</v>
      </c>
      <c r="P39" s="343">
        <v>868.05000000000007</v>
      </c>
      <c r="Q39" s="343">
        <v>868.05000000000007</v>
      </c>
      <c r="R39" s="343">
        <v>1736.1000000000001</v>
      </c>
      <c r="S39" s="343">
        <v>1736.1000000000001</v>
      </c>
      <c r="T39" s="343">
        <v>1736.1000000000001</v>
      </c>
      <c r="U39" s="343">
        <v>0</v>
      </c>
      <c r="V39" s="83" t="s">
        <v>383</v>
      </c>
      <c r="W39" s="83" t="s">
        <v>343</v>
      </c>
      <c r="X39" s="483" t="s">
        <v>362</v>
      </c>
      <c r="Y39" s="484"/>
      <c r="Z39" s="485"/>
      <c r="AA39" s="70" t="s">
        <v>310</v>
      </c>
    </row>
    <row r="40" spans="1:27" s="13" customFormat="1" ht="55.2" x14ac:dyDescent="0.3">
      <c r="A40" s="335" t="s">
        <v>376</v>
      </c>
      <c r="B40" s="70" t="s">
        <v>128</v>
      </c>
      <c r="C40" s="70" t="s">
        <v>107</v>
      </c>
      <c r="D40" s="78" t="s">
        <v>394</v>
      </c>
      <c r="E40" s="400">
        <v>5797</v>
      </c>
      <c r="F40" s="74" t="s">
        <v>395</v>
      </c>
      <c r="G40" s="84">
        <f t="shared" si="2"/>
        <v>5797</v>
      </c>
      <c r="H40" s="78" t="s">
        <v>127</v>
      </c>
      <c r="I40" s="70" t="s">
        <v>305</v>
      </c>
      <c r="J40" s="343">
        <v>0</v>
      </c>
      <c r="K40" s="343">
        <v>0</v>
      </c>
      <c r="L40" s="343">
        <v>0</v>
      </c>
      <c r="M40" s="343">
        <v>0</v>
      </c>
      <c r="N40" s="343">
        <v>579.70000000000005</v>
      </c>
      <c r="O40" s="343">
        <v>579.70000000000005</v>
      </c>
      <c r="P40" s="343">
        <v>579.70000000000005</v>
      </c>
      <c r="Q40" s="343">
        <v>579.70000000000005</v>
      </c>
      <c r="R40" s="343">
        <v>1159.4000000000001</v>
      </c>
      <c r="S40" s="343">
        <v>1159.4000000000001</v>
      </c>
      <c r="T40" s="343">
        <v>1159.4000000000001</v>
      </c>
      <c r="U40" s="343">
        <v>0</v>
      </c>
      <c r="V40" s="83" t="s">
        <v>383</v>
      </c>
      <c r="W40" s="83" t="s">
        <v>355</v>
      </c>
      <c r="X40" s="486"/>
      <c r="Y40" s="487"/>
      <c r="Z40" s="488"/>
      <c r="AA40" s="70" t="s">
        <v>310</v>
      </c>
    </row>
    <row r="41" spans="1:27" s="13" customFormat="1" ht="55.2" x14ac:dyDescent="0.3">
      <c r="A41" s="335" t="s">
        <v>380</v>
      </c>
      <c r="B41" s="70" t="s">
        <v>130</v>
      </c>
      <c r="C41" s="70" t="s">
        <v>107</v>
      </c>
      <c r="D41" s="78" t="s">
        <v>129</v>
      </c>
      <c r="E41" s="401">
        <v>1507.670357375765</v>
      </c>
      <c r="F41" s="74" t="s">
        <v>397</v>
      </c>
      <c r="G41" s="84">
        <f t="shared" si="2"/>
        <v>1507.670357375765</v>
      </c>
      <c r="H41" s="78" t="s">
        <v>129</v>
      </c>
      <c r="I41" s="70" t="s">
        <v>305</v>
      </c>
      <c r="J41" s="343">
        <v>0</v>
      </c>
      <c r="K41" s="343">
        <v>0</v>
      </c>
      <c r="L41" s="343">
        <v>60.306814295030598</v>
      </c>
      <c r="M41" s="343">
        <v>120.6136285900612</v>
      </c>
      <c r="N41" s="343">
        <v>150.76703573757649</v>
      </c>
      <c r="O41" s="343">
        <v>195.99714645884944</v>
      </c>
      <c r="P41" s="343">
        <v>226.15055360636475</v>
      </c>
      <c r="Q41" s="343">
        <v>301.53407147515298</v>
      </c>
      <c r="R41" s="343">
        <v>180.9204428850918</v>
      </c>
      <c r="S41" s="343">
        <v>135.69033216381885</v>
      </c>
      <c r="T41" s="343">
        <v>105.53692501630356</v>
      </c>
      <c r="U41" s="343">
        <v>30.153407147515299</v>
      </c>
      <c r="V41" s="83" t="s">
        <v>342</v>
      </c>
      <c r="W41" s="83" t="s">
        <v>343</v>
      </c>
      <c r="X41" s="486"/>
      <c r="Y41" s="487"/>
      <c r="Z41" s="488"/>
      <c r="AA41" s="70" t="s">
        <v>310</v>
      </c>
    </row>
    <row r="42" spans="1:27" s="13" customFormat="1" ht="55.2" x14ac:dyDescent="0.3">
      <c r="A42" s="335" t="s">
        <v>386</v>
      </c>
      <c r="B42" s="70" t="s">
        <v>132</v>
      </c>
      <c r="C42" s="70" t="s">
        <v>107</v>
      </c>
      <c r="D42" s="78" t="s">
        <v>131</v>
      </c>
      <c r="E42" s="401">
        <v>3173.6149203492314</v>
      </c>
      <c r="F42" s="74" t="s">
        <v>399</v>
      </c>
      <c r="G42" s="84">
        <f t="shared" si="2"/>
        <v>3173.6149203492314</v>
      </c>
      <c r="H42" s="78" t="s">
        <v>131</v>
      </c>
      <c r="I42" s="70" t="s">
        <v>305</v>
      </c>
      <c r="J42" s="343">
        <v>0</v>
      </c>
      <c r="K42" s="343">
        <v>0</v>
      </c>
      <c r="L42" s="343">
        <v>126.94459681396926</v>
      </c>
      <c r="M42" s="343">
        <v>253.88919362793851</v>
      </c>
      <c r="N42" s="343">
        <v>317.36149203492317</v>
      </c>
      <c r="O42" s="343">
        <v>412.5699396454001</v>
      </c>
      <c r="P42" s="343">
        <v>476.04223805238468</v>
      </c>
      <c r="Q42" s="343">
        <v>634.72298406984635</v>
      </c>
      <c r="R42" s="343">
        <v>380.83379044190775</v>
      </c>
      <c r="S42" s="343">
        <v>285.62534283143083</v>
      </c>
      <c r="T42" s="343">
        <v>222.15304442444622</v>
      </c>
      <c r="U42" s="343">
        <v>63.472298406984628</v>
      </c>
      <c r="V42" s="83" t="s">
        <v>349</v>
      </c>
      <c r="W42" s="83" t="s">
        <v>343</v>
      </c>
      <c r="X42" s="486"/>
      <c r="Y42" s="487"/>
      <c r="Z42" s="488"/>
      <c r="AA42" s="70" t="s">
        <v>310</v>
      </c>
    </row>
    <row r="43" spans="1:27" s="13" customFormat="1" ht="55.2" x14ac:dyDescent="0.3">
      <c r="A43" s="335" t="s">
        <v>390</v>
      </c>
      <c r="B43" s="70" t="s">
        <v>134</v>
      </c>
      <c r="C43" s="70" t="s">
        <v>107</v>
      </c>
      <c r="D43" s="78" t="s">
        <v>133</v>
      </c>
      <c r="E43" s="401">
        <v>220.54500824043595</v>
      </c>
      <c r="F43" s="74" t="s">
        <v>401</v>
      </c>
      <c r="G43" s="84">
        <f t="shared" si="2"/>
        <v>220.54500824043595</v>
      </c>
      <c r="H43" s="78" t="s">
        <v>133</v>
      </c>
      <c r="I43" s="70" t="s">
        <v>305</v>
      </c>
      <c r="J43" s="343">
        <v>0</v>
      </c>
      <c r="K43" s="343">
        <v>0</v>
      </c>
      <c r="L43" s="343">
        <v>8.8218003296174388</v>
      </c>
      <c r="M43" s="343">
        <v>17.643600659234878</v>
      </c>
      <c r="N43" s="343">
        <v>22.054500824043597</v>
      </c>
      <c r="O43" s="343">
        <v>28.670851071256674</v>
      </c>
      <c r="P43" s="343">
        <v>33.081751236065394</v>
      </c>
      <c r="Q43" s="343">
        <v>44.109001648087194</v>
      </c>
      <c r="R43" s="343">
        <v>26.465400988852313</v>
      </c>
      <c r="S43" s="343">
        <v>19.849050741639235</v>
      </c>
      <c r="T43" s="343">
        <v>15.438150576830518</v>
      </c>
      <c r="U43" s="343">
        <v>4.4109001648087194</v>
      </c>
      <c r="V43" s="83" t="s">
        <v>354</v>
      </c>
      <c r="W43" s="83" t="s">
        <v>355</v>
      </c>
      <c r="X43" s="486"/>
      <c r="Y43" s="487"/>
      <c r="Z43" s="488"/>
      <c r="AA43" s="70" t="s">
        <v>310</v>
      </c>
    </row>
    <row r="44" spans="1:27" s="13" customFormat="1" ht="55.2" x14ac:dyDescent="0.3">
      <c r="A44" s="335" t="s">
        <v>393</v>
      </c>
      <c r="B44" s="70" t="s">
        <v>138</v>
      </c>
      <c r="C44" s="70" t="s">
        <v>137</v>
      </c>
      <c r="D44" s="78" t="s">
        <v>135</v>
      </c>
      <c r="E44" s="401">
        <v>98.169714034568116</v>
      </c>
      <c r="F44" s="74" t="s">
        <v>403</v>
      </c>
      <c r="G44" s="84">
        <f t="shared" si="2"/>
        <v>98.169714034568116</v>
      </c>
      <c r="H44" s="78" t="s">
        <v>135</v>
      </c>
      <c r="I44" s="70" t="s">
        <v>305</v>
      </c>
      <c r="J44" s="343">
        <v>0</v>
      </c>
      <c r="K44" s="343">
        <v>0</v>
      </c>
      <c r="L44" s="343">
        <v>3.9267885613827249</v>
      </c>
      <c r="M44" s="343">
        <v>7.8535771227654498</v>
      </c>
      <c r="N44" s="343">
        <v>9.8169714034568116</v>
      </c>
      <c r="O44" s="343">
        <v>12.762062824493855</v>
      </c>
      <c r="P44" s="343">
        <v>14.725457105185217</v>
      </c>
      <c r="Q44" s="343">
        <v>19.633942806913623</v>
      </c>
      <c r="R44" s="343">
        <v>11.780365684148174</v>
      </c>
      <c r="S44" s="343">
        <v>8.8352742631111294</v>
      </c>
      <c r="T44" s="343">
        <v>6.8718799824197685</v>
      </c>
      <c r="U44" s="343">
        <v>1.9633942806913625</v>
      </c>
      <c r="V44" s="83" t="s">
        <v>361</v>
      </c>
      <c r="W44" s="83" t="s">
        <v>355</v>
      </c>
      <c r="X44" s="489"/>
      <c r="Y44" s="490"/>
      <c r="Z44" s="491"/>
      <c r="AA44" s="70" t="s">
        <v>310</v>
      </c>
    </row>
    <row r="45" spans="1:27" s="13" customFormat="1" ht="41.4" x14ac:dyDescent="0.3">
      <c r="A45" s="335" t="s">
        <v>317</v>
      </c>
      <c r="B45" s="70" t="s">
        <v>143</v>
      </c>
      <c r="C45" s="70" t="s">
        <v>137</v>
      </c>
      <c r="D45" s="78" t="s">
        <v>139</v>
      </c>
      <c r="E45" s="77">
        <f>+E46+E47</f>
        <v>4072</v>
      </c>
      <c r="F45" s="370" t="s">
        <v>318</v>
      </c>
      <c r="G45" s="77">
        <f>+G46+G47</f>
        <v>4072</v>
      </c>
      <c r="H45" s="78" t="s">
        <v>405</v>
      </c>
      <c r="I45" s="70" t="s">
        <v>331</v>
      </c>
      <c r="J45" s="341">
        <v>0</v>
      </c>
      <c r="K45" s="341">
        <v>100</v>
      </c>
      <c r="L45" s="341">
        <v>200</v>
      </c>
      <c r="M45" s="341">
        <v>200</v>
      </c>
      <c r="N45" s="341">
        <v>300</v>
      </c>
      <c r="O45" s="341">
        <v>300</v>
      </c>
      <c r="P45" s="341">
        <v>410</v>
      </c>
      <c r="Q45" s="341">
        <v>550</v>
      </c>
      <c r="R45" s="341">
        <v>600</v>
      </c>
      <c r="S45" s="341">
        <v>600</v>
      </c>
      <c r="T45" s="341">
        <v>600</v>
      </c>
      <c r="U45" s="341">
        <v>212</v>
      </c>
      <c r="V45" s="74" t="s">
        <v>306</v>
      </c>
      <c r="W45" s="74" t="s">
        <v>307</v>
      </c>
      <c r="X45" s="70" t="s">
        <v>308</v>
      </c>
      <c r="Y45" s="477">
        <v>30209987610</v>
      </c>
      <c r="Z45" s="70" t="s">
        <v>375</v>
      </c>
      <c r="AA45" s="70" t="s">
        <v>310</v>
      </c>
    </row>
    <row r="46" spans="1:27" ht="41.4" x14ac:dyDescent="0.3">
      <c r="A46" s="335" t="s">
        <v>317</v>
      </c>
      <c r="B46" s="81" t="s">
        <v>1618</v>
      </c>
      <c r="C46" s="81" t="s">
        <v>137</v>
      </c>
      <c r="D46" s="79" t="s">
        <v>141</v>
      </c>
      <c r="E46" s="80">
        <v>1000</v>
      </c>
      <c r="F46" s="371" t="s">
        <v>318</v>
      </c>
      <c r="G46" s="80">
        <v>1000</v>
      </c>
      <c r="H46" s="79" t="s">
        <v>406</v>
      </c>
      <c r="I46" s="81" t="s">
        <v>331</v>
      </c>
      <c r="J46" s="342">
        <v>0</v>
      </c>
      <c r="K46" s="342">
        <v>100</v>
      </c>
      <c r="L46" s="342">
        <v>100</v>
      </c>
      <c r="M46" s="342">
        <v>100</v>
      </c>
      <c r="N46" s="342">
        <v>100</v>
      </c>
      <c r="O46" s="342">
        <v>100</v>
      </c>
      <c r="P46" s="342">
        <v>100</v>
      </c>
      <c r="Q46" s="342">
        <v>100</v>
      </c>
      <c r="R46" s="342">
        <v>100</v>
      </c>
      <c r="S46" s="342">
        <v>100</v>
      </c>
      <c r="T46" s="342">
        <v>100</v>
      </c>
      <c r="U46" s="342"/>
      <c r="V46" s="367" t="s">
        <v>316</v>
      </c>
      <c r="W46" s="367" t="s">
        <v>307</v>
      </c>
      <c r="X46" s="81" t="s">
        <v>308</v>
      </c>
      <c r="Y46" s="478"/>
      <c r="Z46" s="81" t="s">
        <v>375</v>
      </c>
      <c r="AA46" s="81" t="s">
        <v>310</v>
      </c>
    </row>
    <row r="47" spans="1:27" ht="41.4" x14ac:dyDescent="0.3">
      <c r="A47" s="335" t="s">
        <v>317</v>
      </c>
      <c r="B47" s="81" t="s">
        <v>1619</v>
      </c>
      <c r="C47" s="81" t="s">
        <v>137</v>
      </c>
      <c r="D47" s="79" t="s">
        <v>141</v>
      </c>
      <c r="E47" s="80">
        <v>3072</v>
      </c>
      <c r="F47" s="371" t="s">
        <v>318</v>
      </c>
      <c r="G47" s="80">
        <v>3072</v>
      </c>
      <c r="H47" s="79" t="s">
        <v>406</v>
      </c>
      <c r="I47" s="81" t="s">
        <v>331</v>
      </c>
      <c r="J47" s="342">
        <v>0</v>
      </c>
      <c r="K47" s="342">
        <v>0</v>
      </c>
      <c r="L47" s="342">
        <v>100</v>
      </c>
      <c r="M47" s="342">
        <v>100</v>
      </c>
      <c r="N47" s="342">
        <v>200</v>
      </c>
      <c r="O47" s="342">
        <v>200</v>
      </c>
      <c r="P47" s="342">
        <v>310</v>
      </c>
      <c r="Q47" s="342">
        <v>450</v>
      </c>
      <c r="R47" s="342">
        <v>500</v>
      </c>
      <c r="S47" s="342">
        <v>500</v>
      </c>
      <c r="T47" s="342">
        <v>500</v>
      </c>
      <c r="U47" s="342">
        <v>212</v>
      </c>
      <c r="V47" s="367" t="s">
        <v>316</v>
      </c>
      <c r="W47" s="367" t="s">
        <v>307</v>
      </c>
      <c r="X47" s="81" t="s">
        <v>308</v>
      </c>
      <c r="Y47" s="478"/>
      <c r="Z47" s="81" t="s">
        <v>375</v>
      </c>
      <c r="AA47" s="81" t="s">
        <v>310</v>
      </c>
    </row>
    <row r="48" spans="1:27" s="13" customFormat="1" ht="41.4" x14ac:dyDescent="0.3">
      <c r="A48" s="335" t="s">
        <v>313</v>
      </c>
      <c r="B48" s="70" t="s">
        <v>146</v>
      </c>
      <c r="C48" s="70" t="s">
        <v>137</v>
      </c>
      <c r="D48" s="78" t="s">
        <v>144</v>
      </c>
      <c r="E48" s="77">
        <v>1000</v>
      </c>
      <c r="F48" s="74" t="s">
        <v>315</v>
      </c>
      <c r="G48" s="77">
        <v>1000</v>
      </c>
      <c r="H48" s="78" t="s">
        <v>144</v>
      </c>
      <c r="I48" s="70" t="s">
        <v>305</v>
      </c>
      <c r="J48" s="341">
        <v>0</v>
      </c>
      <c r="K48" s="341">
        <v>100</v>
      </c>
      <c r="L48" s="341">
        <v>100</v>
      </c>
      <c r="M48" s="341">
        <v>100</v>
      </c>
      <c r="N48" s="341">
        <v>100</v>
      </c>
      <c r="O48" s="341">
        <v>100</v>
      </c>
      <c r="P48" s="341">
        <v>100</v>
      </c>
      <c r="Q48" s="341">
        <v>100</v>
      </c>
      <c r="R48" s="341">
        <v>100</v>
      </c>
      <c r="S48" s="341">
        <v>100</v>
      </c>
      <c r="T48" s="341">
        <v>100</v>
      </c>
      <c r="U48" s="341"/>
      <c r="V48" s="74" t="s">
        <v>316</v>
      </c>
      <c r="W48" s="74" t="s">
        <v>307</v>
      </c>
      <c r="X48" s="70" t="s">
        <v>308</v>
      </c>
      <c r="Y48" s="479"/>
      <c r="Z48" s="70" t="s">
        <v>375</v>
      </c>
      <c r="AA48" s="70" t="s">
        <v>310</v>
      </c>
    </row>
    <row r="49" spans="1:27" s="13" customFormat="1" ht="41.4" x14ac:dyDescent="0.3">
      <c r="A49" s="335" t="s">
        <v>313</v>
      </c>
      <c r="B49" s="70" t="s">
        <v>148</v>
      </c>
      <c r="C49" s="70" t="s">
        <v>137</v>
      </c>
      <c r="D49" s="78" t="s">
        <v>147</v>
      </c>
      <c r="E49" s="77">
        <v>43000</v>
      </c>
      <c r="F49" s="74" t="s">
        <v>315</v>
      </c>
      <c r="G49" s="77">
        <v>43000</v>
      </c>
      <c r="H49" s="78" t="s">
        <v>408</v>
      </c>
      <c r="I49" s="70" t="s">
        <v>305</v>
      </c>
      <c r="J49" s="341">
        <v>0</v>
      </c>
      <c r="K49" s="341">
        <v>2500</v>
      </c>
      <c r="L49" s="341">
        <v>2500</v>
      </c>
      <c r="M49" s="341">
        <v>2500</v>
      </c>
      <c r="N49" s="341">
        <v>2500</v>
      </c>
      <c r="O49" s="341">
        <v>2500</v>
      </c>
      <c r="P49" s="341">
        <v>2500</v>
      </c>
      <c r="Q49" s="341">
        <v>2500</v>
      </c>
      <c r="R49" s="341">
        <v>5000</v>
      </c>
      <c r="S49" s="341">
        <v>5500</v>
      </c>
      <c r="T49" s="341">
        <v>10000</v>
      </c>
      <c r="U49" s="341">
        <v>5000</v>
      </c>
      <c r="V49" s="74" t="s">
        <v>316</v>
      </c>
      <c r="W49" s="74" t="s">
        <v>307</v>
      </c>
      <c r="X49" s="70" t="s">
        <v>308</v>
      </c>
      <c r="Y49" s="402">
        <v>613202016206</v>
      </c>
      <c r="Z49" s="70" t="s">
        <v>375</v>
      </c>
      <c r="AA49" s="70" t="s">
        <v>310</v>
      </c>
    </row>
    <row r="50" spans="1:27" s="13" customFormat="1" ht="41.4" x14ac:dyDescent="0.3">
      <c r="A50" s="335" t="s">
        <v>396</v>
      </c>
      <c r="B50" s="198" t="s">
        <v>151</v>
      </c>
      <c r="C50" s="198" t="s">
        <v>137</v>
      </c>
      <c r="D50" s="199" t="s">
        <v>149</v>
      </c>
      <c r="E50" s="403">
        <v>80000</v>
      </c>
      <c r="F50" s="404" t="s">
        <v>410</v>
      </c>
      <c r="G50" s="403">
        <v>26000</v>
      </c>
      <c r="H50" s="199" t="s">
        <v>411</v>
      </c>
      <c r="I50" s="70" t="s">
        <v>305</v>
      </c>
      <c r="J50" s="343">
        <v>0</v>
      </c>
      <c r="K50" s="343">
        <v>1248.0000000000002</v>
      </c>
      <c r="L50" s="343">
        <v>1404</v>
      </c>
      <c r="M50" s="343">
        <v>1560</v>
      </c>
      <c r="N50" s="343">
        <v>1716</v>
      </c>
      <c r="O50" s="343">
        <v>1872</v>
      </c>
      <c r="P50" s="343">
        <v>3640</v>
      </c>
      <c r="Q50" s="343">
        <v>3640</v>
      </c>
      <c r="R50" s="343">
        <v>3640</v>
      </c>
      <c r="S50" s="343">
        <v>2912</v>
      </c>
      <c r="T50" s="343">
        <v>2548.0000000000005</v>
      </c>
      <c r="U50" s="343">
        <v>1820</v>
      </c>
      <c r="V50" s="405" t="s">
        <v>412</v>
      </c>
      <c r="W50" s="404" t="s">
        <v>326</v>
      </c>
      <c r="X50" s="381" t="s">
        <v>327</v>
      </c>
      <c r="Y50" s="480">
        <v>16649283336</v>
      </c>
      <c r="Z50" s="70" t="s">
        <v>375</v>
      </c>
      <c r="AA50" s="70" t="s">
        <v>338</v>
      </c>
    </row>
    <row r="51" spans="1:27" s="13" customFormat="1" ht="41.4" x14ac:dyDescent="0.3">
      <c r="A51" s="335" t="s">
        <v>396</v>
      </c>
      <c r="B51" s="246" t="s">
        <v>151</v>
      </c>
      <c r="C51" s="246" t="s">
        <v>137</v>
      </c>
      <c r="D51" s="200" t="s">
        <v>149</v>
      </c>
      <c r="E51" s="406">
        <v>80000</v>
      </c>
      <c r="F51" s="407" t="s">
        <v>410</v>
      </c>
      <c r="G51" s="406">
        <v>17000</v>
      </c>
      <c r="H51" s="200" t="s">
        <v>413</v>
      </c>
      <c r="I51" s="81" t="s">
        <v>305</v>
      </c>
      <c r="J51" s="408">
        <v>0</v>
      </c>
      <c r="K51" s="408">
        <v>816.00000000000011</v>
      </c>
      <c r="L51" s="408">
        <v>918</v>
      </c>
      <c r="M51" s="408">
        <v>1020</v>
      </c>
      <c r="N51" s="408">
        <v>1122</v>
      </c>
      <c r="O51" s="408">
        <v>1224</v>
      </c>
      <c r="P51" s="408">
        <v>2380</v>
      </c>
      <c r="Q51" s="408">
        <v>2380</v>
      </c>
      <c r="R51" s="408">
        <v>2380</v>
      </c>
      <c r="S51" s="408">
        <v>1904</v>
      </c>
      <c r="T51" s="408">
        <v>1666.0000000000002</v>
      </c>
      <c r="U51" s="408">
        <v>1190</v>
      </c>
      <c r="V51" s="409" t="s">
        <v>412</v>
      </c>
      <c r="W51" s="407" t="s">
        <v>326</v>
      </c>
      <c r="X51" s="268" t="s">
        <v>327</v>
      </c>
      <c r="Y51" s="481"/>
      <c r="Z51" s="81" t="s">
        <v>375</v>
      </c>
      <c r="AA51" s="81" t="s">
        <v>338</v>
      </c>
    </row>
    <row r="52" spans="1:27" s="13" customFormat="1" ht="41.4" x14ac:dyDescent="0.3">
      <c r="A52" s="335" t="s">
        <v>396</v>
      </c>
      <c r="B52" s="246" t="s">
        <v>151</v>
      </c>
      <c r="C52" s="246" t="s">
        <v>137</v>
      </c>
      <c r="D52" s="200" t="s">
        <v>149</v>
      </c>
      <c r="E52" s="406">
        <v>80000</v>
      </c>
      <c r="F52" s="407" t="s">
        <v>410</v>
      </c>
      <c r="G52" s="406">
        <v>37000</v>
      </c>
      <c r="H52" s="200" t="s">
        <v>414</v>
      </c>
      <c r="I52" s="81" t="s">
        <v>305</v>
      </c>
      <c r="J52" s="408">
        <v>0</v>
      </c>
      <c r="K52" s="408">
        <v>1776.0000000000002</v>
      </c>
      <c r="L52" s="408">
        <v>1998</v>
      </c>
      <c r="M52" s="408">
        <v>2220</v>
      </c>
      <c r="N52" s="408">
        <v>2442</v>
      </c>
      <c r="O52" s="408">
        <v>2664</v>
      </c>
      <c r="P52" s="408">
        <v>5180</v>
      </c>
      <c r="Q52" s="408">
        <v>5180</v>
      </c>
      <c r="R52" s="408">
        <v>5180</v>
      </c>
      <c r="S52" s="408">
        <v>4144</v>
      </c>
      <c r="T52" s="408">
        <v>3626.0000000000009</v>
      </c>
      <c r="U52" s="408">
        <v>2590</v>
      </c>
      <c r="V52" s="409" t="s">
        <v>412</v>
      </c>
      <c r="W52" s="407" t="s">
        <v>326</v>
      </c>
      <c r="X52" s="268" t="s">
        <v>327</v>
      </c>
      <c r="Y52" s="482"/>
      <c r="Z52" s="81" t="s">
        <v>375</v>
      </c>
      <c r="AA52" s="81" t="s">
        <v>338</v>
      </c>
    </row>
    <row r="53" spans="1:27" s="13" customFormat="1" ht="41.4" x14ac:dyDescent="0.3">
      <c r="A53" s="335" t="s">
        <v>396</v>
      </c>
      <c r="B53" s="198" t="s">
        <v>154</v>
      </c>
      <c r="C53" s="198" t="s">
        <v>137</v>
      </c>
      <c r="D53" s="199" t="s">
        <v>152</v>
      </c>
      <c r="E53" s="410">
        <v>53000</v>
      </c>
      <c r="F53" s="404" t="s">
        <v>410</v>
      </c>
      <c r="G53" s="410">
        <v>14150</v>
      </c>
      <c r="H53" s="199" t="s">
        <v>415</v>
      </c>
      <c r="I53" s="198" t="s">
        <v>416</v>
      </c>
      <c r="J53" s="343">
        <v>7.5</v>
      </c>
      <c r="K53" s="343">
        <v>679.50000000000011</v>
      </c>
      <c r="L53" s="343">
        <v>772.07142857142856</v>
      </c>
      <c r="M53" s="343">
        <v>856.07142857142856</v>
      </c>
      <c r="N53" s="343">
        <v>940.07142857142844</v>
      </c>
      <c r="O53" s="343">
        <v>1024.0714285714287</v>
      </c>
      <c r="P53" s="343">
        <v>1976.0714285714287</v>
      </c>
      <c r="Q53" s="343">
        <v>1967.5</v>
      </c>
      <c r="R53" s="343">
        <v>1967.5</v>
      </c>
      <c r="S53" s="343">
        <v>1584.0714285714287</v>
      </c>
      <c r="T53" s="343">
        <v>1388.0714285714289</v>
      </c>
      <c r="U53" s="343">
        <v>987.5</v>
      </c>
      <c r="V53" s="405" t="s">
        <v>412</v>
      </c>
      <c r="W53" s="83" t="s">
        <v>326</v>
      </c>
      <c r="X53" s="381" t="s">
        <v>327</v>
      </c>
      <c r="Y53" s="510">
        <v>26371990660</v>
      </c>
      <c r="Z53" s="198" t="s">
        <v>321</v>
      </c>
      <c r="AA53" s="70" t="s">
        <v>338</v>
      </c>
    </row>
    <row r="54" spans="1:27" ht="41.4" x14ac:dyDescent="0.3">
      <c r="A54" s="335" t="s">
        <v>396</v>
      </c>
      <c r="B54" s="246" t="s">
        <v>154</v>
      </c>
      <c r="C54" s="246" t="s">
        <v>137</v>
      </c>
      <c r="D54" s="200" t="s">
        <v>152</v>
      </c>
      <c r="E54" s="411">
        <v>53000</v>
      </c>
      <c r="F54" s="407" t="s">
        <v>410</v>
      </c>
      <c r="G54" s="411">
        <v>11365</v>
      </c>
      <c r="H54" s="200" t="s">
        <v>417</v>
      </c>
      <c r="I54" s="246" t="s">
        <v>416</v>
      </c>
      <c r="J54" s="408">
        <v>418.25</v>
      </c>
      <c r="K54" s="408">
        <v>562.25</v>
      </c>
      <c r="L54" s="408">
        <v>1058.25</v>
      </c>
      <c r="M54" s="408">
        <v>1076.25</v>
      </c>
      <c r="N54" s="408">
        <v>1094.25</v>
      </c>
      <c r="O54" s="408">
        <v>1112.25</v>
      </c>
      <c r="P54" s="408">
        <v>1316.25</v>
      </c>
      <c r="Q54" s="408">
        <v>838.25</v>
      </c>
      <c r="R54" s="408">
        <v>838.25</v>
      </c>
      <c r="S54" s="408">
        <v>1232.25</v>
      </c>
      <c r="T54" s="408">
        <v>1190.25</v>
      </c>
      <c r="U54" s="408">
        <v>628.25</v>
      </c>
      <c r="V54" s="409" t="s">
        <v>412</v>
      </c>
      <c r="W54" s="387" t="s">
        <v>326</v>
      </c>
      <c r="X54" s="268" t="s">
        <v>327</v>
      </c>
      <c r="Y54" s="511"/>
      <c r="Z54" s="246" t="s">
        <v>321</v>
      </c>
      <c r="AA54" s="81" t="s">
        <v>338</v>
      </c>
    </row>
    <row r="55" spans="1:27" ht="55.2" x14ac:dyDescent="0.3">
      <c r="A55" s="335" t="s">
        <v>396</v>
      </c>
      <c r="B55" s="246" t="s">
        <v>154</v>
      </c>
      <c r="C55" s="246" t="s">
        <v>137</v>
      </c>
      <c r="D55" s="200" t="s">
        <v>152</v>
      </c>
      <c r="E55" s="411">
        <v>53000</v>
      </c>
      <c r="F55" s="407" t="s">
        <v>410</v>
      </c>
      <c r="G55" s="411">
        <v>27485</v>
      </c>
      <c r="H55" s="200" t="s">
        <v>418</v>
      </c>
      <c r="I55" s="246" t="s">
        <v>416</v>
      </c>
      <c r="J55" s="408">
        <v>224.25</v>
      </c>
      <c r="K55" s="408">
        <v>1328.25</v>
      </c>
      <c r="L55" s="408">
        <v>1722.5357142857142</v>
      </c>
      <c r="M55" s="408">
        <v>1860.5357142857142</v>
      </c>
      <c r="N55" s="408">
        <v>1998.5357142857142</v>
      </c>
      <c r="O55" s="408">
        <v>2136.5357142857142</v>
      </c>
      <c r="P55" s="408">
        <v>3700.5357142857142</v>
      </c>
      <c r="Q55" s="408">
        <v>3444.25</v>
      </c>
      <c r="R55" s="408">
        <v>3444.25</v>
      </c>
      <c r="S55" s="408">
        <v>3056.5357142857142</v>
      </c>
      <c r="T55" s="408">
        <v>2734.5357142857147</v>
      </c>
      <c r="U55" s="408">
        <v>1834.25</v>
      </c>
      <c r="V55" s="409" t="s">
        <v>412</v>
      </c>
      <c r="W55" s="387" t="s">
        <v>326</v>
      </c>
      <c r="X55" s="268" t="s">
        <v>327</v>
      </c>
      <c r="Y55" s="512"/>
      <c r="Z55" s="246" t="s">
        <v>321</v>
      </c>
      <c r="AA55" s="81" t="s">
        <v>338</v>
      </c>
    </row>
    <row r="56" spans="1:27" s="13" customFormat="1" ht="41.4" x14ac:dyDescent="0.3">
      <c r="A56" s="335" t="s">
        <v>313</v>
      </c>
      <c r="B56" s="70" t="s">
        <v>156</v>
      </c>
      <c r="C56" s="198" t="s">
        <v>137</v>
      </c>
      <c r="D56" s="78" t="s">
        <v>155</v>
      </c>
      <c r="E56" s="77">
        <v>80000</v>
      </c>
      <c r="F56" s="74" t="s">
        <v>315</v>
      </c>
      <c r="G56" s="75">
        <v>80000</v>
      </c>
      <c r="H56" s="78" t="s">
        <v>155</v>
      </c>
      <c r="I56" s="70" t="s">
        <v>305</v>
      </c>
      <c r="J56" s="341">
        <v>0</v>
      </c>
      <c r="K56" s="341">
        <v>0</v>
      </c>
      <c r="L56" s="341">
        <v>20000</v>
      </c>
      <c r="M56" s="341">
        <v>0</v>
      </c>
      <c r="N56" s="341">
        <v>0</v>
      </c>
      <c r="O56" s="341">
        <v>15000</v>
      </c>
      <c r="P56" s="341">
        <v>0</v>
      </c>
      <c r="Q56" s="341">
        <v>0</v>
      </c>
      <c r="R56" s="341">
        <v>15000</v>
      </c>
      <c r="S56" s="341">
        <v>0</v>
      </c>
      <c r="T56" s="341">
        <v>0</v>
      </c>
      <c r="U56" s="341">
        <v>30000</v>
      </c>
      <c r="V56" s="74" t="s">
        <v>316</v>
      </c>
      <c r="W56" s="74" t="s">
        <v>307</v>
      </c>
      <c r="X56" s="70" t="s">
        <v>308</v>
      </c>
      <c r="Y56" s="402">
        <v>4250000000</v>
      </c>
      <c r="Z56" s="70" t="s">
        <v>420</v>
      </c>
      <c r="AA56" s="70" t="s">
        <v>310</v>
      </c>
    </row>
    <row r="57" spans="1:27" s="13" customFormat="1" ht="41.4" x14ac:dyDescent="0.3">
      <c r="A57" s="335" t="s">
        <v>313</v>
      </c>
      <c r="B57" s="70" t="s">
        <v>161</v>
      </c>
      <c r="C57" s="198" t="s">
        <v>137</v>
      </c>
      <c r="D57" s="78" t="s">
        <v>157</v>
      </c>
      <c r="E57" s="77">
        <v>50269</v>
      </c>
      <c r="F57" s="370" t="s">
        <v>315</v>
      </c>
      <c r="G57" s="77">
        <v>50269</v>
      </c>
      <c r="H57" s="78" t="s">
        <v>157</v>
      </c>
      <c r="I57" s="70" t="s">
        <v>305</v>
      </c>
      <c r="J57" s="341">
        <v>63</v>
      </c>
      <c r="K57" s="341">
        <v>4545</v>
      </c>
      <c r="L57" s="341">
        <v>4545</v>
      </c>
      <c r="M57" s="341">
        <v>4545</v>
      </c>
      <c r="N57" s="341">
        <v>4545</v>
      </c>
      <c r="O57" s="341">
        <v>4575</v>
      </c>
      <c r="P57" s="341">
        <v>4545</v>
      </c>
      <c r="Q57" s="341">
        <v>4614.8130000000001</v>
      </c>
      <c r="R57" s="341">
        <v>4640</v>
      </c>
      <c r="S57" s="341">
        <v>4545</v>
      </c>
      <c r="T57" s="341">
        <v>4545</v>
      </c>
      <c r="U57" s="341">
        <v>4561</v>
      </c>
      <c r="V57" s="74" t="s">
        <v>422</v>
      </c>
      <c r="W57" s="74" t="s">
        <v>307</v>
      </c>
      <c r="X57" s="70" t="s">
        <v>308</v>
      </c>
      <c r="Y57" s="477">
        <v>3000000000</v>
      </c>
      <c r="Z57" s="70" t="s">
        <v>420</v>
      </c>
      <c r="AA57" s="70" t="s">
        <v>310</v>
      </c>
    </row>
    <row r="58" spans="1:27" s="13" customFormat="1" ht="41.4" x14ac:dyDescent="0.3">
      <c r="A58" s="335" t="s">
        <v>313</v>
      </c>
      <c r="B58" s="81" t="s">
        <v>1620</v>
      </c>
      <c r="C58" s="246" t="s">
        <v>137</v>
      </c>
      <c r="D58" s="79" t="s">
        <v>157</v>
      </c>
      <c r="E58" s="80">
        <v>211</v>
      </c>
      <c r="F58" s="371" t="s">
        <v>315</v>
      </c>
      <c r="G58" s="80">
        <v>211</v>
      </c>
      <c r="H58" s="79" t="s">
        <v>423</v>
      </c>
      <c r="I58" s="81" t="s">
        <v>305</v>
      </c>
      <c r="J58" s="342">
        <v>0</v>
      </c>
      <c r="K58" s="342">
        <v>0</v>
      </c>
      <c r="L58" s="342">
        <v>0</v>
      </c>
      <c r="M58" s="342">
        <v>0</v>
      </c>
      <c r="N58" s="342">
        <v>0</v>
      </c>
      <c r="O58" s="342">
        <v>30</v>
      </c>
      <c r="P58" s="342">
        <v>0</v>
      </c>
      <c r="Q58" s="342">
        <v>69.813000000000002</v>
      </c>
      <c r="R58" s="342">
        <v>95</v>
      </c>
      <c r="S58" s="342">
        <v>0</v>
      </c>
      <c r="T58" s="342">
        <v>0</v>
      </c>
      <c r="U58" s="342">
        <v>16</v>
      </c>
      <c r="V58" s="367" t="s">
        <v>422</v>
      </c>
      <c r="W58" s="367" t="s">
        <v>307</v>
      </c>
      <c r="X58" s="81" t="s">
        <v>308</v>
      </c>
      <c r="Y58" s="478"/>
      <c r="Z58" s="81" t="s">
        <v>420</v>
      </c>
      <c r="AA58" s="81" t="s">
        <v>310</v>
      </c>
    </row>
    <row r="59" spans="1:27" s="13" customFormat="1" ht="41.4" x14ac:dyDescent="0.3">
      <c r="A59" s="335" t="s">
        <v>313</v>
      </c>
      <c r="B59" s="81" t="s">
        <v>1621</v>
      </c>
      <c r="C59" s="246" t="s">
        <v>160</v>
      </c>
      <c r="D59" s="79" t="s">
        <v>157</v>
      </c>
      <c r="E59" s="80">
        <v>50058</v>
      </c>
      <c r="F59" s="371" t="s">
        <v>315</v>
      </c>
      <c r="G59" s="80">
        <v>50058</v>
      </c>
      <c r="H59" s="79" t="s">
        <v>424</v>
      </c>
      <c r="I59" s="81" t="s">
        <v>305</v>
      </c>
      <c r="J59" s="342">
        <v>63</v>
      </c>
      <c r="K59" s="342">
        <v>4545</v>
      </c>
      <c r="L59" s="342">
        <v>4545</v>
      </c>
      <c r="M59" s="342">
        <v>4545</v>
      </c>
      <c r="N59" s="342">
        <v>4545</v>
      </c>
      <c r="O59" s="342">
        <v>4545</v>
      </c>
      <c r="P59" s="342">
        <v>4545</v>
      </c>
      <c r="Q59" s="342">
        <v>4545</v>
      </c>
      <c r="R59" s="342">
        <v>4545</v>
      </c>
      <c r="S59" s="342">
        <v>4545</v>
      </c>
      <c r="T59" s="342">
        <v>4545</v>
      </c>
      <c r="U59" s="342">
        <v>4545</v>
      </c>
      <c r="V59" s="367" t="s">
        <v>422</v>
      </c>
      <c r="W59" s="367" t="s">
        <v>307</v>
      </c>
      <c r="X59" s="81" t="s">
        <v>308</v>
      </c>
      <c r="Y59" s="479"/>
      <c r="Z59" s="81" t="s">
        <v>420</v>
      </c>
      <c r="AA59" s="81" t="s">
        <v>310</v>
      </c>
    </row>
    <row r="60" spans="1:27" s="82" customFormat="1" ht="41.4" x14ac:dyDescent="0.3">
      <c r="A60" s="335" t="s">
        <v>313</v>
      </c>
      <c r="B60" s="70" t="s">
        <v>163</v>
      </c>
      <c r="C60" s="70" t="s">
        <v>160</v>
      </c>
      <c r="D60" s="78" t="s">
        <v>162</v>
      </c>
      <c r="E60" s="77">
        <v>300000</v>
      </c>
      <c r="F60" s="74" t="s">
        <v>315</v>
      </c>
      <c r="G60" s="75">
        <v>300000</v>
      </c>
      <c r="H60" s="78" t="s">
        <v>425</v>
      </c>
      <c r="I60" s="70" t="s">
        <v>336</v>
      </c>
      <c r="J60" s="341">
        <v>0</v>
      </c>
      <c r="K60" s="341">
        <v>0</v>
      </c>
      <c r="L60" s="341">
        <v>20000</v>
      </c>
      <c r="M60" s="341">
        <v>0</v>
      </c>
      <c r="N60" s="341">
        <v>0</v>
      </c>
      <c r="O60" s="341">
        <v>150000</v>
      </c>
      <c r="P60" s="341">
        <v>0</v>
      </c>
      <c r="Q60" s="341">
        <v>0</v>
      </c>
      <c r="R60" s="341">
        <v>100000</v>
      </c>
      <c r="S60" s="341">
        <v>0</v>
      </c>
      <c r="T60" s="341">
        <v>0</v>
      </c>
      <c r="U60" s="341">
        <v>30000</v>
      </c>
      <c r="V60" s="74" t="s">
        <v>316</v>
      </c>
      <c r="W60" s="74" t="s">
        <v>307</v>
      </c>
      <c r="X60" s="70" t="s">
        <v>308</v>
      </c>
      <c r="Y60" s="412">
        <v>3000000000</v>
      </c>
      <c r="Z60" s="70" t="s">
        <v>420</v>
      </c>
      <c r="AA60" s="70" t="s">
        <v>310</v>
      </c>
    </row>
    <row r="61" spans="1:27" s="13" customFormat="1" ht="41.4" x14ac:dyDescent="0.3">
      <c r="A61" s="335" t="s">
        <v>398</v>
      </c>
      <c r="B61" s="70" t="s">
        <v>165</v>
      </c>
      <c r="C61" s="70" t="s">
        <v>160</v>
      </c>
      <c r="D61" s="78" t="s">
        <v>164</v>
      </c>
      <c r="E61" s="77">
        <v>100</v>
      </c>
      <c r="F61" s="74" t="s">
        <v>427</v>
      </c>
      <c r="G61" s="77">
        <v>100</v>
      </c>
      <c r="H61" s="78" t="s">
        <v>164</v>
      </c>
      <c r="I61" s="70" t="s">
        <v>336</v>
      </c>
      <c r="J61" s="341">
        <v>0</v>
      </c>
      <c r="K61" s="341">
        <v>0</v>
      </c>
      <c r="L61" s="341">
        <v>10</v>
      </c>
      <c r="M61" s="341">
        <v>0</v>
      </c>
      <c r="N61" s="341">
        <v>0</v>
      </c>
      <c r="O61" s="341">
        <v>35</v>
      </c>
      <c r="P61" s="341">
        <v>0</v>
      </c>
      <c r="Q61" s="341">
        <v>0</v>
      </c>
      <c r="R61" s="341">
        <v>40</v>
      </c>
      <c r="S61" s="341">
        <v>0</v>
      </c>
      <c r="T61" s="341">
        <v>0</v>
      </c>
      <c r="U61" s="341">
        <v>15</v>
      </c>
      <c r="V61" s="74" t="s">
        <v>428</v>
      </c>
      <c r="W61" s="74" t="s">
        <v>307</v>
      </c>
      <c r="X61" s="70" t="s">
        <v>308</v>
      </c>
      <c r="Y61" s="412">
        <v>12850000000</v>
      </c>
      <c r="Z61" s="70" t="s">
        <v>375</v>
      </c>
      <c r="AA61" s="70" t="s">
        <v>310</v>
      </c>
    </row>
    <row r="62" spans="1:27" s="13" customFormat="1" ht="41.4" x14ac:dyDescent="0.3">
      <c r="A62" s="335" t="s">
        <v>400</v>
      </c>
      <c r="B62" s="70" t="s">
        <v>167</v>
      </c>
      <c r="C62" s="70" t="s">
        <v>160</v>
      </c>
      <c r="D62" s="78" t="s">
        <v>166</v>
      </c>
      <c r="E62" s="77">
        <v>8</v>
      </c>
      <c r="F62" s="74" t="s">
        <v>430</v>
      </c>
      <c r="G62" s="77">
        <v>8</v>
      </c>
      <c r="H62" s="78" t="s">
        <v>166</v>
      </c>
      <c r="I62" s="70" t="s">
        <v>336</v>
      </c>
      <c r="J62" s="341">
        <v>0</v>
      </c>
      <c r="K62" s="341">
        <v>0</v>
      </c>
      <c r="L62" s="341">
        <v>1</v>
      </c>
      <c r="M62" s="341">
        <v>0</v>
      </c>
      <c r="N62" s="341">
        <v>0</v>
      </c>
      <c r="O62" s="341">
        <v>3</v>
      </c>
      <c r="P62" s="341">
        <v>0</v>
      </c>
      <c r="Q62" s="341">
        <v>0</v>
      </c>
      <c r="R62" s="341">
        <v>3</v>
      </c>
      <c r="S62" s="341">
        <v>0</v>
      </c>
      <c r="T62" s="341">
        <v>0</v>
      </c>
      <c r="U62" s="341">
        <v>1</v>
      </c>
      <c r="V62" s="74" t="s">
        <v>431</v>
      </c>
      <c r="W62" s="74" t="s">
        <v>307</v>
      </c>
      <c r="X62" s="70" t="s">
        <v>308</v>
      </c>
      <c r="Y62" s="477">
        <v>4620000000</v>
      </c>
      <c r="Z62" s="70" t="s">
        <v>375</v>
      </c>
      <c r="AA62" s="70" t="s">
        <v>310</v>
      </c>
    </row>
    <row r="63" spans="1:27" s="13" customFormat="1" ht="41.4" x14ac:dyDescent="0.3">
      <c r="A63" s="335" t="s">
        <v>400</v>
      </c>
      <c r="B63" s="70" t="s">
        <v>169</v>
      </c>
      <c r="C63" s="70" t="s">
        <v>160</v>
      </c>
      <c r="D63" s="78" t="s">
        <v>168</v>
      </c>
      <c r="E63" s="77">
        <v>5</v>
      </c>
      <c r="F63" s="74" t="s">
        <v>430</v>
      </c>
      <c r="G63" s="77">
        <v>5</v>
      </c>
      <c r="H63" s="78" t="s">
        <v>168</v>
      </c>
      <c r="I63" s="70" t="s">
        <v>336</v>
      </c>
      <c r="J63" s="341">
        <v>0</v>
      </c>
      <c r="K63" s="341">
        <v>0</v>
      </c>
      <c r="L63" s="341">
        <v>1</v>
      </c>
      <c r="M63" s="341">
        <v>0</v>
      </c>
      <c r="N63" s="341">
        <v>0</v>
      </c>
      <c r="O63" s="341">
        <v>2</v>
      </c>
      <c r="P63" s="341">
        <v>0</v>
      </c>
      <c r="Q63" s="341">
        <v>0</v>
      </c>
      <c r="R63" s="341">
        <v>1</v>
      </c>
      <c r="S63" s="341">
        <v>0</v>
      </c>
      <c r="T63" s="341">
        <v>0</v>
      </c>
      <c r="U63" s="341">
        <v>1</v>
      </c>
      <c r="V63" s="74" t="s">
        <v>431</v>
      </c>
      <c r="W63" s="74" t="s">
        <v>307</v>
      </c>
      <c r="X63" s="70" t="s">
        <v>308</v>
      </c>
      <c r="Y63" s="479"/>
      <c r="Z63" s="70" t="s">
        <v>375</v>
      </c>
      <c r="AA63" s="70" t="s">
        <v>310</v>
      </c>
    </row>
    <row r="64" spans="1:27" s="13" customFormat="1" ht="41.4" x14ac:dyDescent="0.3">
      <c r="A64" s="335" t="s">
        <v>402</v>
      </c>
      <c r="B64" s="70" t="s">
        <v>172</v>
      </c>
      <c r="C64" s="70" t="s">
        <v>160</v>
      </c>
      <c r="D64" s="78" t="s">
        <v>1624</v>
      </c>
      <c r="E64" s="77">
        <v>6</v>
      </c>
      <c r="F64" s="74" t="s">
        <v>433</v>
      </c>
      <c r="G64" s="77">
        <v>6</v>
      </c>
      <c r="H64" s="78" t="s">
        <v>170</v>
      </c>
      <c r="I64" s="70" t="s">
        <v>336</v>
      </c>
      <c r="J64" s="341">
        <v>0</v>
      </c>
      <c r="K64" s="341">
        <v>0</v>
      </c>
      <c r="L64" s="341"/>
      <c r="M64" s="341">
        <v>0</v>
      </c>
      <c r="N64" s="341">
        <v>0</v>
      </c>
      <c r="O64" s="341">
        <v>0</v>
      </c>
      <c r="P64" s="341">
        <v>0</v>
      </c>
      <c r="Q64" s="341">
        <v>3</v>
      </c>
      <c r="R64" s="341">
        <v>0</v>
      </c>
      <c r="S64" s="341">
        <v>0</v>
      </c>
      <c r="T64" s="341">
        <v>3</v>
      </c>
      <c r="U64" s="341"/>
      <c r="V64" s="74" t="s">
        <v>316</v>
      </c>
      <c r="W64" s="74" t="s">
        <v>307</v>
      </c>
      <c r="X64" s="70" t="s">
        <v>308</v>
      </c>
      <c r="Y64" s="412">
        <v>2607000000</v>
      </c>
      <c r="Z64" s="70" t="s">
        <v>375</v>
      </c>
      <c r="AA64" s="70" t="s">
        <v>310</v>
      </c>
    </row>
    <row r="65" spans="1:27" s="13" customFormat="1" ht="41.4" x14ac:dyDescent="0.3">
      <c r="A65" s="335" t="s">
        <v>404</v>
      </c>
      <c r="B65" s="70" t="s">
        <v>174</v>
      </c>
      <c r="C65" s="70" t="s">
        <v>160</v>
      </c>
      <c r="D65" s="78" t="s">
        <v>173</v>
      </c>
      <c r="E65" s="413">
        <v>0.85</v>
      </c>
      <c r="F65" s="74" t="s">
        <v>435</v>
      </c>
      <c r="G65" s="413">
        <v>0.85</v>
      </c>
      <c r="H65" s="78" t="s">
        <v>173</v>
      </c>
      <c r="I65" s="70" t="s">
        <v>436</v>
      </c>
      <c r="J65" s="413">
        <v>0</v>
      </c>
      <c r="K65" s="413">
        <v>0</v>
      </c>
      <c r="L65" s="413">
        <v>0.85</v>
      </c>
      <c r="M65" s="413">
        <v>0</v>
      </c>
      <c r="N65" s="413">
        <v>0</v>
      </c>
      <c r="O65" s="413">
        <v>0.85</v>
      </c>
      <c r="P65" s="413">
        <v>0</v>
      </c>
      <c r="Q65" s="413">
        <v>0</v>
      </c>
      <c r="R65" s="413">
        <v>0.85</v>
      </c>
      <c r="S65" s="413">
        <v>0</v>
      </c>
      <c r="T65" s="413">
        <v>0</v>
      </c>
      <c r="U65" s="413">
        <v>0.85</v>
      </c>
      <c r="V65" s="74" t="s">
        <v>316</v>
      </c>
      <c r="W65" s="74" t="s">
        <v>307</v>
      </c>
      <c r="X65" s="70" t="s">
        <v>308</v>
      </c>
      <c r="Y65" s="412">
        <v>2250000000</v>
      </c>
      <c r="Z65" s="70" t="s">
        <v>375</v>
      </c>
      <c r="AA65" s="70" t="s">
        <v>310</v>
      </c>
    </row>
    <row r="66" spans="1:27" s="13" customFormat="1" ht="41.4" x14ac:dyDescent="0.3">
      <c r="A66" s="335" t="s">
        <v>407</v>
      </c>
      <c r="B66" s="70" t="s">
        <v>176</v>
      </c>
      <c r="C66" s="70" t="s">
        <v>160</v>
      </c>
      <c r="D66" s="78" t="s">
        <v>175</v>
      </c>
      <c r="E66" s="414">
        <v>100</v>
      </c>
      <c r="F66" s="74" t="s">
        <v>438</v>
      </c>
      <c r="G66" s="414">
        <v>100</v>
      </c>
      <c r="H66" s="78" t="s">
        <v>175</v>
      </c>
      <c r="I66" s="70" t="s">
        <v>336</v>
      </c>
      <c r="J66" s="341">
        <v>0</v>
      </c>
      <c r="K66" s="341">
        <v>0</v>
      </c>
      <c r="L66" s="341">
        <v>5</v>
      </c>
      <c r="M66" s="341">
        <v>0</v>
      </c>
      <c r="N66" s="341">
        <v>0</v>
      </c>
      <c r="O66" s="341">
        <v>35</v>
      </c>
      <c r="P66" s="341">
        <v>0</v>
      </c>
      <c r="Q66" s="341">
        <v>0</v>
      </c>
      <c r="R66" s="341">
        <v>40</v>
      </c>
      <c r="S66" s="341">
        <v>0</v>
      </c>
      <c r="T66" s="341">
        <v>0</v>
      </c>
      <c r="U66" s="341">
        <v>20</v>
      </c>
      <c r="V66" s="74" t="s">
        <v>316</v>
      </c>
      <c r="W66" s="74" t="s">
        <v>307</v>
      </c>
      <c r="X66" s="70" t="s">
        <v>308</v>
      </c>
      <c r="Y66" s="412">
        <v>7750000000</v>
      </c>
      <c r="Z66" s="70" t="s">
        <v>375</v>
      </c>
      <c r="AA66" s="70" t="s">
        <v>310</v>
      </c>
    </row>
    <row r="67" spans="1:27" s="13" customFormat="1" ht="41.4" x14ac:dyDescent="0.3">
      <c r="A67" s="335" t="s">
        <v>409</v>
      </c>
      <c r="B67" s="70" t="s">
        <v>178</v>
      </c>
      <c r="C67" s="70" t="s">
        <v>160</v>
      </c>
      <c r="D67" s="78" t="s">
        <v>177</v>
      </c>
      <c r="E67" s="77">
        <v>2</v>
      </c>
      <c r="F67" s="74" t="s">
        <v>440</v>
      </c>
      <c r="G67" s="77">
        <v>2</v>
      </c>
      <c r="H67" s="78" t="s">
        <v>177</v>
      </c>
      <c r="I67" s="70" t="s">
        <v>336</v>
      </c>
      <c r="J67" s="341">
        <v>0</v>
      </c>
      <c r="K67" s="341">
        <v>0</v>
      </c>
      <c r="L67" s="341">
        <v>0</v>
      </c>
      <c r="M67" s="341">
        <v>0</v>
      </c>
      <c r="N67" s="341">
        <v>0</v>
      </c>
      <c r="O67" s="341">
        <v>1</v>
      </c>
      <c r="P67" s="341">
        <v>0</v>
      </c>
      <c r="Q67" s="341">
        <v>0</v>
      </c>
      <c r="R67" s="341">
        <v>0</v>
      </c>
      <c r="S67" s="341">
        <v>0</v>
      </c>
      <c r="T67" s="341">
        <v>0</v>
      </c>
      <c r="U67" s="341">
        <v>1</v>
      </c>
      <c r="V67" s="74" t="s">
        <v>316</v>
      </c>
      <c r="W67" s="74" t="s">
        <v>307</v>
      </c>
      <c r="X67" s="70" t="s">
        <v>308</v>
      </c>
      <c r="Y67" s="412">
        <v>5181915730</v>
      </c>
      <c r="Z67" s="70" t="s">
        <v>375</v>
      </c>
      <c r="AA67" s="70" t="s">
        <v>310</v>
      </c>
    </row>
    <row r="68" spans="1:27" s="13" customFormat="1" ht="41.4" x14ac:dyDescent="0.3">
      <c r="A68" s="335" t="s">
        <v>419</v>
      </c>
      <c r="B68" s="70" t="s">
        <v>182</v>
      </c>
      <c r="C68" s="70" t="s">
        <v>160</v>
      </c>
      <c r="D68" s="78" t="s">
        <v>179</v>
      </c>
      <c r="E68" s="75">
        <v>130000</v>
      </c>
      <c r="F68" s="74" t="s">
        <v>442</v>
      </c>
      <c r="G68" s="77">
        <v>130000</v>
      </c>
      <c r="H68" s="78" t="s">
        <v>443</v>
      </c>
      <c r="I68" s="70" t="s">
        <v>305</v>
      </c>
      <c r="J68" s="341">
        <v>0</v>
      </c>
      <c r="K68" s="341">
        <v>2500</v>
      </c>
      <c r="L68" s="341">
        <v>2500</v>
      </c>
      <c r="M68" s="341">
        <v>7000</v>
      </c>
      <c r="N68" s="341">
        <v>11000</v>
      </c>
      <c r="O68" s="341">
        <v>11000</v>
      </c>
      <c r="P68" s="341">
        <v>19300</v>
      </c>
      <c r="Q68" s="341">
        <v>19300</v>
      </c>
      <c r="R68" s="341">
        <v>19300</v>
      </c>
      <c r="S68" s="341">
        <v>14300</v>
      </c>
      <c r="T68" s="341">
        <v>13300</v>
      </c>
      <c r="U68" s="341">
        <v>10500</v>
      </c>
      <c r="V68" s="83" t="s">
        <v>422</v>
      </c>
      <c r="W68" s="83" t="s">
        <v>422</v>
      </c>
      <c r="X68" s="70" t="s">
        <v>444</v>
      </c>
      <c r="Y68" s="390">
        <v>38157395174</v>
      </c>
      <c r="Z68" s="70" t="s">
        <v>375</v>
      </c>
      <c r="AA68" s="70" t="s">
        <v>310</v>
      </c>
    </row>
    <row r="69" spans="1:27" s="13" customFormat="1" ht="41.4" x14ac:dyDescent="0.3">
      <c r="A69" s="335" t="s">
        <v>421</v>
      </c>
      <c r="B69" s="70" t="s">
        <v>184</v>
      </c>
      <c r="C69" s="70" t="s">
        <v>160</v>
      </c>
      <c r="D69" s="78" t="s">
        <v>183</v>
      </c>
      <c r="E69" s="77">
        <v>150000</v>
      </c>
      <c r="F69" s="74" t="s">
        <v>446</v>
      </c>
      <c r="G69" s="77">
        <v>150000</v>
      </c>
      <c r="H69" s="78" t="s">
        <v>447</v>
      </c>
      <c r="I69" s="70" t="s">
        <v>305</v>
      </c>
      <c r="J69" s="341">
        <v>0</v>
      </c>
      <c r="K69" s="341">
        <v>0</v>
      </c>
      <c r="L69" s="341">
        <v>8000</v>
      </c>
      <c r="M69" s="341">
        <v>13000</v>
      </c>
      <c r="N69" s="341">
        <v>22000</v>
      </c>
      <c r="O69" s="341">
        <v>23000</v>
      </c>
      <c r="P69" s="341">
        <v>23000</v>
      </c>
      <c r="Q69" s="341">
        <v>19000</v>
      </c>
      <c r="R69" s="341">
        <v>18000</v>
      </c>
      <c r="S69" s="341">
        <v>14000</v>
      </c>
      <c r="T69" s="341">
        <v>10000</v>
      </c>
      <c r="U69" s="341">
        <v>0</v>
      </c>
      <c r="V69" s="83" t="s">
        <v>422</v>
      </c>
      <c r="W69" s="83" t="s">
        <v>422</v>
      </c>
      <c r="X69" s="70" t="s">
        <v>444</v>
      </c>
      <c r="Y69" s="390">
        <v>31400002900</v>
      </c>
      <c r="Z69" s="70" t="s">
        <v>375</v>
      </c>
      <c r="AA69" s="70" t="s">
        <v>310</v>
      </c>
    </row>
    <row r="70" spans="1:27" s="13" customFormat="1" ht="41.4" x14ac:dyDescent="0.3">
      <c r="A70" s="335" t="s">
        <v>426</v>
      </c>
      <c r="B70" s="70" t="s">
        <v>186</v>
      </c>
      <c r="C70" s="70" t="s">
        <v>160</v>
      </c>
      <c r="D70" s="78" t="s">
        <v>185</v>
      </c>
      <c r="E70" s="77">
        <v>376049</v>
      </c>
      <c r="F70" s="74" t="s">
        <v>449</v>
      </c>
      <c r="G70" s="77">
        <v>376049</v>
      </c>
      <c r="H70" s="78" t="s">
        <v>1675</v>
      </c>
      <c r="I70" s="70" t="s">
        <v>336</v>
      </c>
      <c r="J70" s="341">
        <v>0</v>
      </c>
      <c r="K70" s="341">
        <v>34179</v>
      </c>
      <c r="L70" s="341">
        <v>34187</v>
      </c>
      <c r="M70" s="341">
        <v>34187</v>
      </c>
      <c r="N70" s="341">
        <v>34187</v>
      </c>
      <c r="O70" s="341">
        <v>34187</v>
      </c>
      <c r="P70" s="341">
        <v>34187</v>
      </c>
      <c r="Q70" s="341">
        <v>34187</v>
      </c>
      <c r="R70" s="341">
        <v>34187</v>
      </c>
      <c r="S70" s="341">
        <v>34187</v>
      </c>
      <c r="T70" s="341">
        <v>34187</v>
      </c>
      <c r="U70" s="341">
        <v>34187</v>
      </c>
      <c r="V70" s="83" t="s">
        <v>422</v>
      </c>
      <c r="W70" s="83" t="s">
        <v>422</v>
      </c>
      <c r="X70" s="70" t="s">
        <v>444</v>
      </c>
      <c r="Y70" s="390">
        <v>5000000000</v>
      </c>
      <c r="Z70" s="70" t="s">
        <v>375</v>
      </c>
      <c r="AA70" s="70" t="s">
        <v>310</v>
      </c>
    </row>
    <row r="71" spans="1:27" s="13" customFormat="1" ht="41.4" x14ac:dyDescent="0.3">
      <c r="A71" s="335" t="s">
        <v>426</v>
      </c>
      <c r="B71" s="70" t="s">
        <v>188</v>
      </c>
      <c r="C71" s="70" t="s">
        <v>160</v>
      </c>
      <c r="D71" s="78" t="s">
        <v>187</v>
      </c>
      <c r="E71" s="77">
        <v>10000</v>
      </c>
      <c r="F71" s="74" t="s">
        <v>449</v>
      </c>
      <c r="G71" s="77">
        <v>10000</v>
      </c>
      <c r="H71" s="78" t="s">
        <v>1676</v>
      </c>
      <c r="I71" s="70" t="s">
        <v>336</v>
      </c>
      <c r="J71" s="341">
        <v>0</v>
      </c>
      <c r="K71" s="341">
        <v>0</v>
      </c>
      <c r="L71" s="341">
        <v>1000</v>
      </c>
      <c r="M71" s="341">
        <v>1000</v>
      </c>
      <c r="N71" s="341">
        <v>1000</v>
      </c>
      <c r="O71" s="341">
        <v>1000</v>
      </c>
      <c r="P71" s="341">
        <v>1000</v>
      </c>
      <c r="Q71" s="341">
        <v>1000</v>
      </c>
      <c r="R71" s="341">
        <v>1000</v>
      </c>
      <c r="S71" s="341">
        <v>1000</v>
      </c>
      <c r="T71" s="341">
        <v>1000</v>
      </c>
      <c r="U71" s="341">
        <v>1000</v>
      </c>
      <c r="V71" s="83" t="s">
        <v>422</v>
      </c>
      <c r="W71" s="83" t="s">
        <v>422</v>
      </c>
      <c r="X71" s="70" t="s">
        <v>444</v>
      </c>
      <c r="Y71" s="390">
        <v>80504875079</v>
      </c>
      <c r="Z71" s="70" t="s">
        <v>375</v>
      </c>
      <c r="AA71" s="70" t="s">
        <v>310</v>
      </c>
    </row>
    <row r="72" spans="1:27" s="13" customFormat="1" ht="41.4" x14ac:dyDescent="0.3">
      <c r="A72" s="335" t="s">
        <v>429</v>
      </c>
      <c r="B72" s="70" t="s">
        <v>190</v>
      </c>
      <c r="C72" s="70" t="s">
        <v>160</v>
      </c>
      <c r="D72" s="78" t="s">
        <v>189</v>
      </c>
      <c r="E72" s="75">
        <v>4</v>
      </c>
      <c r="F72" s="74" t="s">
        <v>452</v>
      </c>
      <c r="G72" s="77">
        <v>4</v>
      </c>
      <c r="H72" s="78" t="s">
        <v>453</v>
      </c>
      <c r="I72" s="70" t="s">
        <v>336</v>
      </c>
      <c r="J72" s="341">
        <v>0</v>
      </c>
      <c r="K72" s="341">
        <v>0</v>
      </c>
      <c r="L72" s="341">
        <v>0</v>
      </c>
      <c r="M72" s="341">
        <v>0</v>
      </c>
      <c r="N72" s="341">
        <v>0</v>
      </c>
      <c r="O72" s="341">
        <v>1</v>
      </c>
      <c r="P72" s="341">
        <v>0</v>
      </c>
      <c r="Q72" s="341">
        <v>1</v>
      </c>
      <c r="R72" s="341">
        <v>0</v>
      </c>
      <c r="S72" s="341">
        <v>1</v>
      </c>
      <c r="T72" s="341"/>
      <c r="U72" s="341">
        <v>1</v>
      </c>
      <c r="V72" s="83" t="s">
        <v>422</v>
      </c>
      <c r="W72" s="83" t="s">
        <v>422</v>
      </c>
      <c r="X72" s="70" t="s">
        <v>444</v>
      </c>
      <c r="Y72" s="390">
        <v>2400000000</v>
      </c>
      <c r="Z72" s="70" t="s">
        <v>375</v>
      </c>
      <c r="AA72" s="70" t="s">
        <v>310</v>
      </c>
    </row>
    <row r="73" spans="1:27" s="13" customFormat="1" ht="41.4" x14ac:dyDescent="0.3">
      <c r="A73" s="335" t="s">
        <v>432</v>
      </c>
      <c r="B73" s="70" t="s">
        <v>192</v>
      </c>
      <c r="C73" s="70" t="s">
        <v>160</v>
      </c>
      <c r="D73" s="78" t="s">
        <v>191</v>
      </c>
      <c r="E73" s="77">
        <v>35</v>
      </c>
      <c r="F73" s="74" t="s">
        <v>454</v>
      </c>
      <c r="G73" s="77">
        <v>35</v>
      </c>
      <c r="H73" s="415" t="s">
        <v>455</v>
      </c>
      <c r="I73" s="70" t="s">
        <v>336</v>
      </c>
      <c r="J73" s="341">
        <v>0</v>
      </c>
      <c r="K73" s="341">
        <v>0</v>
      </c>
      <c r="L73" s="345">
        <v>2</v>
      </c>
      <c r="M73" s="345">
        <v>2</v>
      </c>
      <c r="N73" s="345">
        <v>5</v>
      </c>
      <c r="O73" s="345">
        <v>3</v>
      </c>
      <c r="P73" s="345">
        <v>7</v>
      </c>
      <c r="Q73" s="345">
        <v>3</v>
      </c>
      <c r="R73" s="345">
        <v>8</v>
      </c>
      <c r="S73" s="345">
        <v>4</v>
      </c>
      <c r="T73" s="345">
        <v>1</v>
      </c>
      <c r="U73" s="345">
        <v>0</v>
      </c>
      <c r="V73" s="83" t="s">
        <v>422</v>
      </c>
      <c r="W73" s="83" t="s">
        <v>422</v>
      </c>
      <c r="X73" s="70" t="s">
        <v>444</v>
      </c>
      <c r="Y73" s="390">
        <v>3547477005</v>
      </c>
      <c r="Z73" s="70" t="s">
        <v>375</v>
      </c>
      <c r="AA73" s="70" t="s">
        <v>310</v>
      </c>
    </row>
    <row r="74" spans="1:27" s="13" customFormat="1" ht="41.4" x14ac:dyDescent="0.3">
      <c r="A74" s="335" t="s">
        <v>434</v>
      </c>
      <c r="B74" s="70" t="s">
        <v>196</v>
      </c>
      <c r="C74" s="70" t="s">
        <v>160</v>
      </c>
      <c r="D74" s="78" t="s">
        <v>193</v>
      </c>
      <c r="E74" s="84">
        <v>8</v>
      </c>
      <c r="F74" s="85" t="s">
        <v>457</v>
      </c>
      <c r="G74" s="84">
        <v>8</v>
      </c>
      <c r="H74" s="379" t="s">
        <v>458</v>
      </c>
      <c r="I74" s="70" t="s">
        <v>336</v>
      </c>
      <c r="J74" s="341">
        <v>0</v>
      </c>
      <c r="K74" s="341">
        <v>0</v>
      </c>
      <c r="L74" s="347">
        <v>1</v>
      </c>
      <c r="M74" s="347">
        <v>1</v>
      </c>
      <c r="N74" s="347">
        <v>1</v>
      </c>
      <c r="O74" s="347">
        <v>1</v>
      </c>
      <c r="P74" s="347">
        <v>1</v>
      </c>
      <c r="Q74" s="347">
        <v>1</v>
      </c>
      <c r="R74" s="347">
        <v>1</v>
      </c>
      <c r="S74" s="347">
        <v>1</v>
      </c>
      <c r="T74" s="341">
        <v>0</v>
      </c>
      <c r="U74" s="341">
        <v>0</v>
      </c>
      <c r="V74" s="83" t="s">
        <v>459</v>
      </c>
      <c r="W74" s="74" t="s">
        <v>460</v>
      </c>
      <c r="X74" s="70" t="s">
        <v>461</v>
      </c>
      <c r="Y74" s="270">
        <v>13939840</v>
      </c>
      <c r="Z74" s="70" t="s">
        <v>462</v>
      </c>
      <c r="AA74" s="70" t="s">
        <v>310</v>
      </c>
    </row>
    <row r="75" spans="1:27" s="13" customFormat="1" ht="41.4" x14ac:dyDescent="0.3">
      <c r="A75" s="335" t="s">
        <v>434</v>
      </c>
      <c r="B75" s="70" t="s">
        <v>198</v>
      </c>
      <c r="C75" s="70" t="s">
        <v>160</v>
      </c>
      <c r="D75" s="78" t="s">
        <v>197</v>
      </c>
      <c r="E75" s="84">
        <v>266</v>
      </c>
      <c r="F75" s="85" t="s">
        <v>457</v>
      </c>
      <c r="G75" s="84">
        <v>400</v>
      </c>
      <c r="H75" s="78" t="s">
        <v>463</v>
      </c>
      <c r="I75" s="70" t="s">
        <v>336</v>
      </c>
      <c r="J75" s="347">
        <v>0</v>
      </c>
      <c r="K75" s="347">
        <v>1</v>
      </c>
      <c r="L75" s="341">
        <v>30</v>
      </c>
      <c r="M75" s="347">
        <v>26</v>
      </c>
      <c r="N75" s="347">
        <v>30</v>
      </c>
      <c r="O75" s="347">
        <v>26</v>
      </c>
      <c r="P75" s="347">
        <v>30</v>
      </c>
      <c r="Q75" s="347">
        <v>26</v>
      </c>
      <c r="R75" s="347">
        <v>30</v>
      </c>
      <c r="S75" s="347">
        <v>30</v>
      </c>
      <c r="T75" s="347">
        <v>37</v>
      </c>
      <c r="U75" s="347">
        <v>0</v>
      </c>
      <c r="V75" s="83" t="s">
        <v>459</v>
      </c>
      <c r="W75" s="74" t="s">
        <v>460</v>
      </c>
      <c r="X75" s="70" t="s">
        <v>461</v>
      </c>
      <c r="Y75" s="270">
        <v>463499680</v>
      </c>
      <c r="Z75" s="70" t="s">
        <v>462</v>
      </c>
      <c r="AA75" s="70" t="s">
        <v>310</v>
      </c>
    </row>
    <row r="76" spans="1:27" s="13" customFormat="1" ht="41.4" x14ac:dyDescent="0.3">
      <c r="A76" s="335" t="s">
        <v>434</v>
      </c>
      <c r="B76" s="70" t="s">
        <v>200</v>
      </c>
      <c r="C76" s="70" t="s">
        <v>160</v>
      </c>
      <c r="D76" s="78" t="s">
        <v>199</v>
      </c>
      <c r="E76" s="91">
        <v>1</v>
      </c>
      <c r="F76" s="74" t="s">
        <v>457</v>
      </c>
      <c r="G76" s="91">
        <v>1</v>
      </c>
      <c r="H76" s="78" t="s">
        <v>464</v>
      </c>
      <c r="I76" s="70" t="s">
        <v>436</v>
      </c>
      <c r="J76" s="416">
        <v>0</v>
      </c>
      <c r="K76" s="416">
        <v>0.05</v>
      </c>
      <c r="L76" s="416">
        <v>0.05</v>
      </c>
      <c r="M76" s="346">
        <v>0.1</v>
      </c>
      <c r="N76" s="346">
        <v>0.2</v>
      </c>
      <c r="O76" s="346">
        <v>0.1</v>
      </c>
      <c r="P76" s="346">
        <v>0</v>
      </c>
      <c r="Q76" s="346">
        <v>0.2</v>
      </c>
      <c r="R76" s="346">
        <v>0.1</v>
      </c>
      <c r="S76" s="346">
        <v>0.1</v>
      </c>
      <c r="T76" s="346">
        <v>0.1</v>
      </c>
      <c r="U76" s="346">
        <v>0</v>
      </c>
      <c r="V76" s="83" t="s">
        <v>459</v>
      </c>
      <c r="W76" s="74" t="s">
        <v>460</v>
      </c>
      <c r="X76" s="70" t="s">
        <v>461</v>
      </c>
      <c r="Y76" s="270">
        <v>399771996</v>
      </c>
      <c r="Z76" s="70" t="s">
        <v>462</v>
      </c>
      <c r="AA76" s="70" t="s">
        <v>310</v>
      </c>
    </row>
    <row r="77" spans="1:27" s="13" customFormat="1" ht="41.4" x14ac:dyDescent="0.3">
      <c r="A77" s="335" t="s">
        <v>437</v>
      </c>
      <c r="B77" s="70" t="s">
        <v>202</v>
      </c>
      <c r="C77" s="70" t="s">
        <v>160</v>
      </c>
      <c r="D77" s="78" t="s">
        <v>201</v>
      </c>
      <c r="E77" s="86">
        <v>5</v>
      </c>
      <c r="F77" s="74" t="s">
        <v>466</v>
      </c>
      <c r="G77" s="86">
        <v>6</v>
      </c>
      <c r="H77" s="78" t="s">
        <v>467</v>
      </c>
      <c r="I77" s="70" t="s">
        <v>336</v>
      </c>
      <c r="J77" s="341">
        <v>0</v>
      </c>
      <c r="K77" s="341">
        <v>0</v>
      </c>
      <c r="L77" s="341">
        <v>0</v>
      </c>
      <c r="M77" s="347">
        <v>1</v>
      </c>
      <c r="N77" s="341">
        <v>0</v>
      </c>
      <c r="O77" s="347">
        <v>1</v>
      </c>
      <c r="P77" s="347">
        <v>1</v>
      </c>
      <c r="Q77" s="341">
        <v>0</v>
      </c>
      <c r="R77" s="347">
        <v>1</v>
      </c>
      <c r="S77" s="347">
        <v>1</v>
      </c>
      <c r="T77" s="341">
        <v>0</v>
      </c>
      <c r="U77" s="341">
        <v>0</v>
      </c>
      <c r="V77" s="83" t="s">
        <v>459</v>
      </c>
      <c r="W77" s="74" t="s">
        <v>460</v>
      </c>
      <c r="X77" s="70" t="s">
        <v>461</v>
      </c>
      <c r="Y77" s="270">
        <v>269384360</v>
      </c>
      <c r="Z77" s="376" t="s">
        <v>462</v>
      </c>
      <c r="AA77" s="70" t="s">
        <v>310</v>
      </c>
    </row>
    <row r="78" spans="1:27" s="13" customFormat="1" ht="41.4" x14ac:dyDescent="0.3">
      <c r="A78" s="335" t="s">
        <v>439</v>
      </c>
      <c r="B78" s="70" t="s">
        <v>205</v>
      </c>
      <c r="C78" s="70" t="s">
        <v>208</v>
      </c>
      <c r="D78" s="78" t="s">
        <v>203</v>
      </c>
      <c r="E78" s="86">
        <v>15</v>
      </c>
      <c r="F78" s="417" t="s">
        <v>469</v>
      </c>
      <c r="G78" s="86">
        <v>15</v>
      </c>
      <c r="H78" s="415" t="s">
        <v>469</v>
      </c>
      <c r="I78" s="70" t="s">
        <v>336</v>
      </c>
      <c r="J78" s="341">
        <v>0</v>
      </c>
      <c r="K78" s="345">
        <v>15</v>
      </c>
      <c r="L78" s="341">
        <v>0</v>
      </c>
      <c r="M78" s="341">
        <v>0</v>
      </c>
      <c r="N78" s="341">
        <v>0</v>
      </c>
      <c r="O78" s="341">
        <v>0</v>
      </c>
      <c r="P78" s="341">
        <v>0</v>
      </c>
      <c r="Q78" s="341">
        <v>0</v>
      </c>
      <c r="R78" s="341">
        <v>0</v>
      </c>
      <c r="S78" s="341">
        <v>0</v>
      </c>
      <c r="T78" s="341">
        <v>0</v>
      </c>
      <c r="U78" s="341">
        <v>0</v>
      </c>
      <c r="V78" s="83" t="s">
        <v>459</v>
      </c>
      <c r="W78" s="74" t="s">
        <v>470</v>
      </c>
      <c r="X78" s="70" t="s">
        <v>470</v>
      </c>
      <c r="Y78" s="70" t="s">
        <v>470</v>
      </c>
      <c r="Z78" s="418" t="s">
        <v>471</v>
      </c>
      <c r="AA78" s="70" t="s">
        <v>310</v>
      </c>
    </row>
    <row r="79" spans="1:27" s="13" customFormat="1" ht="31.5" customHeight="1" x14ac:dyDescent="0.3">
      <c r="A79" s="335" t="s">
        <v>441</v>
      </c>
      <c r="B79" s="70" t="s">
        <v>209</v>
      </c>
      <c r="C79" s="70" t="s">
        <v>208</v>
      </c>
      <c r="D79" s="78" t="s">
        <v>1654</v>
      </c>
      <c r="E79" s="86">
        <v>10000</v>
      </c>
      <c r="F79" s="417" t="s">
        <v>473</v>
      </c>
      <c r="G79" s="86">
        <v>10000</v>
      </c>
      <c r="H79" s="417" t="s">
        <v>473</v>
      </c>
      <c r="I79" s="70" t="s">
        <v>336</v>
      </c>
      <c r="J79" s="345">
        <v>0</v>
      </c>
      <c r="K79" s="345">
        <v>0</v>
      </c>
      <c r="L79" s="345">
        <v>0</v>
      </c>
      <c r="M79" s="345">
        <v>0</v>
      </c>
      <c r="N79" s="345">
        <v>0</v>
      </c>
      <c r="O79" s="345">
        <v>0</v>
      </c>
      <c r="P79" s="345">
        <v>0</v>
      </c>
      <c r="Q79" s="345">
        <v>0</v>
      </c>
      <c r="R79" s="345">
        <v>3333</v>
      </c>
      <c r="S79" s="345">
        <v>3333</v>
      </c>
      <c r="T79" s="345">
        <v>3334</v>
      </c>
      <c r="U79" s="345">
        <v>0</v>
      </c>
      <c r="V79" s="83" t="s">
        <v>459</v>
      </c>
      <c r="W79" s="74" t="s">
        <v>470</v>
      </c>
      <c r="X79" s="70" t="s">
        <v>470</v>
      </c>
      <c r="Y79" s="70" t="s">
        <v>470</v>
      </c>
      <c r="Z79" s="418" t="s">
        <v>471</v>
      </c>
      <c r="AA79" s="70" t="s">
        <v>310</v>
      </c>
    </row>
    <row r="80" spans="1:27" s="13" customFormat="1" ht="41.4" x14ac:dyDescent="0.3">
      <c r="A80" s="335" t="s">
        <v>441</v>
      </c>
      <c r="B80" s="70" t="s">
        <v>211</v>
      </c>
      <c r="C80" s="70" t="s">
        <v>208</v>
      </c>
      <c r="D80" s="78" t="s">
        <v>1654</v>
      </c>
      <c r="E80" s="86">
        <v>114758.02049</v>
      </c>
      <c r="F80" s="417" t="s">
        <v>473</v>
      </c>
      <c r="G80" s="86">
        <v>114758.02049</v>
      </c>
      <c r="H80" s="415" t="s">
        <v>473</v>
      </c>
      <c r="I80" s="70" t="s">
        <v>336</v>
      </c>
      <c r="J80" s="345">
        <v>505</v>
      </c>
      <c r="K80" s="345">
        <v>510</v>
      </c>
      <c r="L80" s="345">
        <v>676.21</v>
      </c>
      <c r="M80" s="345">
        <v>3616.42</v>
      </c>
      <c r="N80" s="345">
        <v>10348.459999999999</v>
      </c>
      <c r="O80" s="345">
        <v>15867.67</v>
      </c>
      <c r="P80" s="345">
        <v>15738.27</v>
      </c>
      <c r="Q80" s="345">
        <v>16637.5</v>
      </c>
      <c r="R80" s="345">
        <v>17257.990000000002</v>
      </c>
      <c r="S80" s="345">
        <v>13850.19</v>
      </c>
      <c r="T80" s="345">
        <v>12122.71</v>
      </c>
      <c r="U80" s="345">
        <v>7627.2979999999998</v>
      </c>
      <c r="V80" s="83" t="s">
        <v>459</v>
      </c>
      <c r="W80" s="74" t="s">
        <v>460</v>
      </c>
      <c r="X80" s="70" t="s">
        <v>1673</v>
      </c>
      <c r="Y80" s="271">
        <v>54393000000</v>
      </c>
      <c r="Z80" s="419" t="s">
        <v>471</v>
      </c>
      <c r="AA80" s="70" t="s">
        <v>310</v>
      </c>
    </row>
    <row r="81" spans="1:27" s="13" customFormat="1" ht="55.2" x14ac:dyDescent="0.3">
      <c r="A81" s="335" t="s">
        <v>445</v>
      </c>
      <c r="B81" s="70" t="s">
        <v>213</v>
      </c>
      <c r="C81" s="70" t="s">
        <v>208</v>
      </c>
      <c r="D81" s="78" t="s">
        <v>210</v>
      </c>
      <c r="E81" s="77">
        <v>17</v>
      </c>
      <c r="F81" s="74" t="s">
        <v>475</v>
      </c>
      <c r="G81" s="77">
        <v>17</v>
      </c>
      <c r="H81" s="78" t="s">
        <v>476</v>
      </c>
      <c r="I81" s="70" t="s">
        <v>336</v>
      </c>
      <c r="J81" s="341">
        <v>0</v>
      </c>
      <c r="K81" s="341">
        <v>0</v>
      </c>
      <c r="L81" s="341">
        <v>1</v>
      </c>
      <c r="M81" s="341">
        <v>1</v>
      </c>
      <c r="N81" s="341">
        <v>1</v>
      </c>
      <c r="O81" s="341">
        <v>1</v>
      </c>
      <c r="P81" s="341">
        <v>3</v>
      </c>
      <c r="Q81" s="341">
        <v>3</v>
      </c>
      <c r="R81" s="341">
        <v>3</v>
      </c>
      <c r="S81" s="341">
        <v>2</v>
      </c>
      <c r="T81" s="341">
        <v>1</v>
      </c>
      <c r="U81" s="341">
        <v>1</v>
      </c>
      <c r="V81" s="83" t="s">
        <v>306</v>
      </c>
      <c r="W81" s="83" t="s">
        <v>343</v>
      </c>
      <c r="X81" s="70" t="s">
        <v>477</v>
      </c>
      <c r="Y81" s="420">
        <v>1289998462</v>
      </c>
      <c r="Z81" s="70" t="s">
        <v>478</v>
      </c>
      <c r="AA81" s="70" t="s">
        <v>310</v>
      </c>
    </row>
    <row r="82" spans="1:27" s="13" customFormat="1" ht="55.2" x14ac:dyDescent="0.3">
      <c r="A82" s="335" t="s">
        <v>448</v>
      </c>
      <c r="B82" s="70" t="s">
        <v>216</v>
      </c>
      <c r="C82" s="70" t="s">
        <v>208</v>
      </c>
      <c r="D82" s="78" t="s">
        <v>212</v>
      </c>
      <c r="E82" s="77">
        <v>3</v>
      </c>
      <c r="F82" s="74" t="s">
        <v>480</v>
      </c>
      <c r="G82" s="77">
        <v>3</v>
      </c>
      <c r="H82" s="78" t="s">
        <v>481</v>
      </c>
      <c r="I82" s="70" t="s">
        <v>336</v>
      </c>
      <c r="J82" s="341">
        <v>0</v>
      </c>
      <c r="K82" s="341">
        <v>0</v>
      </c>
      <c r="L82" s="341">
        <v>0</v>
      </c>
      <c r="M82" s="341">
        <v>0</v>
      </c>
      <c r="N82" s="341">
        <v>0</v>
      </c>
      <c r="O82" s="341">
        <v>1</v>
      </c>
      <c r="P82" s="341">
        <v>0</v>
      </c>
      <c r="Q82" s="341">
        <v>1</v>
      </c>
      <c r="R82" s="341">
        <v>1</v>
      </c>
      <c r="S82" s="341">
        <v>0</v>
      </c>
      <c r="T82" s="341">
        <v>0</v>
      </c>
      <c r="U82" s="341">
        <v>0</v>
      </c>
      <c r="V82" s="83" t="s">
        <v>306</v>
      </c>
      <c r="W82" s="83" t="s">
        <v>355</v>
      </c>
      <c r="X82" s="492" t="s">
        <v>362</v>
      </c>
      <c r="Y82" s="493"/>
      <c r="Z82" s="494"/>
      <c r="AA82" s="70" t="s">
        <v>310</v>
      </c>
    </row>
    <row r="83" spans="1:27" s="13" customFormat="1" ht="55.2" x14ac:dyDescent="0.3">
      <c r="A83" s="335" t="s">
        <v>456</v>
      </c>
      <c r="B83" s="70" t="s">
        <v>218</v>
      </c>
      <c r="C83" s="70" t="s">
        <v>208</v>
      </c>
      <c r="D83" s="78" t="s">
        <v>214</v>
      </c>
      <c r="E83" s="77">
        <v>10</v>
      </c>
      <c r="F83" s="74" t="s">
        <v>483</v>
      </c>
      <c r="G83" s="77">
        <v>10</v>
      </c>
      <c r="H83" s="78" t="s">
        <v>214</v>
      </c>
      <c r="I83" s="70" t="s">
        <v>336</v>
      </c>
      <c r="J83" s="341">
        <v>0</v>
      </c>
      <c r="K83" s="341">
        <v>0</v>
      </c>
      <c r="L83" s="341">
        <v>0</v>
      </c>
      <c r="M83" s="341">
        <v>0</v>
      </c>
      <c r="N83" s="341">
        <v>1</v>
      </c>
      <c r="O83" s="341">
        <v>1</v>
      </c>
      <c r="P83" s="341">
        <v>2</v>
      </c>
      <c r="Q83" s="341">
        <v>1</v>
      </c>
      <c r="R83" s="341">
        <v>2</v>
      </c>
      <c r="S83" s="341">
        <v>2</v>
      </c>
      <c r="T83" s="341">
        <v>1</v>
      </c>
      <c r="U83" s="341">
        <v>0</v>
      </c>
      <c r="V83" s="83" t="s">
        <v>422</v>
      </c>
      <c r="W83" s="83" t="s">
        <v>343</v>
      </c>
      <c r="X83" s="70" t="s">
        <v>484</v>
      </c>
      <c r="Y83" s="421">
        <v>716506706</v>
      </c>
      <c r="Z83" s="198" t="s">
        <v>357</v>
      </c>
      <c r="AA83" s="70" t="s">
        <v>310</v>
      </c>
    </row>
    <row r="84" spans="1:27" s="13" customFormat="1" ht="55.2" x14ac:dyDescent="0.3">
      <c r="A84" s="335" t="s">
        <v>465</v>
      </c>
      <c r="B84" s="70" t="s">
        <v>220</v>
      </c>
      <c r="C84" s="70" t="s">
        <v>215</v>
      </c>
      <c r="D84" s="78" t="s">
        <v>217</v>
      </c>
      <c r="E84" s="77">
        <v>4</v>
      </c>
      <c r="F84" s="74" t="s">
        <v>486</v>
      </c>
      <c r="G84" s="77">
        <v>4</v>
      </c>
      <c r="H84" s="78" t="s">
        <v>217</v>
      </c>
      <c r="I84" s="70" t="s">
        <v>336</v>
      </c>
      <c r="J84" s="341">
        <v>0</v>
      </c>
      <c r="K84" s="341">
        <v>0</v>
      </c>
      <c r="L84" s="341">
        <v>0</v>
      </c>
      <c r="M84" s="341">
        <v>0</v>
      </c>
      <c r="N84" s="341">
        <v>1</v>
      </c>
      <c r="O84" s="341">
        <v>0</v>
      </c>
      <c r="P84" s="341">
        <v>1</v>
      </c>
      <c r="Q84" s="341">
        <v>0</v>
      </c>
      <c r="R84" s="341">
        <v>2</v>
      </c>
      <c r="S84" s="341">
        <v>0</v>
      </c>
      <c r="T84" s="341">
        <v>0</v>
      </c>
      <c r="U84" s="341">
        <v>0</v>
      </c>
      <c r="V84" s="83" t="s">
        <v>422</v>
      </c>
      <c r="W84" s="83" t="s">
        <v>355</v>
      </c>
      <c r="X84" s="70" t="s">
        <v>487</v>
      </c>
      <c r="Y84" s="421">
        <v>682528692</v>
      </c>
      <c r="Z84" s="198" t="s">
        <v>357</v>
      </c>
      <c r="AA84" s="70" t="s">
        <v>310</v>
      </c>
    </row>
    <row r="85" spans="1:27" s="13" customFormat="1" ht="55.2" x14ac:dyDescent="0.3">
      <c r="A85" s="335" t="s">
        <v>468</v>
      </c>
      <c r="B85" s="70" t="s">
        <v>222</v>
      </c>
      <c r="C85" s="70" t="s">
        <v>215</v>
      </c>
      <c r="D85" s="78" t="s">
        <v>219</v>
      </c>
      <c r="E85" s="77">
        <v>8</v>
      </c>
      <c r="F85" s="74" t="s">
        <v>489</v>
      </c>
      <c r="G85" s="77">
        <v>8</v>
      </c>
      <c r="H85" s="78" t="s">
        <v>490</v>
      </c>
      <c r="I85" s="70" t="s">
        <v>336</v>
      </c>
      <c r="J85" s="341">
        <v>0</v>
      </c>
      <c r="K85" s="341">
        <v>0</v>
      </c>
      <c r="L85" s="341">
        <v>0</v>
      </c>
      <c r="M85" s="341">
        <v>0</v>
      </c>
      <c r="N85" s="341">
        <v>0</v>
      </c>
      <c r="O85" s="341">
        <v>0</v>
      </c>
      <c r="P85" s="341">
        <v>2</v>
      </c>
      <c r="Q85" s="341">
        <v>1</v>
      </c>
      <c r="R85" s="341">
        <v>2</v>
      </c>
      <c r="S85" s="341">
        <v>2</v>
      </c>
      <c r="T85" s="341">
        <v>1</v>
      </c>
      <c r="U85" s="341">
        <v>0</v>
      </c>
      <c r="V85" s="83" t="s">
        <v>422</v>
      </c>
      <c r="W85" s="83" t="s">
        <v>343</v>
      </c>
      <c r="X85" s="70" t="s">
        <v>491</v>
      </c>
      <c r="Y85" s="421">
        <v>2963495613</v>
      </c>
      <c r="Z85" s="198" t="s">
        <v>492</v>
      </c>
      <c r="AA85" s="70" t="s">
        <v>310</v>
      </c>
    </row>
    <row r="86" spans="1:27" s="13" customFormat="1" ht="55.2" x14ac:dyDescent="0.3">
      <c r="A86" s="335" t="s">
        <v>472</v>
      </c>
      <c r="B86" s="70" t="s">
        <v>224</v>
      </c>
      <c r="C86" s="70" t="s">
        <v>215</v>
      </c>
      <c r="D86" s="78" t="s">
        <v>221</v>
      </c>
      <c r="E86" s="77">
        <v>15</v>
      </c>
      <c r="F86" s="74" t="s">
        <v>494</v>
      </c>
      <c r="G86" s="77">
        <v>15</v>
      </c>
      <c r="H86" s="78" t="s">
        <v>495</v>
      </c>
      <c r="I86" s="70" t="s">
        <v>336</v>
      </c>
      <c r="J86" s="341">
        <v>0</v>
      </c>
      <c r="K86" s="341">
        <v>0</v>
      </c>
      <c r="L86" s="341">
        <v>0</v>
      </c>
      <c r="M86" s="341">
        <v>3</v>
      </c>
      <c r="N86" s="341">
        <v>0</v>
      </c>
      <c r="O86" s="341">
        <v>0</v>
      </c>
      <c r="P86" s="341">
        <v>6</v>
      </c>
      <c r="Q86" s="341">
        <v>0</v>
      </c>
      <c r="R86" s="341">
        <v>0</v>
      </c>
      <c r="S86" s="341">
        <v>6</v>
      </c>
      <c r="T86" s="341">
        <v>0</v>
      </c>
      <c r="U86" s="341">
        <v>0</v>
      </c>
      <c r="V86" s="83" t="s">
        <v>496</v>
      </c>
      <c r="W86" s="83" t="s">
        <v>343</v>
      </c>
      <c r="X86" s="70" t="s">
        <v>497</v>
      </c>
      <c r="Y86" s="421">
        <v>10374616752</v>
      </c>
      <c r="Z86" s="198" t="s">
        <v>498</v>
      </c>
      <c r="AA86" s="70" t="s">
        <v>310</v>
      </c>
    </row>
    <row r="87" spans="1:27" s="13" customFormat="1" ht="55.2" x14ac:dyDescent="0.3">
      <c r="A87" s="335" t="s">
        <v>474</v>
      </c>
      <c r="B87" s="70" t="s">
        <v>226</v>
      </c>
      <c r="C87" s="70" t="s">
        <v>215</v>
      </c>
      <c r="D87" s="199" t="s">
        <v>223</v>
      </c>
      <c r="E87" s="77">
        <v>15</v>
      </c>
      <c r="F87" s="74" t="s">
        <v>500</v>
      </c>
      <c r="G87" s="77">
        <v>15</v>
      </c>
      <c r="H87" s="78" t="s">
        <v>501</v>
      </c>
      <c r="I87" s="70" t="s">
        <v>336</v>
      </c>
      <c r="J87" s="341">
        <v>0</v>
      </c>
      <c r="K87" s="341">
        <v>0</v>
      </c>
      <c r="L87" s="341">
        <v>0</v>
      </c>
      <c r="M87" s="341">
        <v>3</v>
      </c>
      <c r="N87" s="341">
        <v>0</v>
      </c>
      <c r="O87" s="341">
        <v>0</v>
      </c>
      <c r="P87" s="341">
        <v>6</v>
      </c>
      <c r="Q87" s="341">
        <v>0</v>
      </c>
      <c r="R87" s="341">
        <v>0</v>
      </c>
      <c r="S87" s="341">
        <v>6</v>
      </c>
      <c r="T87" s="341">
        <v>0</v>
      </c>
      <c r="U87" s="341">
        <v>0</v>
      </c>
      <c r="V87" s="83" t="s">
        <v>496</v>
      </c>
      <c r="W87" s="83" t="s">
        <v>355</v>
      </c>
      <c r="X87" s="70" t="s">
        <v>502</v>
      </c>
      <c r="Y87" s="421">
        <v>10421331487</v>
      </c>
      <c r="Z87" s="198" t="s">
        <v>498</v>
      </c>
      <c r="AA87" s="70" t="s">
        <v>310</v>
      </c>
    </row>
    <row r="88" spans="1:27" s="13" customFormat="1" ht="55.2" x14ac:dyDescent="0.3">
      <c r="A88" s="335" t="s">
        <v>479</v>
      </c>
      <c r="B88" s="70" t="s">
        <v>227</v>
      </c>
      <c r="C88" s="70" t="s">
        <v>215</v>
      </c>
      <c r="D88" s="199" t="s">
        <v>504</v>
      </c>
      <c r="E88" s="77">
        <v>80</v>
      </c>
      <c r="F88" s="74" t="s">
        <v>505</v>
      </c>
      <c r="G88" s="77">
        <v>80</v>
      </c>
      <c r="H88" s="78" t="s">
        <v>506</v>
      </c>
      <c r="I88" s="70" t="s">
        <v>336</v>
      </c>
      <c r="J88" s="341">
        <v>3</v>
      </c>
      <c r="K88" s="341">
        <v>4</v>
      </c>
      <c r="L88" s="341">
        <v>4</v>
      </c>
      <c r="M88" s="341">
        <v>8</v>
      </c>
      <c r="N88" s="341">
        <v>8</v>
      </c>
      <c r="O88" s="341">
        <v>8</v>
      </c>
      <c r="P88" s="341">
        <v>8</v>
      </c>
      <c r="Q88" s="341">
        <v>8</v>
      </c>
      <c r="R88" s="341">
        <v>8</v>
      </c>
      <c r="S88" s="341">
        <v>8</v>
      </c>
      <c r="T88" s="341">
        <v>8</v>
      </c>
      <c r="U88" s="341">
        <v>5</v>
      </c>
      <c r="V88" s="83" t="s">
        <v>422</v>
      </c>
      <c r="W88" s="83" t="s">
        <v>343</v>
      </c>
      <c r="X88" s="70" t="s">
        <v>507</v>
      </c>
      <c r="Y88" s="421">
        <v>11714865543</v>
      </c>
      <c r="Z88" s="198" t="s">
        <v>357</v>
      </c>
      <c r="AA88" s="70" t="s">
        <v>310</v>
      </c>
    </row>
    <row r="89" spans="1:27" s="13" customFormat="1" ht="55.2" x14ac:dyDescent="0.3">
      <c r="A89" s="335" t="s">
        <v>482</v>
      </c>
      <c r="B89" s="70" t="s">
        <v>229</v>
      </c>
      <c r="C89" s="70" t="s">
        <v>215</v>
      </c>
      <c r="D89" s="199" t="s">
        <v>509</v>
      </c>
      <c r="E89" s="77">
        <v>30</v>
      </c>
      <c r="F89" s="74" t="s">
        <v>510</v>
      </c>
      <c r="G89" s="77">
        <v>30</v>
      </c>
      <c r="H89" s="78" t="s">
        <v>506</v>
      </c>
      <c r="I89" s="70" t="s">
        <v>336</v>
      </c>
      <c r="J89" s="341">
        <v>1</v>
      </c>
      <c r="K89" s="341">
        <v>1</v>
      </c>
      <c r="L89" s="341">
        <v>1</v>
      </c>
      <c r="M89" s="341">
        <v>3</v>
      </c>
      <c r="N89" s="341">
        <v>3</v>
      </c>
      <c r="O89" s="341">
        <v>3</v>
      </c>
      <c r="P89" s="341">
        <v>3</v>
      </c>
      <c r="Q89" s="341">
        <v>3</v>
      </c>
      <c r="R89" s="341">
        <v>3</v>
      </c>
      <c r="S89" s="341">
        <v>3</v>
      </c>
      <c r="T89" s="341">
        <v>3</v>
      </c>
      <c r="U89" s="341">
        <v>3</v>
      </c>
      <c r="V89" s="83" t="s">
        <v>422</v>
      </c>
      <c r="W89" s="83" t="s">
        <v>355</v>
      </c>
      <c r="X89" s="70" t="s">
        <v>511</v>
      </c>
      <c r="Y89" s="421">
        <v>14249546573</v>
      </c>
      <c r="Z89" s="198" t="s">
        <v>357</v>
      </c>
      <c r="AA89" s="70" t="s">
        <v>310</v>
      </c>
    </row>
    <row r="90" spans="1:27" s="13" customFormat="1" ht="55.2" x14ac:dyDescent="0.3">
      <c r="A90" s="335" t="s">
        <v>485</v>
      </c>
      <c r="B90" s="70" t="s">
        <v>231</v>
      </c>
      <c r="C90" s="70" t="s">
        <v>215</v>
      </c>
      <c r="D90" s="199" t="s">
        <v>513</v>
      </c>
      <c r="E90" s="77">
        <v>2</v>
      </c>
      <c r="F90" s="74" t="s">
        <v>514</v>
      </c>
      <c r="G90" s="77">
        <v>2</v>
      </c>
      <c r="H90" s="78" t="s">
        <v>515</v>
      </c>
      <c r="I90" s="70" t="s">
        <v>336</v>
      </c>
      <c r="J90" s="341">
        <v>0</v>
      </c>
      <c r="K90" s="341">
        <v>0</v>
      </c>
      <c r="L90" s="341">
        <v>0</v>
      </c>
      <c r="M90" s="341">
        <v>0</v>
      </c>
      <c r="N90" s="341">
        <v>0</v>
      </c>
      <c r="O90" s="341">
        <v>0</v>
      </c>
      <c r="P90" s="341">
        <v>1</v>
      </c>
      <c r="Q90" s="341">
        <v>1</v>
      </c>
      <c r="R90" s="341">
        <v>0</v>
      </c>
      <c r="S90" s="341">
        <v>0</v>
      </c>
      <c r="T90" s="341">
        <v>0</v>
      </c>
      <c r="U90" s="341">
        <v>0</v>
      </c>
      <c r="V90" s="83" t="s">
        <v>422</v>
      </c>
      <c r="W90" s="83" t="s">
        <v>343</v>
      </c>
      <c r="X90" s="492" t="s">
        <v>362</v>
      </c>
      <c r="Y90" s="493"/>
      <c r="Z90" s="494"/>
      <c r="AA90" s="70" t="s">
        <v>310</v>
      </c>
    </row>
    <row r="91" spans="1:27" s="13" customFormat="1" ht="55.2" x14ac:dyDescent="0.3">
      <c r="A91" s="335" t="s">
        <v>488</v>
      </c>
      <c r="B91" s="70" t="s">
        <v>233</v>
      </c>
      <c r="C91" s="70" t="s">
        <v>215</v>
      </c>
      <c r="D91" s="78" t="s">
        <v>230</v>
      </c>
      <c r="E91" s="77">
        <v>5</v>
      </c>
      <c r="F91" s="74" t="s">
        <v>517</v>
      </c>
      <c r="G91" s="77">
        <v>5</v>
      </c>
      <c r="H91" s="78" t="s">
        <v>518</v>
      </c>
      <c r="I91" s="70" t="s">
        <v>336</v>
      </c>
      <c r="J91" s="341">
        <v>0</v>
      </c>
      <c r="K91" s="341">
        <v>0</v>
      </c>
      <c r="L91" s="341">
        <v>0</v>
      </c>
      <c r="M91" s="341">
        <v>0</v>
      </c>
      <c r="N91" s="341">
        <v>0</v>
      </c>
      <c r="O91" s="341">
        <v>0</v>
      </c>
      <c r="P91" s="341">
        <v>1</v>
      </c>
      <c r="Q91" s="341">
        <v>1</v>
      </c>
      <c r="R91" s="341">
        <v>1</v>
      </c>
      <c r="S91" s="341">
        <v>1</v>
      </c>
      <c r="T91" s="341">
        <v>1</v>
      </c>
      <c r="U91" s="341">
        <v>0</v>
      </c>
      <c r="V91" s="83" t="s">
        <v>422</v>
      </c>
      <c r="W91" s="83" t="s">
        <v>343</v>
      </c>
      <c r="X91" s="70" t="s">
        <v>519</v>
      </c>
      <c r="Y91" s="391">
        <v>647951369</v>
      </c>
      <c r="Z91" s="198" t="s">
        <v>492</v>
      </c>
      <c r="AA91" s="70" t="s">
        <v>310</v>
      </c>
    </row>
    <row r="92" spans="1:27" ht="55.2" x14ac:dyDescent="0.3">
      <c r="A92" s="335" t="s">
        <v>493</v>
      </c>
      <c r="B92" s="70" t="s">
        <v>236</v>
      </c>
      <c r="C92" s="70" t="s">
        <v>215</v>
      </c>
      <c r="D92" s="78" t="s">
        <v>232</v>
      </c>
      <c r="E92" s="80">
        <v>1</v>
      </c>
      <c r="F92" s="74" t="s">
        <v>521</v>
      </c>
      <c r="G92" s="77">
        <v>1</v>
      </c>
      <c r="H92" s="78" t="s">
        <v>522</v>
      </c>
      <c r="I92" s="70" t="s">
        <v>336</v>
      </c>
      <c r="J92" s="341">
        <v>0</v>
      </c>
      <c r="K92" s="341">
        <v>0</v>
      </c>
      <c r="L92" s="341">
        <v>0</v>
      </c>
      <c r="M92" s="341">
        <v>0</v>
      </c>
      <c r="N92" s="341">
        <v>0</v>
      </c>
      <c r="O92" s="341">
        <v>0</v>
      </c>
      <c r="P92" s="341">
        <v>0</v>
      </c>
      <c r="Q92" s="341">
        <v>0</v>
      </c>
      <c r="R92" s="341">
        <v>0</v>
      </c>
      <c r="S92" s="341">
        <v>0</v>
      </c>
      <c r="T92" s="341">
        <v>1</v>
      </c>
      <c r="U92" s="341">
        <v>0</v>
      </c>
      <c r="V92" s="83" t="s">
        <v>422</v>
      </c>
      <c r="W92" s="83" t="s">
        <v>355</v>
      </c>
      <c r="X92" s="492" t="s">
        <v>362</v>
      </c>
      <c r="Y92" s="493"/>
      <c r="Z92" s="494"/>
      <c r="AA92" s="70" t="s">
        <v>310</v>
      </c>
    </row>
    <row r="93" spans="1:27" s="88" customFormat="1" ht="41.4" x14ac:dyDescent="0.3">
      <c r="A93" s="335" t="s">
        <v>499</v>
      </c>
      <c r="B93" s="70" t="s">
        <v>239</v>
      </c>
      <c r="C93" s="70" t="s">
        <v>215</v>
      </c>
      <c r="D93" s="422" t="s">
        <v>234</v>
      </c>
      <c r="E93" s="84">
        <v>480</v>
      </c>
      <c r="F93" s="405" t="s">
        <v>524</v>
      </c>
      <c r="G93" s="84">
        <v>480</v>
      </c>
      <c r="H93" s="199" t="s">
        <v>525</v>
      </c>
      <c r="I93" s="198" t="s">
        <v>336</v>
      </c>
      <c r="J93" s="343">
        <f>5+5+5</f>
        <v>15</v>
      </c>
      <c r="K93" s="343">
        <f>20+8+8</f>
        <v>36</v>
      </c>
      <c r="L93" s="343">
        <f>25+12+12</f>
        <v>49</v>
      </c>
      <c r="M93" s="343">
        <f>25+12+12</f>
        <v>49</v>
      </c>
      <c r="N93" s="343">
        <f>25+12+12</f>
        <v>49</v>
      </c>
      <c r="O93" s="343">
        <f>20+12+12</f>
        <v>44</v>
      </c>
      <c r="P93" s="344">
        <f>10+5+5</f>
        <v>20</v>
      </c>
      <c r="Q93" s="343">
        <f>25+12+12</f>
        <v>49</v>
      </c>
      <c r="R93" s="343">
        <f>25+12+12</f>
        <v>49</v>
      </c>
      <c r="S93" s="343">
        <f>25+12+12</f>
        <v>49</v>
      </c>
      <c r="T93" s="343">
        <f>25+12+12</f>
        <v>49</v>
      </c>
      <c r="U93" s="344">
        <f>10+6+6</f>
        <v>22</v>
      </c>
      <c r="V93" s="85" t="s">
        <v>526</v>
      </c>
      <c r="W93" s="74" t="s">
        <v>460</v>
      </c>
      <c r="X93" s="423" t="s">
        <v>527</v>
      </c>
      <c r="Y93" s="270">
        <v>3388465032</v>
      </c>
      <c r="Z93" s="87" t="s">
        <v>528</v>
      </c>
      <c r="AA93" s="198" t="s">
        <v>529</v>
      </c>
    </row>
    <row r="94" spans="1:27" s="13" customFormat="1" ht="69" x14ac:dyDescent="0.3">
      <c r="A94" s="335" t="s">
        <v>503</v>
      </c>
      <c r="B94" s="70" t="s">
        <v>241</v>
      </c>
      <c r="C94" s="70" t="s">
        <v>215</v>
      </c>
      <c r="D94" s="78" t="s">
        <v>237</v>
      </c>
      <c r="E94" s="77">
        <v>11</v>
      </c>
      <c r="F94" s="74" t="s">
        <v>531</v>
      </c>
      <c r="G94" s="77">
        <v>11</v>
      </c>
      <c r="H94" s="78" t="s">
        <v>532</v>
      </c>
      <c r="I94" s="70" t="s">
        <v>336</v>
      </c>
      <c r="J94" s="341">
        <v>0</v>
      </c>
      <c r="K94" s="347">
        <v>1</v>
      </c>
      <c r="L94" s="347">
        <v>1</v>
      </c>
      <c r="M94" s="347">
        <v>1</v>
      </c>
      <c r="N94" s="347">
        <v>1</v>
      </c>
      <c r="O94" s="347">
        <v>1</v>
      </c>
      <c r="P94" s="347">
        <v>1</v>
      </c>
      <c r="Q94" s="347">
        <v>1</v>
      </c>
      <c r="R94" s="347">
        <v>1</v>
      </c>
      <c r="S94" s="347">
        <v>1</v>
      </c>
      <c r="T94" s="347">
        <v>1</v>
      </c>
      <c r="U94" s="347">
        <v>1</v>
      </c>
      <c r="V94" s="83" t="s">
        <v>533</v>
      </c>
      <c r="W94" s="74" t="s">
        <v>460</v>
      </c>
      <c r="X94" s="423" t="s">
        <v>527</v>
      </c>
      <c r="Y94" s="473">
        <v>3775359547.6310682</v>
      </c>
      <c r="Z94" s="70" t="s">
        <v>528</v>
      </c>
      <c r="AA94" s="70" t="s">
        <v>338</v>
      </c>
    </row>
    <row r="95" spans="1:27" ht="69" x14ac:dyDescent="0.3">
      <c r="A95" s="335" t="s">
        <v>503</v>
      </c>
      <c r="B95" s="70" t="s">
        <v>241</v>
      </c>
      <c r="C95" s="70" t="s">
        <v>215</v>
      </c>
      <c r="D95" s="78" t="s">
        <v>237</v>
      </c>
      <c r="E95" s="77">
        <v>11</v>
      </c>
      <c r="F95" s="74" t="s">
        <v>535</v>
      </c>
      <c r="G95" s="77">
        <v>11</v>
      </c>
      <c r="H95" s="78" t="s">
        <v>532</v>
      </c>
      <c r="I95" s="70" t="s">
        <v>336</v>
      </c>
      <c r="J95" s="341">
        <v>0</v>
      </c>
      <c r="K95" s="424">
        <v>1</v>
      </c>
      <c r="L95" s="424">
        <v>1</v>
      </c>
      <c r="M95" s="424">
        <v>1</v>
      </c>
      <c r="N95" s="424">
        <v>1</v>
      </c>
      <c r="O95" s="424">
        <v>1</v>
      </c>
      <c r="P95" s="424">
        <v>1</v>
      </c>
      <c r="Q95" s="424">
        <v>1</v>
      </c>
      <c r="R95" s="424">
        <v>1</v>
      </c>
      <c r="S95" s="424">
        <v>1</v>
      </c>
      <c r="T95" s="424">
        <v>1</v>
      </c>
      <c r="U95" s="424">
        <v>1</v>
      </c>
      <c r="V95" s="83" t="s">
        <v>533</v>
      </c>
      <c r="W95" s="74" t="s">
        <v>460</v>
      </c>
      <c r="X95" s="423" t="s">
        <v>527</v>
      </c>
      <c r="Y95" s="473"/>
      <c r="Z95" s="70" t="s">
        <v>528</v>
      </c>
      <c r="AA95" s="70" t="s">
        <v>338</v>
      </c>
    </row>
    <row r="96" spans="1:27" ht="69" x14ac:dyDescent="0.3">
      <c r="A96" s="335" t="s">
        <v>503</v>
      </c>
      <c r="B96" s="70" t="s">
        <v>241</v>
      </c>
      <c r="C96" s="70" t="s">
        <v>208</v>
      </c>
      <c r="D96" s="78" t="s">
        <v>237</v>
      </c>
      <c r="E96" s="77">
        <v>11</v>
      </c>
      <c r="F96" s="74" t="s">
        <v>537</v>
      </c>
      <c r="G96" s="77">
        <v>11</v>
      </c>
      <c r="H96" s="78" t="s">
        <v>532</v>
      </c>
      <c r="I96" s="70" t="s">
        <v>336</v>
      </c>
      <c r="J96" s="341">
        <v>0</v>
      </c>
      <c r="K96" s="424">
        <v>1</v>
      </c>
      <c r="L96" s="424">
        <v>1</v>
      </c>
      <c r="M96" s="424">
        <v>1</v>
      </c>
      <c r="N96" s="424">
        <v>1</v>
      </c>
      <c r="O96" s="424">
        <v>1</v>
      </c>
      <c r="P96" s="424">
        <v>1</v>
      </c>
      <c r="Q96" s="424">
        <v>0</v>
      </c>
      <c r="R96" s="424">
        <v>1</v>
      </c>
      <c r="S96" s="424">
        <v>1</v>
      </c>
      <c r="T96" s="424">
        <v>1</v>
      </c>
      <c r="U96" s="424">
        <v>1</v>
      </c>
      <c r="V96" s="83" t="s">
        <v>533</v>
      </c>
      <c r="W96" s="74" t="s">
        <v>460</v>
      </c>
      <c r="X96" s="423" t="s">
        <v>527</v>
      </c>
      <c r="Y96" s="473"/>
      <c r="Z96" s="70" t="s">
        <v>528</v>
      </c>
      <c r="AA96" s="70" t="s">
        <v>338</v>
      </c>
    </row>
    <row r="97" spans="1:27" s="13" customFormat="1" ht="69" x14ac:dyDescent="0.3">
      <c r="A97" s="335" t="s">
        <v>508</v>
      </c>
      <c r="B97" s="70" t="s">
        <v>242</v>
      </c>
      <c r="C97" s="70" t="s">
        <v>208</v>
      </c>
      <c r="D97" s="78" t="s">
        <v>240</v>
      </c>
      <c r="E97" s="77">
        <v>11</v>
      </c>
      <c r="F97" s="74" t="s">
        <v>1683</v>
      </c>
      <c r="G97" s="77">
        <v>11</v>
      </c>
      <c r="H97" s="78" t="s">
        <v>532</v>
      </c>
      <c r="I97" s="70" t="s">
        <v>336</v>
      </c>
      <c r="J97" s="341">
        <v>0</v>
      </c>
      <c r="K97" s="347">
        <v>1</v>
      </c>
      <c r="L97" s="347">
        <v>1</v>
      </c>
      <c r="M97" s="347">
        <v>1</v>
      </c>
      <c r="N97" s="347">
        <v>1</v>
      </c>
      <c r="O97" s="347">
        <v>1</v>
      </c>
      <c r="P97" s="347">
        <v>1</v>
      </c>
      <c r="Q97" s="347">
        <v>1</v>
      </c>
      <c r="R97" s="347">
        <v>1</v>
      </c>
      <c r="S97" s="347">
        <v>1</v>
      </c>
      <c r="T97" s="347">
        <v>1</v>
      </c>
      <c r="U97" s="347">
        <v>1</v>
      </c>
      <c r="V97" s="83" t="s">
        <v>533</v>
      </c>
      <c r="W97" s="74" t="s">
        <v>460</v>
      </c>
      <c r="X97" s="423" t="s">
        <v>527</v>
      </c>
      <c r="Y97" s="425">
        <v>1086845930.3786409</v>
      </c>
      <c r="Z97" s="70" t="s">
        <v>528</v>
      </c>
      <c r="AA97" s="70" t="s">
        <v>539</v>
      </c>
    </row>
    <row r="98" spans="1:27" s="13" customFormat="1" ht="82.8" x14ac:dyDescent="0.3">
      <c r="A98" s="335" t="s">
        <v>512</v>
      </c>
      <c r="B98" s="70" t="s">
        <v>245</v>
      </c>
      <c r="C98" s="70" t="s">
        <v>208</v>
      </c>
      <c r="D98" s="78" t="s">
        <v>541</v>
      </c>
      <c r="E98" s="77">
        <v>11</v>
      </c>
      <c r="F98" s="74" t="s">
        <v>1684</v>
      </c>
      <c r="G98" s="77">
        <v>11</v>
      </c>
      <c r="H98" s="78" t="s">
        <v>532</v>
      </c>
      <c r="I98" s="70" t="s">
        <v>336</v>
      </c>
      <c r="J98" s="341">
        <v>0</v>
      </c>
      <c r="K98" s="347">
        <v>1</v>
      </c>
      <c r="L98" s="347">
        <v>1</v>
      </c>
      <c r="M98" s="347">
        <v>1</v>
      </c>
      <c r="N98" s="347">
        <v>1</v>
      </c>
      <c r="O98" s="347">
        <v>1</v>
      </c>
      <c r="P98" s="347">
        <v>1</v>
      </c>
      <c r="Q98" s="347">
        <v>1</v>
      </c>
      <c r="R98" s="347">
        <v>1</v>
      </c>
      <c r="S98" s="347">
        <v>1</v>
      </c>
      <c r="T98" s="347">
        <v>1</v>
      </c>
      <c r="U98" s="347">
        <v>1</v>
      </c>
      <c r="V98" s="83" t="s">
        <v>533</v>
      </c>
      <c r="W98" s="74" t="s">
        <v>460</v>
      </c>
      <c r="X98" s="423" t="s">
        <v>527</v>
      </c>
      <c r="Y98" s="388">
        <v>1029643512.9902914</v>
      </c>
      <c r="Z98" s="70" t="s">
        <v>528</v>
      </c>
      <c r="AA98" s="70" t="s">
        <v>539</v>
      </c>
    </row>
    <row r="99" spans="1:27" s="13" customFormat="1" ht="69" x14ac:dyDescent="0.3">
      <c r="A99" s="335" t="s">
        <v>516</v>
      </c>
      <c r="B99" s="70" t="s">
        <v>248</v>
      </c>
      <c r="C99" s="70" t="s">
        <v>208</v>
      </c>
      <c r="D99" s="362" t="s">
        <v>243</v>
      </c>
      <c r="E99" s="426">
        <v>1</v>
      </c>
      <c r="F99" s="83" t="s">
        <v>544</v>
      </c>
      <c r="G99" s="426">
        <v>1</v>
      </c>
      <c r="H99" s="379" t="s">
        <v>545</v>
      </c>
      <c r="I99" s="427" t="s">
        <v>546</v>
      </c>
      <c r="J99" s="416">
        <v>0</v>
      </c>
      <c r="K99" s="416">
        <v>0</v>
      </c>
      <c r="L99" s="416">
        <v>0</v>
      </c>
      <c r="M99" s="416">
        <v>0</v>
      </c>
      <c r="N99" s="416">
        <v>0</v>
      </c>
      <c r="O99" s="92">
        <v>0.5</v>
      </c>
      <c r="P99" s="416">
        <v>0</v>
      </c>
      <c r="Q99" s="416">
        <v>0</v>
      </c>
      <c r="R99" s="416">
        <v>0</v>
      </c>
      <c r="S99" s="416">
        <v>0</v>
      </c>
      <c r="T99" s="416">
        <v>0</v>
      </c>
      <c r="U99" s="92">
        <v>0.5</v>
      </c>
      <c r="V99" s="83" t="s">
        <v>547</v>
      </c>
      <c r="W99" s="74" t="s">
        <v>460</v>
      </c>
      <c r="X99" s="70" t="s">
        <v>461</v>
      </c>
      <c r="Y99" s="474">
        <v>1159241647</v>
      </c>
      <c r="Z99" s="428" t="s">
        <v>528</v>
      </c>
      <c r="AA99" s="70" t="s">
        <v>548</v>
      </c>
    </row>
    <row r="100" spans="1:27" s="13" customFormat="1" ht="55.2" x14ac:dyDescent="0.3">
      <c r="A100" s="335" t="s">
        <v>516</v>
      </c>
      <c r="B100" s="70" t="s">
        <v>248</v>
      </c>
      <c r="C100" s="70" t="s">
        <v>208</v>
      </c>
      <c r="D100" s="362" t="s">
        <v>243</v>
      </c>
      <c r="E100" s="426">
        <v>1</v>
      </c>
      <c r="F100" s="83" t="s">
        <v>550</v>
      </c>
      <c r="G100" s="426">
        <v>1</v>
      </c>
      <c r="H100" s="379" t="s">
        <v>551</v>
      </c>
      <c r="I100" s="427" t="s">
        <v>546</v>
      </c>
      <c r="J100" s="416">
        <v>0</v>
      </c>
      <c r="K100" s="416">
        <v>0</v>
      </c>
      <c r="L100" s="92">
        <v>0.25</v>
      </c>
      <c r="M100" s="416">
        <v>0</v>
      </c>
      <c r="N100" s="416">
        <v>0</v>
      </c>
      <c r="O100" s="92">
        <v>0.25</v>
      </c>
      <c r="P100" s="416">
        <v>0</v>
      </c>
      <c r="Q100" s="416">
        <v>0</v>
      </c>
      <c r="R100" s="92">
        <v>0.25</v>
      </c>
      <c r="S100" s="416">
        <v>0</v>
      </c>
      <c r="T100" s="416">
        <v>0</v>
      </c>
      <c r="U100" s="92">
        <v>0.25</v>
      </c>
      <c r="V100" s="83" t="s">
        <v>547</v>
      </c>
      <c r="W100" s="74" t="s">
        <v>460</v>
      </c>
      <c r="X100" s="70" t="s">
        <v>461</v>
      </c>
      <c r="Y100" s="476"/>
      <c r="Z100" s="346" t="s">
        <v>528</v>
      </c>
      <c r="AA100" s="70" t="s">
        <v>548</v>
      </c>
    </row>
    <row r="101" spans="1:27" s="13" customFormat="1" ht="55.2" x14ac:dyDescent="0.3">
      <c r="A101" s="335" t="s">
        <v>520</v>
      </c>
      <c r="B101" s="70" t="s">
        <v>250</v>
      </c>
      <c r="C101" s="70" t="s">
        <v>208</v>
      </c>
      <c r="D101" s="191" t="s">
        <v>246</v>
      </c>
      <c r="E101" s="77">
        <v>10</v>
      </c>
      <c r="F101" s="191" t="s">
        <v>553</v>
      </c>
      <c r="G101" s="202">
        <v>1</v>
      </c>
      <c r="H101" s="429" t="s">
        <v>1677</v>
      </c>
      <c r="I101" s="70" t="s">
        <v>336</v>
      </c>
      <c r="J101" s="341">
        <v>0</v>
      </c>
      <c r="K101" s="341">
        <v>0</v>
      </c>
      <c r="L101" s="341">
        <v>0</v>
      </c>
      <c r="M101" s="341">
        <v>0</v>
      </c>
      <c r="N101" s="341">
        <v>0</v>
      </c>
      <c r="O101" s="341">
        <v>0</v>
      </c>
      <c r="P101" s="341">
        <v>0</v>
      </c>
      <c r="Q101" s="341">
        <v>0</v>
      </c>
      <c r="R101" s="341">
        <v>0</v>
      </c>
      <c r="S101" s="341">
        <v>0</v>
      </c>
      <c r="T101" s="347">
        <v>1</v>
      </c>
      <c r="U101" s="341"/>
      <c r="V101" s="83" t="s">
        <v>554</v>
      </c>
      <c r="W101" s="74" t="s">
        <v>460</v>
      </c>
      <c r="X101" s="70" t="s">
        <v>461</v>
      </c>
      <c r="Y101" s="473">
        <v>858503750</v>
      </c>
      <c r="Z101" s="427" t="s">
        <v>528</v>
      </c>
      <c r="AA101" s="70" t="s">
        <v>555</v>
      </c>
    </row>
    <row r="102" spans="1:27" s="13" customFormat="1" ht="41.4" x14ac:dyDescent="0.3">
      <c r="A102" s="335" t="s">
        <v>520</v>
      </c>
      <c r="B102" s="70" t="s">
        <v>250</v>
      </c>
      <c r="C102" s="70" t="s">
        <v>208</v>
      </c>
      <c r="D102" s="191" t="s">
        <v>246</v>
      </c>
      <c r="E102" s="77">
        <v>10</v>
      </c>
      <c r="F102" s="191" t="s">
        <v>557</v>
      </c>
      <c r="G102" s="202">
        <v>2</v>
      </c>
      <c r="H102" s="429" t="s">
        <v>1678</v>
      </c>
      <c r="I102" s="70" t="s">
        <v>336</v>
      </c>
      <c r="J102" s="341">
        <v>0</v>
      </c>
      <c r="K102" s="341">
        <v>0</v>
      </c>
      <c r="L102" s="341">
        <v>0</v>
      </c>
      <c r="M102" s="341">
        <v>0</v>
      </c>
      <c r="N102" s="341">
        <v>0</v>
      </c>
      <c r="O102" s="347">
        <v>1</v>
      </c>
      <c r="P102" s="341">
        <v>0</v>
      </c>
      <c r="Q102" s="341">
        <v>0</v>
      </c>
      <c r="R102" s="341">
        <v>0</v>
      </c>
      <c r="S102" s="341">
        <v>0</v>
      </c>
      <c r="T102" s="341">
        <v>0</v>
      </c>
      <c r="U102" s="430">
        <v>1</v>
      </c>
      <c r="V102" s="83" t="s">
        <v>554</v>
      </c>
      <c r="W102" s="74" t="s">
        <v>460</v>
      </c>
      <c r="X102" s="70" t="s">
        <v>461</v>
      </c>
      <c r="Y102" s="473"/>
      <c r="Z102" s="427" t="s">
        <v>528</v>
      </c>
      <c r="AA102" s="70" t="s">
        <v>555</v>
      </c>
    </row>
    <row r="103" spans="1:27" s="13" customFormat="1" ht="41.4" x14ac:dyDescent="0.3">
      <c r="A103" s="335" t="s">
        <v>520</v>
      </c>
      <c r="B103" s="70" t="s">
        <v>250</v>
      </c>
      <c r="C103" s="70" t="s">
        <v>208</v>
      </c>
      <c r="D103" s="191" t="s">
        <v>246</v>
      </c>
      <c r="E103" s="77">
        <v>10</v>
      </c>
      <c r="F103" s="191" t="s">
        <v>559</v>
      </c>
      <c r="G103" s="202">
        <v>2</v>
      </c>
      <c r="H103" s="429" t="s">
        <v>1679</v>
      </c>
      <c r="I103" s="70" t="s">
        <v>336</v>
      </c>
      <c r="J103" s="341">
        <v>0</v>
      </c>
      <c r="K103" s="341">
        <v>0</v>
      </c>
      <c r="L103" s="341">
        <v>0</v>
      </c>
      <c r="M103" s="341">
        <v>0</v>
      </c>
      <c r="N103" s="430">
        <v>1</v>
      </c>
      <c r="O103" s="341">
        <v>0</v>
      </c>
      <c r="P103" s="341">
        <v>0</v>
      </c>
      <c r="Q103" s="341">
        <v>0</v>
      </c>
      <c r="R103" s="341">
        <v>0</v>
      </c>
      <c r="S103" s="341">
        <v>0</v>
      </c>
      <c r="T103" s="347">
        <v>1</v>
      </c>
      <c r="U103" s="341"/>
      <c r="V103" s="83" t="s">
        <v>554</v>
      </c>
      <c r="W103" s="74" t="s">
        <v>460</v>
      </c>
      <c r="X103" s="70" t="s">
        <v>461</v>
      </c>
      <c r="Y103" s="473"/>
      <c r="Z103" s="427" t="s">
        <v>528</v>
      </c>
      <c r="AA103" s="70" t="s">
        <v>555</v>
      </c>
    </row>
    <row r="104" spans="1:27" s="13" customFormat="1" ht="41.4" x14ac:dyDescent="0.3">
      <c r="A104" s="335" t="s">
        <v>520</v>
      </c>
      <c r="B104" s="70" t="s">
        <v>250</v>
      </c>
      <c r="C104" s="70" t="s">
        <v>208</v>
      </c>
      <c r="D104" s="191" t="s">
        <v>246</v>
      </c>
      <c r="E104" s="77">
        <v>10</v>
      </c>
      <c r="F104" s="191" t="s">
        <v>561</v>
      </c>
      <c r="G104" s="202">
        <v>4</v>
      </c>
      <c r="H104" s="429" t="s">
        <v>1680</v>
      </c>
      <c r="I104" s="70" t="s">
        <v>336</v>
      </c>
      <c r="J104" s="344">
        <v>1</v>
      </c>
      <c r="K104" s="341">
        <v>0</v>
      </c>
      <c r="L104" s="341">
        <v>0</v>
      </c>
      <c r="M104" s="347">
        <v>1</v>
      </c>
      <c r="N104" s="341">
        <v>0</v>
      </c>
      <c r="O104" s="341">
        <v>0</v>
      </c>
      <c r="P104" s="430">
        <v>1</v>
      </c>
      <c r="Q104" s="341">
        <v>0</v>
      </c>
      <c r="R104" s="341">
        <v>0</v>
      </c>
      <c r="S104" s="430">
        <v>1</v>
      </c>
      <c r="T104" s="341">
        <v>0</v>
      </c>
      <c r="U104" s="341">
        <v>0</v>
      </c>
      <c r="V104" s="83" t="s">
        <v>554</v>
      </c>
      <c r="W104" s="74" t="s">
        <v>460</v>
      </c>
      <c r="X104" s="70" t="s">
        <v>461</v>
      </c>
      <c r="Y104" s="473"/>
      <c r="Z104" s="427" t="s">
        <v>528</v>
      </c>
      <c r="AA104" s="70" t="s">
        <v>555</v>
      </c>
    </row>
    <row r="105" spans="1:27" s="13" customFormat="1" ht="55.2" x14ac:dyDescent="0.3">
      <c r="A105" s="335" t="s">
        <v>520</v>
      </c>
      <c r="B105" s="70" t="s">
        <v>250</v>
      </c>
      <c r="C105" s="70" t="s">
        <v>208</v>
      </c>
      <c r="D105" s="191" t="s">
        <v>246</v>
      </c>
      <c r="E105" s="77">
        <v>10</v>
      </c>
      <c r="F105" s="191" t="s">
        <v>563</v>
      </c>
      <c r="G105" s="202">
        <v>1</v>
      </c>
      <c r="H105" s="429" t="s">
        <v>1681</v>
      </c>
      <c r="I105" s="70" t="s">
        <v>336</v>
      </c>
      <c r="J105" s="341">
        <v>0</v>
      </c>
      <c r="K105" s="341">
        <v>0</v>
      </c>
      <c r="L105" s="341">
        <v>0</v>
      </c>
      <c r="M105" s="341">
        <v>0</v>
      </c>
      <c r="N105" s="341">
        <v>0</v>
      </c>
      <c r="O105" s="341">
        <v>0</v>
      </c>
      <c r="P105" s="341">
        <v>0</v>
      </c>
      <c r="Q105" s="341">
        <v>0</v>
      </c>
      <c r="R105" s="341">
        <v>0</v>
      </c>
      <c r="S105" s="430">
        <v>1</v>
      </c>
      <c r="T105" s="341">
        <v>0</v>
      </c>
      <c r="U105" s="341">
        <v>0</v>
      </c>
      <c r="V105" s="83" t="s">
        <v>554</v>
      </c>
      <c r="W105" s="74" t="s">
        <v>460</v>
      </c>
      <c r="X105" s="70" t="s">
        <v>461</v>
      </c>
      <c r="Y105" s="473"/>
      <c r="Z105" s="427" t="s">
        <v>528</v>
      </c>
      <c r="AA105" s="70" t="s">
        <v>555</v>
      </c>
    </row>
    <row r="106" spans="1:27" s="13" customFormat="1" ht="62.4" customHeight="1" x14ac:dyDescent="0.3">
      <c r="A106" s="335" t="s">
        <v>523</v>
      </c>
      <c r="B106" s="70" t="s">
        <v>252</v>
      </c>
      <c r="C106" s="70" t="s">
        <v>208</v>
      </c>
      <c r="D106" s="78" t="s">
        <v>249</v>
      </c>
      <c r="E106" s="431">
        <v>2</v>
      </c>
      <c r="F106" s="191" t="s">
        <v>565</v>
      </c>
      <c r="G106" s="431">
        <v>2</v>
      </c>
      <c r="H106" s="432" t="s">
        <v>1682</v>
      </c>
      <c r="I106" s="70" t="s">
        <v>336</v>
      </c>
      <c r="J106" s="341">
        <v>0</v>
      </c>
      <c r="K106" s="341">
        <v>0</v>
      </c>
      <c r="L106" s="341">
        <v>0</v>
      </c>
      <c r="M106" s="345">
        <v>1</v>
      </c>
      <c r="N106" s="341">
        <v>0</v>
      </c>
      <c r="O106" s="341">
        <v>0</v>
      </c>
      <c r="P106" s="341">
        <v>0</v>
      </c>
      <c r="Q106" s="341">
        <v>0</v>
      </c>
      <c r="R106" s="345">
        <v>1</v>
      </c>
      <c r="S106" s="341">
        <v>0</v>
      </c>
      <c r="T106" s="341">
        <v>0</v>
      </c>
      <c r="U106" s="341">
        <v>0</v>
      </c>
      <c r="V106" s="83" t="s">
        <v>554</v>
      </c>
      <c r="W106" s="74" t="s">
        <v>460</v>
      </c>
      <c r="X106" s="70" t="s">
        <v>461</v>
      </c>
      <c r="Y106" s="388">
        <v>132077500</v>
      </c>
      <c r="Z106" s="427" t="s">
        <v>528</v>
      </c>
      <c r="AA106" s="70" t="s">
        <v>555</v>
      </c>
    </row>
    <row r="107" spans="1:27" s="13" customFormat="1" ht="41.4" x14ac:dyDescent="0.3">
      <c r="A107" s="335" t="s">
        <v>530</v>
      </c>
      <c r="B107" s="70" t="s">
        <v>254</v>
      </c>
      <c r="C107" s="70" t="s">
        <v>208</v>
      </c>
      <c r="D107" s="369" t="s">
        <v>567</v>
      </c>
      <c r="E107" s="431">
        <v>1</v>
      </c>
      <c r="F107" s="191" t="s">
        <v>568</v>
      </c>
      <c r="G107" s="431">
        <v>1</v>
      </c>
      <c r="H107" s="432" t="s">
        <v>1645</v>
      </c>
      <c r="I107" s="70" t="s">
        <v>336</v>
      </c>
      <c r="J107" s="341">
        <v>0</v>
      </c>
      <c r="K107" s="341">
        <v>0</v>
      </c>
      <c r="L107" s="341">
        <v>0</v>
      </c>
      <c r="M107" s="341">
        <v>0</v>
      </c>
      <c r="N107" s="433">
        <v>1</v>
      </c>
      <c r="O107" s="341">
        <v>0</v>
      </c>
      <c r="P107" s="341">
        <v>0</v>
      </c>
      <c r="Q107" s="341">
        <v>0</v>
      </c>
      <c r="R107" s="341">
        <v>0</v>
      </c>
      <c r="S107" s="341">
        <v>0</v>
      </c>
      <c r="T107" s="341">
        <v>0</v>
      </c>
      <c r="U107" s="341">
        <v>0</v>
      </c>
      <c r="V107" s="83" t="s">
        <v>554</v>
      </c>
      <c r="W107" s="74" t="s">
        <v>460</v>
      </c>
      <c r="X107" s="70" t="s">
        <v>461</v>
      </c>
      <c r="Y107" s="388">
        <v>198116250</v>
      </c>
      <c r="Z107" s="427" t="s">
        <v>528</v>
      </c>
      <c r="AA107" s="70" t="s">
        <v>555</v>
      </c>
    </row>
    <row r="108" spans="1:27" s="13" customFormat="1" ht="41.4" x14ac:dyDescent="0.3">
      <c r="A108" s="335" t="s">
        <v>534</v>
      </c>
      <c r="B108" s="70" t="s">
        <v>257</v>
      </c>
      <c r="C108" s="70" t="s">
        <v>208</v>
      </c>
      <c r="D108" s="369" t="s">
        <v>253</v>
      </c>
      <c r="E108" s="431">
        <v>1</v>
      </c>
      <c r="F108" s="191" t="s">
        <v>573</v>
      </c>
      <c r="G108" s="431">
        <v>1</v>
      </c>
      <c r="H108" s="432" t="s">
        <v>574</v>
      </c>
      <c r="I108" s="70" t="s">
        <v>336</v>
      </c>
      <c r="J108" s="341">
        <v>0</v>
      </c>
      <c r="K108" s="341">
        <v>0</v>
      </c>
      <c r="L108" s="341">
        <v>0</v>
      </c>
      <c r="M108" s="341">
        <v>0</v>
      </c>
      <c r="N108" s="345">
        <v>0</v>
      </c>
      <c r="O108" s="341">
        <v>0</v>
      </c>
      <c r="P108" s="341">
        <v>0</v>
      </c>
      <c r="Q108" s="341">
        <v>0</v>
      </c>
      <c r="R108" s="341">
        <v>0</v>
      </c>
      <c r="S108" s="341">
        <v>0</v>
      </c>
      <c r="T108" s="341">
        <v>0</v>
      </c>
      <c r="U108" s="341">
        <v>1</v>
      </c>
      <c r="V108" s="83" t="s">
        <v>554</v>
      </c>
      <c r="W108" s="74" t="s">
        <v>460</v>
      </c>
      <c r="X108" s="70" t="s">
        <v>461</v>
      </c>
      <c r="Y108" s="434">
        <v>132077500</v>
      </c>
      <c r="Z108" s="427" t="s">
        <v>528</v>
      </c>
      <c r="AA108" s="70" t="s">
        <v>555</v>
      </c>
    </row>
    <row r="109" spans="1:27" s="13" customFormat="1" ht="55.2" x14ac:dyDescent="0.3">
      <c r="A109" s="335" t="s">
        <v>429</v>
      </c>
      <c r="B109" s="70" t="s">
        <v>261</v>
      </c>
      <c r="C109" s="70" t="s">
        <v>208</v>
      </c>
      <c r="D109" s="415" t="s">
        <v>255</v>
      </c>
      <c r="E109" s="77">
        <v>4</v>
      </c>
      <c r="F109" s="74" t="s">
        <v>452</v>
      </c>
      <c r="G109" s="77">
        <v>4</v>
      </c>
      <c r="H109" s="78" t="s">
        <v>576</v>
      </c>
      <c r="I109" s="70" t="s">
        <v>336</v>
      </c>
      <c r="J109" s="341">
        <v>0</v>
      </c>
      <c r="K109" s="341">
        <v>0</v>
      </c>
      <c r="L109" s="341">
        <v>0</v>
      </c>
      <c r="M109" s="341">
        <v>0</v>
      </c>
      <c r="N109" s="341">
        <v>0</v>
      </c>
      <c r="O109" s="341">
        <v>0</v>
      </c>
      <c r="P109" s="341">
        <v>1</v>
      </c>
      <c r="Q109" s="341">
        <v>2</v>
      </c>
      <c r="R109" s="341">
        <v>0</v>
      </c>
      <c r="S109" s="341">
        <v>0</v>
      </c>
      <c r="T109" s="341">
        <v>0</v>
      </c>
      <c r="U109" s="341">
        <v>1</v>
      </c>
      <c r="V109" s="83" t="s">
        <v>577</v>
      </c>
      <c r="W109" s="74" t="s">
        <v>578</v>
      </c>
      <c r="X109" s="70" t="s">
        <v>579</v>
      </c>
      <c r="Y109" s="390">
        <v>31474642609</v>
      </c>
      <c r="Z109" s="427" t="s">
        <v>528</v>
      </c>
      <c r="AA109" s="70" t="s">
        <v>529</v>
      </c>
    </row>
    <row r="110" spans="1:27" s="13" customFormat="1" ht="66" customHeight="1" x14ac:dyDescent="0.3">
      <c r="A110" s="335" t="s">
        <v>536</v>
      </c>
      <c r="B110" s="70" t="s">
        <v>263</v>
      </c>
      <c r="C110" s="70" t="s">
        <v>208</v>
      </c>
      <c r="D110" s="78" t="s">
        <v>1626</v>
      </c>
      <c r="E110" s="77">
        <v>1</v>
      </c>
      <c r="F110" s="74" t="s">
        <v>1255</v>
      </c>
      <c r="G110" s="77">
        <v>3</v>
      </c>
      <c r="H110" s="78" t="s">
        <v>1637</v>
      </c>
      <c r="I110" s="70" t="s">
        <v>336</v>
      </c>
      <c r="J110" s="341">
        <v>1</v>
      </c>
      <c r="K110" s="341">
        <v>0</v>
      </c>
      <c r="L110" s="341">
        <v>0</v>
      </c>
      <c r="M110" s="341">
        <v>0</v>
      </c>
      <c r="N110" s="341">
        <v>0</v>
      </c>
      <c r="O110" s="341">
        <v>0</v>
      </c>
      <c r="P110" s="341">
        <v>0</v>
      </c>
      <c r="Q110" s="341">
        <v>0</v>
      </c>
      <c r="R110" s="341">
        <v>0</v>
      </c>
      <c r="S110" s="341">
        <v>0</v>
      </c>
      <c r="T110" s="341">
        <v>0</v>
      </c>
      <c r="U110" s="341">
        <v>0</v>
      </c>
      <c r="V110" s="83" t="s">
        <v>582</v>
      </c>
      <c r="W110" s="74" t="s">
        <v>460</v>
      </c>
      <c r="X110" s="70" t="s">
        <v>1638</v>
      </c>
      <c r="Y110" s="477">
        <v>1150619118.25</v>
      </c>
      <c r="Z110" s="427" t="s">
        <v>528</v>
      </c>
      <c r="AA110" s="70" t="s">
        <v>1639</v>
      </c>
    </row>
    <row r="111" spans="1:27" s="13" customFormat="1" ht="55.2" x14ac:dyDescent="0.3">
      <c r="A111" s="335" t="s">
        <v>538</v>
      </c>
      <c r="B111" s="70" t="s">
        <v>264</v>
      </c>
      <c r="C111" s="70" t="s">
        <v>208</v>
      </c>
      <c r="D111" s="78" t="s">
        <v>1282</v>
      </c>
      <c r="E111" s="77">
        <v>1</v>
      </c>
      <c r="F111" s="74" t="s">
        <v>1283</v>
      </c>
      <c r="G111" s="77">
        <v>1</v>
      </c>
      <c r="H111" s="78" t="s">
        <v>1637</v>
      </c>
      <c r="I111" s="70" t="s">
        <v>336</v>
      </c>
      <c r="J111" s="341">
        <v>1</v>
      </c>
      <c r="K111" s="341">
        <v>0</v>
      </c>
      <c r="L111" s="341">
        <v>0</v>
      </c>
      <c r="M111" s="341">
        <v>0</v>
      </c>
      <c r="N111" s="341">
        <v>0</v>
      </c>
      <c r="O111" s="341">
        <v>0</v>
      </c>
      <c r="P111" s="341">
        <v>0</v>
      </c>
      <c r="Q111" s="341">
        <v>0</v>
      </c>
      <c r="R111" s="341">
        <v>0</v>
      </c>
      <c r="S111" s="341">
        <v>0</v>
      </c>
      <c r="T111" s="341">
        <v>0</v>
      </c>
      <c r="U111" s="341">
        <v>0</v>
      </c>
      <c r="V111" s="83" t="s">
        <v>582</v>
      </c>
      <c r="W111" s="74" t="s">
        <v>460</v>
      </c>
      <c r="X111" s="70" t="s">
        <v>1638</v>
      </c>
      <c r="Y111" s="478"/>
      <c r="Z111" s="427" t="s">
        <v>528</v>
      </c>
      <c r="AA111" s="70" t="s">
        <v>1639</v>
      </c>
    </row>
    <row r="112" spans="1:27" s="13" customFormat="1" ht="89.4" customHeight="1" x14ac:dyDescent="0.3">
      <c r="A112" s="335" t="s">
        <v>540</v>
      </c>
      <c r="B112" s="70" t="s">
        <v>265</v>
      </c>
      <c r="C112" s="70" t="s">
        <v>208</v>
      </c>
      <c r="D112" s="78" t="s">
        <v>1295</v>
      </c>
      <c r="E112" s="77">
        <v>1</v>
      </c>
      <c r="F112" s="74" t="s">
        <v>1296</v>
      </c>
      <c r="G112" s="77">
        <v>1</v>
      </c>
      <c r="H112" s="78" t="s">
        <v>1637</v>
      </c>
      <c r="I112" s="70" t="s">
        <v>336</v>
      </c>
      <c r="J112" s="341">
        <v>1</v>
      </c>
      <c r="K112" s="341">
        <v>0</v>
      </c>
      <c r="L112" s="341">
        <v>0</v>
      </c>
      <c r="M112" s="341">
        <v>0</v>
      </c>
      <c r="N112" s="341">
        <v>0</v>
      </c>
      <c r="O112" s="341">
        <v>0</v>
      </c>
      <c r="P112" s="341">
        <v>0</v>
      </c>
      <c r="Q112" s="341">
        <v>0</v>
      </c>
      <c r="R112" s="341">
        <v>0</v>
      </c>
      <c r="S112" s="341">
        <v>0</v>
      </c>
      <c r="T112" s="341">
        <v>0</v>
      </c>
      <c r="U112" s="341">
        <v>0</v>
      </c>
      <c r="V112" s="83" t="s">
        <v>582</v>
      </c>
      <c r="W112" s="74" t="s">
        <v>460</v>
      </c>
      <c r="X112" s="70" t="s">
        <v>1638</v>
      </c>
      <c r="Y112" s="478"/>
      <c r="Z112" s="427" t="s">
        <v>528</v>
      </c>
      <c r="AA112" s="70" t="s">
        <v>1640</v>
      </c>
    </row>
    <row r="113" spans="1:27" s="13" customFormat="1" ht="61.95" customHeight="1" x14ac:dyDescent="0.3">
      <c r="A113" s="335" t="s">
        <v>543</v>
      </c>
      <c r="B113" s="70" t="s">
        <v>267</v>
      </c>
      <c r="C113" s="70" t="s">
        <v>208</v>
      </c>
      <c r="D113" s="78" t="s">
        <v>1305</v>
      </c>
      <c r="E113" s="77">
        <v>1</v>
      </c>
      <c r="F113" s="74" t="s">
        <v>1306</v>
      </c>
      <c r="G113" s="77">
        <v>1</v>
      </c>
      <c r="H113" s="78" t="s">
        <v>1637</v>
      </c>
      <c r="I113" s="70" t="s">
        <v>336</v>
      </c>
      <c r="J113" s="341">
        <v>1</v>
      </c>
      <c r="K113" s="341">
        <v>0</v>
      </c>
      <c r="L113" s="341">
        <v>0</v>
      </c>
      <c r="M113" s="341">
        <v>0</v>
      </c>
      <c r="N113" s="341">
        <v>0</v>
      </c>
      <c r="O113" s="341">
        <v>0</v>
      </c>
      <c r="P113" s="341">
        <v>0</v>
      </c>
      <c r="Q113" s="341">
        <v>0</v>
      </c>
      <c r="R113" s="341">
        <v>0</v>
      </c>
      <c r="S113" s="341">
        <v>0</v>
      </c>
      <c r="T113" s="341">
        <v>0</v>
      </c>
      <c r="U113" s="341">
        <v>0</v>
      </c>
      <c r="V113" s="83" t="s">
        <v>582</v>
      </c>
      <c r="W113" s="74" t="s">
        <v>460</v>
      </c>
      <c r="X113" s="70" t="s">
        <v>1638</v>
      </c>
      <c r="Y113" s="479"/>
      <c r="Z113" s="427" t="s">
        <v>528</v>
      </c>
      <c r="AA113" s="70" t="s">
        <v>1639</v>
      </c>
    </row>
    <row r="114" spans="1:27" s="13" customFormat="1" ht="55.2" x14ac:dyDescent="0.3">
      <c r="A114" s="335" t="s">
        <v>549</v>
      </c>
      <c r="B114" s="70" t="s">
        <v>269</v>
      </c>
      <c r="C114" s="70" t="s">
        <v>208</v>
      </c>
      <c r="D114" s="78" t="s">
        <v>1627</v>
      </c>
      <c r="E114" s="413">
        <v>1</v>
      </c>
      <c r="F114" s="74" t="s">
        <v>1671</v>
      </c>
      <c r="G114" s="413">
        <v>1</v>
      </c>
      <c r="H114" s="78" t="s">
        <v>1641</v>
      </c>
      <c r="I114" s="70" t="s">
        <v>336</v>
      </c>
      <c r="J114" s="416">
        <v>0</v>
      </c>
      <c r="K114" s="416">
        <v>0</v>
      </c>
      <c r="L114" s="416">
        <v>0</v>
      </c>
      <c r="M114" s="416">
        <v>0.25</v>
      </c>
      <c r="N114" s="416">
        <v>0</v>
      </c>
      <c r="O114" s="416">
        <v>0</v>
      </c>
      <c r="P114" s="416">
        <v>0.25</v>
      </c>
      <c r="Q114" s="416">
        <v>0</v>
      </c>
      <c r="R114" s="416">
        <v>0</v>
      </c>
      <c r="S114" s="416">
        <v>0.25</v>
      </c>
      <c r="T114" s="416">
        <v>0</v>
      </c>
      <c r="U114" s="416">
        <v>0.25</v>
      </c>
      <c r="V114" s="83" t="s">
        <v>582</v>
      </c>
      <c r="W114" s="74" t="s">
        <v>634</v>
      </c>
      <c r="X114" s="70" t="s">
        <v>1670</v>
      </c>
      <c r="Y114" s="390">
        <v>2900760000</v>
      </c>
      <c r="Z114" s="427" t="s">
        <v>528</v>
      </c>
      <c r="AA114" s="70" t="s">
        <v>1685</v>
      </c>
    </row>
    <row r="115" spans="1:27" s="13" customFormat="1" ht="62.4" customHeight="1" x14ac:dyDescent="0.3">
      <c r="A115" s="335" t="s">
        <v>552</v>
      </c>
      <c r="B115" s="70" t="s">
        <v>271</v>
      </c>
      <c r="C115" s="70" t="s">
        <v>208</v>
      </c>
      <c r="D115" s="78" t="s">
        <v>1686</v>
      </c>
      <c r="E115" s="77">
        <v>2</v>
      </c>
      <c r="F115" s="74" t="s">
        <v>1687</v>
      </c>
      <c r="G115" s="77">
        <v>2</v>
      </c>
      <c r="H115" s="78" t="s">
        <v>1688</v>
      </c>
      <c r="I115" s="70" t="s">
        <v>336</v>
      </c>
      <c r="J115" s="341">
        <v>0</v>
      </c>
      <c r="K115" s="341">
        <v>0</v>
      </c>
      <c r="L115" s="341">
        <v>0</v>
      </c>
      <c r="M115" s="341">
        <v>0</v>
      </c>
      <c r="N115" s="341">
        <v>0</v>
      </c>
      <c r="O115" s="341">
        <v>1</v>
      </c>
      <c r="P115" s="341">
        <v>0</v>
      </c>
      <c r="Q115" s="341">
        <v>0</v>
      </c>
      <c r="R115" s="341">
        <v>0</v>
      </c>
      <c r="S115" s="341">
        <v>0</v>
      </c>
      <c r="T115" s="341">
        <v>0</v>
      </c>
      <c r="U115" s="341">
        <v>1</v>
      </c>
      <c r="V115" s="83" t="s">
        <v>582</v>
      </c>
      <c r="W115" s="74" t="s">
        <v>591</v>
      </c>
      <c r="X115" s="70" t="s">
        <v>591</v>
      </c>
      <c r="Y115" s="390">
        <v>80333729119</v>
      </c>
      <c r="Z115" s="70" t="s">
        <v>1689</v>
      </c>
      <c r="AA115" s="70" t="s">
        <v>1690</v>
      </c>
    </row>
    <row r="116" spans="1:27" s="13" customFormat="1" ht="55.2" x14ac:dyDescent="0.3">
      <c r="A116" s="335" t="s">
        <v>556</v>
      </c>
      <c r="B116" s="70" t="s">
        <v>272</v>
      </c>
      <c r="C116" s="70" t="s">
        <v>208</v>
      </c>
      <c r="D116" s="78" t="s">
        <v>1628</v>
      </c>
      <c r="E116" s="77">
        <v>4</v>
      </c>
      <c r="F116" s="74" t="s">
        <v>1642</v>
      </c>
      <c r="G116" s="77">
        <v>4</v>
      </c>
      <c r="H116" s="78" t="s">
        <v>1643</v>
      </c>
      <c r="I116" s="70" t="s">
        <v>336</v>
      </c>
      <c r="J116" s="341">
        <v>0</v>
      </c>
      <c r="K116" s="341">
        <v>0</v>
      </c>
      <c r="L116" s="341">
        <v>1</v>
      </c>
      <c r="M116" s="341">
        <v>0</v>
      </c>
      <c r="N116" s="341">
        <v>0</v>
      </c>
      <c r="O116" s="341">
        <v>1</v>
      </c>
      <c r="P116" s="341">
        <v>0</v>
      </c>
      <c r="Q116" s="341">
        <v>0</v>
      </c>
      <c r="R116" s="341">
        <v>1</v>
      </c>
      <c r="S116" s="341">
        <v>0</v>
      </c>
      <c r="T116" s="341">
        <v>0</v>
      </c>
      <c r="U116" s="341">
        <v>1</v>
      </c>
      <c r="V116" s="83" t="s">
        <v>582</v>
      </c>
      <c r="W116" s="74" t="s">
        <v>460</v>
      </c>
      <c r="X116" s="70" t="s">
        <v>1644</v>
      </c>
      <c r="Y116" s="390">
        <v>1554873480</v>
      </c>
      <c r="Z116" s="70" t="s">
        <v>1691</v>
      </c>
      <c r="AA116" s="70" t="s">
        <v>1692</v>
      </c>
    </row>
    <row r="117" spans="1:27" s="13" customFormat="1" ht="55.2" x14ac:dyDescent="0.3">
      <c r="A117" s="335" t="s">
        <v>558</v>
      </c>
      <c r="B117" s="70" t="s">
        <v>274</v>
      </c>
      <c r="C117" s="70" t="s">
        <v>208</v>
      </c>
      <c r="D117" s="78" t="s">
        <v>258</v>
      </c>
      <c r="E117" s="77">
        <v>3</v>
      </c>
      <c r="F117" s="74" t="s">
        <v>1693</v>
      </c>
      <c r="G117" s="77">
        <v>3</v>
      </c>
      <c r="H117" s="78" t="s">
        <v>581</v>
      </c>
      <c r="I117" s="70" t="s">
        <v>336</v>
      </c>
      <c r="J117" s="341">
        <v>0</v>
      </c>
      <c r="K117" s="341">
        <v>0</v>
      </c>
      <c r="L117" s="341">
        <v>0</v>
      </c>
      <c r="M117" s="341">
        <v>0</v>
      </c>
      <c r="N117" s="341">
        <v>0</v>
      </c>
      <c r="O117" s="341">
        <v>1.5</v>
      </c>
      <c r="P117" s="341">
        <v>0</v>
      </c>
      <c r="Q117" s="341">
        <v>0</v>
      </c>
      <c r="R117" s="341">
        <v>0</v>
      </c>
      <c r="S117" s="341">
        <v>0</v>
      </c>
      <c r="T117" s="341">
        <v>0</v>
      </c>
      <c r="U117" s="341">
        <v>1.5</v>
      </c>
      <c r="V117" s="83" t="s">
        <v>582</v>
      </c>
      <c r="W117" s="74" t="s">
        <v>583</v>
      </c>
      <c r="X117" s="70" t="s">
        <v>584</v>
      </c>
      <c r="Y117" s="390">
        <v>2900760000</v>
      </c>
      <c r="Z117" s="427" t="s">
        <v>528</v>
      </c>
      <c r="AA117" s="70" t="s">
        <v>585</v>
      </c>
    </row>
    <row r="118" spans="1:27" s="13" customFormat="1" ht="55.2" x14ac:dyDescent="0.3">
      <c r="A118" s="335" t="s">
        <v>560</v>
      </c>
      <c r="B118" s="70" t="s">
        <v>275</v>
      </c>
      <c r="C118" s="70" t="s">
        <v>208</v>
      </c>
      <c r="D118" s="78" t="s">
        <v>262</v>
      </c>
      <c r="E118" s="77">
        <v>770</v>
      </c>
      <c r="F118" s="74" t="s">
        <v>587</v>
      </c>
      <c r="G118" s="77">
        <v>770</v>
      </c>
      <c r="H118" s="78" t="s">
        <v>262</v>
      </c>
      <c r="I118" s="70" t="s">
        <v>588</v>
      </c>
      <c r="J118" s="341">
        <v>0</v>
      </c>
      <c r="K118" s="341">
        <v>0</v>
      </c>
      <c r="L118" s="341">
        <v>0</v>
      </c>
      <c r="M118" s="341">
        <v>0</v>
      </c>
      <c r="N118" s="341">
        <v>0</v>
      </c>
      <c r="O118" s="341">
        <v>385</v>
      </c>
      <c r="P118" s="341">
        <v>0</v>
      </c>
      <c r="Q118" s="341">
        <v>0</v>
      </c>
      <c r="R118" s="341">
        <v>0</v>
      </c>
      <c r="S118" s="341">
        <v>0</v>
      </c>
      <c r="T118" s="341">
        <v>0</v>
      </c>
      <c r="U118" s="341">
        <v>385</v>
      </c>
      <c r="V118" s="83" t="s">
        <v>582</v>
      </c>
      <c r="W118" s="74" t="s">
        <v>583</v>
      </c>
      <c r="X118" s="70" t="s">
        <v>584</v>
      </c>
      <c r="Y118" s="390">
        <v>10396244342</v>
      </c>
      <c r="Z118" s="427" t="s">
        <v>528</v>
      </c>
      <c r="AA118" s="70" t="s">
        <v>585</v>
      </c>
    </row>
    <row r="119" spans="1:27" s="13" customFormat="1" ht="55.2" x14ac:dyDescent="0.3">
      <c r="A119" s="335" t="s">
        <v>562</v>
      </c>
      <c r="B119" s="70" t="s">
        <v>278</v>
      </c>
      <c r="C119" s="70" t="s">
        <v>208</v>
      </c>
      <c r="D119" s="415" t="s">
        <v>1694</v>
      </c>
      <c r="E119" s="77">
        <v>4</v>
      </c>
      <c r="F119" s="74" t="s">
        <v>590</v>
      </c>
      <c r="G119" s="77">
        <v>4</v>
      </c>
      <c r="H119" s="78" t="s">
        <v>1666</v>
      </c>
      <c r="I119" s="70" t="s">
        <v>336</v>
      </c>
      <c r="J119" s="341">
        <v>0</v>
      </c>
      <c r="K119" s="341">
        <v>0</v>
      </c>
      <c r="L119" s="341">
        <v>1</v>
      </c>
      <c r="M119" s="341">
        <v>0</v>
      </c>
      <c r="N119" s="341">
        <v>0</v>
      </c>
      <c r="O119" s="341">
        <v>1</v>
      </c>
      <c r="P119" s="341">
        <v>0</v>
      </c>
      <c r="Q119" s="341">
        <v>0</v>
      </c>
      <c r="R119" s="341">
        <v>1</v>
      </c>
      <c r="S119" s="341">
        <v>0</v>
      </c>
      <c r="T119" s="341">
        <v>0</v>
      </c>
      <c r="U119" s="341">
        <v>1</v>
      </c>
      <c r="V119" s="83" t="s">
        <v>582</v>
      </c>
      <c r="W119" s="74" t="s">
        <v>591</v>
      </c>
      <c r="X119" s="70" t="s">
        <v>145</v>
      </c>
      <c r="Y119" s="390">
        <v>80333729119</v>
      </c>
      <c r="Z119" s="70" t="s">
        <v>591</v>
      </c>
      <c r="AA119" s="70" t="s">
        <v>585</v>
      </c>
    </row>
    <row r="120" spans="1:27" s="13" customFormat="1" ht="55.2" x14ac:dyDescent="0.3">
      <c r="A120" s="335" t="s">
        <v>564</v>
      </c>
      <c r="B120" s="70" t="s">
        <v>280</v>
      </c>
      <c r="C120" s="70" t="s">
        <v>208</v>
      </c>
      <c r="D120" s="78" t="s">
        <v>1667</v>
      </c>
      <c r="E120" s="413">
        <v>0.33</v>
      </c>
      <c r="F120" s="74" t="s">
        <v>593</v>
      </c>
      <c r="G120" s="413">
        <v>0.33</v>
      </c>
      <c r="H120" s="78" t="s">
        <v>594</v>
      </c>
      <c r="I120" s="70" t="s">
        <v>436</v>
      </c>
      <c r="J120" s="416">
        <v>0</v>
      </c>
      <c r="K120" s="416">
        <v>0</v>
      </c>
      <c r="L120" s="416">
        <v>0</v>
      </c>
      <c r="M120" s="416">
        <v>0</v>
      </c>
      <c r="N120" s="416">
        <v>0</v>
      </c>
      <c r="O120" s="416">
        <v>0</v>
      </c>
      <c r="P120" s="416">
        <v>0.33</v>
      </c>
      <c r="Q120" s="416">
        <v>0</v>
      </c>
      <c r="R120" s="416">
        <v>0</v>
      </c>
      <c r="S120" s="416">
        <v>0</v>
      </c>
      <c r="T120" s="416">
        <v>0</v>
      </c>
      <c r="U120" s="416">
        <v>0</v>
      </c>
      <c r="V120" s="74" t="s">
        <v>577</v>
      </c>
      <c r="W120" s="74" t="s">
        <v>578</v>
      </c>
      <c r="X120" s="70" t="s">
        <v>579</v>
      </c>
      <c r="Y120" s="390">
        <v>12880803075</v>
      </c>
      <c r="Z120" s="70" t="s">
        <v>595</v>
      </c>
      <c r="AA120" s="70" t="s">
        <v>529</v>
      </c>
    </row>
    <row r="121" spans="1:27" s="13" customFormat="1" ht="41.4" x14ac:dyDescent="0.3">
      <c r="A121" s="335" t="s">
        <v>566</v>
      </c>
      <c r="B121" s="70" t="s">
        <v>282</v>
      </c>
      <c r="C121" s="70" t="s">
        <v>208</v>
      </c>
      <c r="D121" s="78" t="s">
        <v>266</v>
      </c>
      <c r="E121" s="77">
        <v>4</v>
      </c>
      <c r="F121" s="74" t="s">
        <v>1672</v>
      </c>
      <c r="G121" s="77">
        <v>4</v>
      </c>
      <c r="H121" s="78" t="s">
        <v>598</v>
      </c>
      <c r="I121" s="70" t="s">
        <v>336</v>
      </c>
      <c r="J121" s="341">
        <v>0</v>
      </c>
      <c r="K121" s="341">
        <v>0</v>
      </c>
      <c r="L121" s="433">
        <v>1</v>
      </c>
      <c r="M121" s="341">
        <v>0</v>
      </c>
      <c r="N121" s="341">
        <v>0</v>
      </c>
      <c r="O121" s="433">
        <v>1</v>
      </c>
      <c r="P121" s="341">
        <v>0</v>
      </c>
      <c r="Q121" s="341">
        <v>0</v>
      </c>
      <c r="R121" s="433">
        <v>1</v>
      </c>
      <c r="S121" s="341">
        <v>0</v>
      </c>
      <c r="T121" s="341">
        <v>0</v>
      </c>
      <c r="U121" s="433">
        <v>1</v>
      </c>
      <c r="V121" s="74" t="s">
        <v>599</v>
      </c>
      <c r="W121" s="74" t="s">
        <v>460</v>
      </c>
      <c r="X121" s="423" t="s">
        <v>527</v>
      </c>
      <c r="Y121" s="270">
        <v>35000000</v>
      </c>
      <c r="Z121" s="427" t="s">
        <v>528</v>
      </c>
      <c r="AA121" s="70" t="s">
        <v>310</v>
      </c>
    </row>
    <row r="122" spans="1:27" s="13" customFormat="1" ht="41.4" x14ac:dyDescent="0.3">
      <c r="A122" s="335" t="s">
        <v>570</v>
      </c>
      <c r="B122" s="70" t="s">
        <v>284</v>
      </c>
      <c r="C122" s="70" t="s">
        <v>208</v>
      </c>
      <c r="D122" s="78" t="s">
        <v>268</v>
      </c>
      <c r="E122" s="86">
        <v>1</v>
      </c>
      <c r="F122" s="74" t="s">
        <v>601</v>
      </c>
      <c r="G122" s="86">
        <v>1</v>
      </c>
      <c r="H122" s="78" t="s">
        <v>602</v>
      </c>
      <c r="I122" s="70" t="s">
        <v>336</v>
      </c>
      <c r="J122" s="416">
        <v>0</v>
      </c>
      <c r="K122" s="416">
        <v>0</v>
      </c>
      <c r="L122" s="92">
        <v>0.25</v>
      </c>
      <c r="M122" s="416">
        <v>0</v>
      </c>
      <c r="N122" s="416">
        <v>0</v>
      </c>
      <c r="O122" s="92">
        <v>0.25</v>
      </c>
      <c r="P122" s="416">
        <v>0</v>
      </c>
      <c r="Q122" s="416">
        <v>0</v>
      </c>
      <c r="R122" s="92">
        <v>0.25</v>
      </c>
      <c r="S122" s="416">
        <v>0</v>
      </c>
      <c r="T122" s="416">
        <v>0</v>
      </c>
      <c r="U122" s="92">
        <v>0.25</v>
      </c>
      <c r="V122" s="74" t="s">
        <v>599</v>
      </c>
      <c r="W122" s="74" t="s">
        <v>460</v>
      </c>
      <c r="X122" s="423" t="s">
        <v>527</v>
      </c>
      <c r="Y122" s="270">
        <v>15000000</v>
      </c>
      <c r="Z122" s="427" t="s">
        <v>528</v>
      </c>
      <c r="AA122" s="70" t="s">
        <v>310</v>
      </c>
    </row>
    <row r="123" spans="1:27" s="13" customFormat="1" ht="41.4" x14ac:dyDescent="0.3">
      <c r="A123" s="335" t="s">
        <v>575</v>
      </c>
      <c r="B123" s="70" t="s">
        <v>286</v>
      </c>
      <c r="C123" s="70" t="s">
        <v>208</v>
      </c>
      <c r="D123" s="78" t="s">
        <v>270</v>
      </c>
      <c r="E123" s="90">
        <v>50</v>
      </c>
      <c r="F123" s="74" t="s">
        <v>1695</v>
      </c>
      <c r="G123" s="90">
        <v>50</v>
      </c>
      <c r="H123" s="78" t="s">
        <v>1696</v>
      </c>
      <c r="I123" s="70" t="s">
        <v>336</v>
      </c>
      <c r="J123" s="341">
        <v>0</v>
      </c>
      <c r="K123" s="341">
        <v>0</v>
      </c>
      <c r="L123" s="345">
        <v>4</v>
      </c>
      <c r="M123" s="345">
        <v>8</v>
      </c>
      <c r="N123" s="345">
        <v>10</v>
      </c>
      <c r="O123" s="345">
        <v>10</v>
      </c>
      <c r="P123" s="345">
        <v>10</v>
      </c>
      <c r="Q123" s="345">
        <v>8</v>
      </c>
      <c r="R123" s="345"/>
      <c r="S123" s="341">
        <v>0</v>
      </c>
      <c r="T123" s="341">
        <v>0</v>
      </c>
      <c r="U123" s="341">
        <v>0</v>
      </c>
      <c r="V123" s="74" t="s">
        <v>604</v>
      </c>
      <c r="W123" s="74" t="s">
        <v>460</v>
      </c>
      <c r="X123" s="423" t="s">
        <v>527</v>
      </c>
      <c r="Y123" s="270">
        <v>87124000</v>
      </c>
      <c r="Z123" s="427" t="s">
        <v>528</v>
      </c>
      <c r="AA123" s="70" t="s">
        <v>605</v>
      </c>
    </row>
    <row r="124" spans="1:27" s="13" customFormat="1" ht="82.8" x14ac:dyDescent="0.3">
      <c r="A124" s="335" t="s">
        <v>580</v>
      </c>
      <c r="B124" s="70" t="s">
        <v>288</v>
      </c>
      <c r="C124" s="70" t="s">
        <v>208</v>
      </c>
      <c r="D124" s="78" t="s">
        <v>1668</v>
      </c>
      <c r="E124" s="90">
        <v>50</v>
      </c>
      <c r="F124" s="74" t="s">
        <v>607</v>
      </c>
      <c r="G124" s="90">
        <v>50</v>
      </c>
      <c r="H124" s="78" t="s">
        <v>1697</v>
      </c>
      <c r="I124" s="70" t="s">
        <v>336</v>
      </c>
      <c r="J124" s="341">
        <v>0</v>
      </c>
      <c r="K124" s="341">
        <v>0</v>
      </c>
      <c r="L124" s="345">
        <v>5</v>
      </c>
      <c r="M124" s="345">
        <v>5</v>
      </c>
      <c r="N124" s="345">
        <v>6</v>
      </c>
      <c r="O124" s="345">
        <v>6</v>
      </c>
      <c r="P124" s="345">
        <v>6</v>
      </c>
      <c r="Q124" s="345">
        <v>6</v>
      </c>
      <c r="R124" s="345">
        <v>6</v>
      </c>
      <c r="S124" s="345">
        <v>5</v>
      </c>
      <c r="T124" s="345">
        <v>5</v>
      </c>
      <c r="U124" s="345">
        <v>0</v>
      </c>
      <c r="V124" s="74" t="s">
        <v>604</v>
      </c>
      <c r="W124" s="74" t="s">
        <v>460</v>
      </c>
      <c r="X124" s="423" t="s">
        <v>527</v>
      </c>
      <c r="Y124" s="270">
        <v>87124000</v>
      </c>
      <c r="Z124" s="427" t="s">
        <v>528</v>
      </c>
      <c r="AA124" s="70" t="s">
        <v>605</v>
      </c>
    </row>
    <row r="125" spans="1:27" s="13" customFormat="1" ht="41.4" x14ac:dyDescent="0.3">
      <c r="A125" s="335" t="s">
        <v>586</v>
      </c>
      <c r="B125" s="70" t="s">
        <v>1622</v>
      </c>
      <c r="C125" s="70" t="s">
        <v>208</v>
      </c>
      <c r="D125" s="78" t="s">
        <v>273</v>
      </c>
      <c r="E125" s="91">
        <v>0.7</v>
      </c>
      <c r="F125" s="74" t="s">
        <v>609</v>
      </c>
      <c r="G125" s="91">
        <v>0.7</v>
      </c>
      <c r="H125" s="78" t="s">
        <v>610</v>
      </c>
      <c r="I125" s="70" t="s">
        <v>620</v>
      </c>
      <c r="J125" s="416">
        <v>0</v>
      </c>
      <c r="K125" s="416">
        <v>0</v>
      </c>
      <c r="L125" s="92">
        <v>0.17499999999999999</v>
      </c>
      <c r="M125" s="416">
        <v>0</v>
      </c>
      <c r="N125" s="416">
        <v>0</v>
      </c>
      <c r="O125" s="92">
        <v>0.17499999999999999</v>
      </c>
      <c r="P125" s="416">
        <v>0</v>
      </c>
      <c r="Q125" s="416">
        <v>0</v>
      </c>
      <c r="R125" s="92">
        <v>0.17499999999999999</v>
      </c>
      <c r="S125" s="416">
        <v>0</v>
      </c>
      <c r="T125" s="92">
        <v>0.17499999999999999</v>
      </c>
      <c r="U125" s="416">
        <v>0</v>
      </c>
      <c r="V125" s="74" t="s">
        <v>604</v>
      </c>
      <c r="W125" s="74" t="s">
        <v>460</v>
      </c>
      <c r="X125" s="423" t="s">
        <v>527</v>
      </c>
      <c r="Y125" s="270">
        <v>100000000</v>
      </c>
      <c r="Z125" s="427" t="s">
        <v>528</v>
      </c>
      <c r="AA125" s="70" t="s">
        <v>605</v>
      </c>
    </row>
    <row r="126" spans="1:27" s="13" customFormat="1" ht="55.2" x14ac:dyDescent="0.3">
      <c r="A126" s="335" t="s">
        <v>589</v>
      </c>
      <c r="B126" s="70" t="s">
        <v>1630</v>
      </c>
      <c r="C126" s="70" t="s">
        <v>208</v>
      </c>
      <c r="D126" s="78" t="s">
        <v>1669</v>
      </c>
      <c r="E126" s="91">
        <v>1</v>
      </c>
      <c r="F126" s="74" t="s">
        <v>1698</v>
      </c>
      <c r="G126" s="91">
        <v>1</v>
      </c>
      <c r="H126" s="78" t="s">
        <v>611</v>
      </c>
      <c r="I126" s="70" t="s">
        <v>620</v>
      </c>
      <c r="J126" s="416">
        <v>0</v>
      </c>
      <c r="K126" s="416">
        <v>0</v>
      </c>
      <c r="L126" s="416">
        <v>0</v>
      </c>
      <c r="M126" s="92">
        <v>0.25</v>
      </c>
      <c r="N126" s="416">
        <v>0</v>
      </c>
      <c r="O126" s="92">
        <v>0.25</v>
      </c>
      <c r="P126" s="416">
        <v>0</v>
      </c>
      <c r="Q126" s="92">
        <v>0.25</v>
      </c>
      <c r="R126" s="416">
        <v>0</v>
      </c>
      <c r="S126" s="416">
        <v>0</v>
      </c>
      <c r="T126" s="92">
        <v>0.25</v>
      </c>
      <c r="U126" s="416">
        <v>0</v>
      </c>
      <c r="V126" s="74" t="s">
        <v>604</v>
      </c>
      <c r="W126" s="74" t="s">
        <v>460</v>
      </c>
      <c r="X126" s="423" t="s">
        <v>527</v>
      </c>
      <c r="Y126" s="270">
        <v>150000000</v>
      </c>
      <c r="Z126" s="427" t="s">
        <v>528</v>
      </c>
      <c r="AA126" s="70" t="s">
        <v>605</v>
      </c>
    </row>
    <row r="127" spans="1:27" s="13" customFormat="1" ht="55.2" x14ac:dyDescent="0.3">
      <c r="A127" s="335" t="s">
        <v>592</v>
      </c>
      <c r="B127" s="70" t="s">
        <v>1631</v>
      </c>
      <c r="C127" s="70" t="s">
        <v>208</v>
      </c>
      <c r="D127" s="369" t="s">
        <v>276</v>
      </c>
      <c r="E127" s="377">
        <v>1</v>
      </c>
      <c r="F127" s="378" t="s">
        <v>1699</v>
      </c>
      <c r="G127" s="377">
        <v>2</v>
      </c>
      <c r="H127" s="379" t="s">
        <v>612</v>
      </c>
      <c r="I127" s="70" t="s">
        <v>336</v>
      </c>
      <c r="J127" s="341">
        <v>0</v>
      </c>
      <c r="K127" s="435">
        <v>2</v>
      </c>
      <c r="L127" s="341">
        <v>0</v>
      </c>
      <c r="M127" s="341">
        <v>0</v>
      </c>
      <c r="N127" s="341">
        <v>0</v>
      </c>
      <c r="O127" s="341">
        <v>0</v>
      </c>
      <c r="P127" s="341">
        <v>0</v>
      </c>
      <c r="Q127" s="341">
        <v>0</v>
      </c>
      <c r="R127" s="341">
        <v>0</v>
      </c>
      <c r="S127" s="341">
        <v>0</v>
      </c>
      <c r="T127" s="341">
        <v>0</v>
      </c>
      <c r="U127" s="341">
        <v>0</v>
      </c>
      <c r="V127" s="83" t="s">
        <v>582</v>
      </c>
      <c r="W127" s="74" t="s">
        <v>460</v>
      </c>
      <c r="X127" s="423" t="s">
        <v>527</v>
      </c>
      <c r="Y127" s="474">
        <v>479198784</v>
      </c>
      <c r="Z127" s="427" t="s">
        <v>528</v>
      </c>
      <c r="AA127" s="70" t="s">
        <v>613</v>
      </c>
    </row>
    <row r="128" spans="1:27" s="13" customFormat="1" ht="55.2" x14ac:dyDescent="0.3">
      <c r="A128" s="335" t="s">
        <v>592</v>
      </c>
      <c r="B128" s="70" t="s">
        <v>1631</v>
      </c>
      <c r="C128" s="70" t="s">
        <v>208</v>
      </c>
      <c r="D128" s="369" t="s">
        <v>276</v>
      </c>
      <c r="E128" s="377">
        <v>1</v>
      </c>
      <c r="F128" s="378" t="s">
        <v>1699</v>
      </c>
      <c r="G128" s="377">
        <v>12</v>
      </c>
      <c r="H128" s="379" t="s">
        <v>614</v>
      </c>
      <c r="I128" s="70" t="s">
        <v>336</v>
      </c>
      <c r="J128" s="435">
        <v>1</v>
      </c>
      <c r="K128" s="435">
        <v>1</v>
      </c>
      <c r="L128" s="435">
        <v>1</v>
      </c>
      <c r="M128" s="435">
        <v>1</v>
      </c>
      <c r="N128" s="435">
        <v>1</v>
      </c>
      <c r="O128" s="435">
        <v>1</v>
      </c>
      <c r="P128" s="435">
        <v>1</v>
      </c>
      <c r="Q128" s="435">
        <v>1</v>
      </c>
      <c r="R128" s="435">
        <v>1</v>
      </c>
      <c r="S128" s="435">
        <v>1</v>
      </c>
      <c r="T128" s="435">
        <v>1</v>
      </c>
      <c r="U128" s="435">
        <v>1</v>
      </c>
      <c r="V128" s="83" t="s">
        <v>582</v>
      </c>
      <c r="W128" s="74" t="s">
        <v>460</v>
      </c>
      <c r="X128" s="423" t="s">
        <v>527</v>
      </c>
      <c r="Y128" s="475"/>
      <c r="Z128" s="427" t="s">
        <v>528</v>
      </c>
      <c r="AA128" s="70" t="s">
        <v>613</v>
      </c>
    </row>
    <row r="129" spans="1:27" s="13" customFormat="1" ht="55.2" x14ac:dyDescent="0.3">
      <c r="A129" s="335" t="s">
        <v>592</v>
      </c>
      <c r="B129" s="70" t="s">
        <v>1631</v>
      </c>
      <c r="C129" s="70" t="s">
        <v>208</v>
      </c>
      <c r="D129" s="369" t="s">
        <v>276</v>
      </c>
      <c r="E129" s="377">
        <v>1</v>
      </c>
      <c r="F129" s="378" t="s">
        <v>1699</v>
      </c>
      <c r="G129" s="377">
        <v>46</v>
      </c>
      <c r="H129" s="379" t="s">
        <v>614</v>
      </c>
      <c r="I129" s="70" t="s">
        <v>336</v>
      </c>
      <c r="J129" s="436">
        <v>8.3333333333333329E-2</v>
      </c>
      <c r="K129" s="436">
        <v>8.3333333333333329E-2</v>
      </c>
      <c r="L129" s="436">
        <v>8.3333333333333329E-2</v>
      </c>
      <c r="M129" s="436">
        <v>8.3333333333333329E-2</v>
      </c>
      <c r="N129" s="436">
        <v>8.3333333333333329E-2</v>
      </c>
      <c r="O129" s="436">
        <v>8.3333333333333329E-2</v>
      </c>
      <c r="P129" s="436">
        <v>8.3333333333333329E-2</v>
      </c>
      <c r="Q129" s="436">
        <v>8.3333333333333329E-2</v>
      </c>
      <c r="R129" s="436">
        <v>8.3333333333333329E-2</v>
      </c>
      <c r="S129" s="436">
        <v>8.3333333333333329E-2</v>
      </c>
      <c r="T129" s="436">
        <v>8.3333333333333329E-2</v>
      </c>
      <c r="U129" s="436">
        <v>8.3333333333333329E-2</v>
      </c>
      <c r="V129" s="83" t="s">
        <v>582</v>
      </c>
      <c r="W129" s="74" t="s">
        <v>460</v>
      </c>
      <c r="X129" s="423" t="s">
        <v>527</v>
      </c>
      <c r="Y129" s="475"/>
      <c r="Z129" s="427" t="s">
        <v>528</v>
      </c>
      <c r="AA129" s="70" t="s">
        <v>613</v>
      </c>
    </row>
    <row r="130" spans="1:27" s="13" customFormat="1" ht="55.2" x14ac:dyDescent="0.3">
      <c r="A130" s="335" t="s">
        <v>596</v>
      </c>
      <c r="B130" s="70" t="s">
        <v>1632</v>
      </c>
      <c r="C130" s="70" t="s">
        <v>208</v>
      </c>
      <c r="D130" s="78" t="s">
        <v>279</v>
      </c>
      <c r="E130" s="86">
        <v>4</v>
      </c>
      <c r="F130" s="74" t="s">
        <v>615</v>
      </c>
      <c r="G130" s="86">
        <v>4</v>
      </c>
      <c r="H130" s="78" t="s">
        <v>616</v>
      </c>
      <c r="I130" s="70" t="s">
        <v>336</v>
      </c>
      <c r="J130" s="341">
        <v>0</v>
      </c>
      <c r="K130" s="341">
        <v>0</v>
      </c>
      <c r="L130" s="341">
        <v>0</v>
      </c>
      <c r="M130" s="341">
        <v>0</v>
      </c>
      <c r="N130" s="347">
        <v>4</v>
      </c>
      <c r="O130" s="341">
        <v>0</v>
      </c>
      <c r="P130" s="341">
        <v>0</v>
      </c>
      <c r="Q130" s="341">
        <v>0</v>
      </c>
      <c r="R130" s="341">
        <v>0</v>
      </c>
      <c r="S130" s="341">
        <v>0</v>
      </c>
      <c r="T130" s="341">
        <v>0</v>
      </c>
      <c r="U130" s="341">
        <v>0</v>
      </c>
      <c r="V130" s="83" t="s">
        <v>582</v>
      </c>
      <c r="W130" s="74" t="s">
        <v>460</v>
      </c>
      <c r="X130" s="423" t="s">
        <v>527</v>
      </c>
      <c r="Y130" s="476"/>
      <c r="Z130" s="427" t="s">
        <v>528</v>
      </c>
      <c r="AA130" s="70" t="s">
        <v>613</v>
      </c>
    </row>
    <row r="131" spans="1:27" s="13" customFormat="1" ht="55.2" x14ac:dyDescent="0.3">
      <c r="A131" s="335" t="s">
        <v>600</v>
      </c>
      <c r="B131" s="70" t="s">
        <v>1633</v>
      </c>
      <c r="C131" s="70" t="s">
        <v>208</v>
      </c>
      <c r="D131" s="78" t="s">
        <v>617</v>
      </c>
      <c r="E131" s="91">
        <v>1</v>
      </c>
      <c r="F131" s="83" t="s">
        <v>618</v>
      </c>
      <c r="G131" s="437">
        <v>1</v>
      </c>
      <c r="H131" s="78" t="s">
        <v>619</v>
      </c>
      <c r="I131" s="70" t="s">
        <v>620</v>
      </c>
      <c r="J131" s="416">
        <v>0</v>
      </c>
      <c r="K131" s="416">
        <v>0</v>
      </c>
      <c r="L131" s="346">
        <v>0.1</v>
      </c>
      <c r="M131" s="416">
        <v>0</v>
      </c>
      <c r="N131" s="346">
        <v>0.2</v>
      </c>
      <c r="O131" s="416">
        <v>0</v>
      </c>
      <c r="P131" s="346">
        <v>0.2</v>
      </c>
      <c r="Q131" s="416">
        <v>0</v>
      </c>
      <c r="R131" s="346">
        <v>0.2</v>
      </c>
      <c r="S131" s="416">
        <v>0</v>
      </c>
      <c r="T131" s="346">
        <v>0.2</v>
      </c>
      <c r="U131" s="346">
        <v>0.1</v>
      </c>
      <c r="V131" s="83" t="s">
        <v>582</v>
      </c>
      <c r="W131" s="74" t="s">
        <v>460</v>
      </c>
      <c r="X131" s="423" t="s">
        <v>527</v>
      </c>
      <c r="Y131" s="473">
        <v>479198784</v>
      </c>
      <c r="Z131" s="427" t="s">
        <v>528</v>
      </c>
      <c r="AA131" s="70" t="s">
        <v>613</v>
      </c>
    </row>
    <row r="132" spans="1:27" s="13" customFormat="1" ht="41.4" x14ac:dyDescent="0.3">
      <c r="A132" s="335" t="s">
        <v>603</v>
      </c>
      <c r="B132" s="70" t="s">
        <v>1634</v>
      </c>
      <c r="C132" s="70" t="s">
        <v>208</v>
      </c>
      <c r="D132" s="78" t="s">
        <v>283</v>
      </c>
      <c r="E132" s="438">
        <v>6</v>
      </c>
      <c r="F132" s="83" t="s">
        <v>621</v>
      </c>
      <c r="G132" s="86">
        <v>6</v>
      </c>
      <c r="H132" s="379" t="s">
        <v>622</v>
      </c>
      <c r="I132" s="70" t="s">
        <v>336</v>
      </c>
      <c r="J132" s="341">
        <v>0</v>
      </c>
      <c r="K132" s="347">
        <v>1</v>
      </c>
      <c r="L132" s="341">
        <v>0</v>
      </c>
      <c r="M132" s="347">
        <v>1</v>
      </c>
      <c r="N132" s="341">
        <v>0</v>
      </c>
      <c r="O132" s="347">
        <v>1</v>
      </c>
      <c r="P132" s="341">
        <v>0</v>
      </c>
      <c r="Q132" s="347">
        <v>1</v>
      </c>
      <c r="R132" s="341">
        <v>0</v>
      </c>
      <c r="S132" s="347">
        <v>1</v>
      </c>
      <c r="T132" s="347"/>
      <c r="U132" s="347">
        <v>1</v>
      </c>
      <c r="V132" s="83" t="s">
        <v>496</v>
      </c>
      <c r="W132" s="74" t="s">
        <v>460</v>
      </c>
      <c r="X132" s="423" t="s">
        <v>527</v>
      </c>
      <c r="Y132" s="473"/>
      <c r="Z132" s="427" t="s">
        <v>528</v>
      </c>
      <c r="AA132" s="70" t="s">
        <v>613</v>
      </c>
    </row>
    <row r="133" spans="1:27" s="13" customFormat="1" ht="41.4" x14ac:dyDescent="0.3">
      <c r="A133" s="335" t="s">
        <v>606</v>
      </c>
      <c r="B133" s="70" t="s">
        <v>1635</v>
      </c>
      <c r="C133" s="70" t="s">
        <v>208</v>
      </c>
      <c r="D133" s="78" t="s">
        <v>285</v>
      </c>
      <c r="E133" s="86">
        <v>1</v>
      </c>
      <c r="F133" s="74" t="s">
        <v>623</v>
      </c>
      <c r="G133" s="86">
        <v>1</v>
      </c>
      <c r="H133" s="78" t="s">
        <v>623</v>
      </c>
      <c r="I133" s="70" t="s">
        <v>336</v>
      </c>
      <c r="J133" s="341">
        <v>0</v>
      </c>
      <c r="K133" s="341">
        <v>0</v>
      </c>
      <c r="L133" s="341">
        <v>0</v>
      </c>
      <c r="M133" s="341">
        <v>0</v>
      </c>
      <c r="N133" s="341">
        <v>0</v>
      </c>
      <c r="O133" s="347">
        <v>1</v>
      </c>
      <c r="P133" s="341">
        <v>0</v>
      </c>
      <c r="Q133" s="341">
        <v>0</v>
      </c>
      <c r="R133" s="341">
        <v>0</v>
      </c>
      <c r="S133" s="341">
        <v>0</v>
      </c>
      <c r="T133" s="341">
        <v>0</v>
      </c>
      <c r="U133" s="341">
        <v>0</v>
      </c>
      <c r="V133" s="83" t="s">
        <v>577</v>
      </c>
      <c r="W133" s="74" t="s">
        <v>460</v>
      </c>
      <c r="X133" s="423" t="s">
        <v>527</v>
      </c>
      <c r="Y133" s="473"/>
      <c r="Z133" s="427" t="s">
        <v>528</v>
      </c>
      <c r="AA133" s="70" t="s">
        <v>613</v>
      </c>
    </row>
    <row r="134" spans="1:27" s="13" customFormat="1" ht="55.2" x14ac:dyDescent="0.3">
      <c r="A134" s="335" t="s">
        <v>608</v>
      </c>
      <c r="B134" s="70" t="s">
        <v>1636</v>
      </c>
      <c r="C134" s="70" t="s">
        <v>208</v>
      </c>
      <c r="D134" s="78" t="s">
        <v>287</v>
      </c>
      <c r="E134" s="86">
        <v>2</v>
      </c>
      <c r="F134" s="83" t="s">
        <v>624</v>
      </c>
      <c r="G134" s="86">
        <v>2</v>
      </c>
      <c r="H134" s="379" t="s">
        <v>625</v>
      </c>
      <c r="I134" s="70" t="s">
        <v>336</v>
      </c>
      <c r="J134" s="347">
        <v>2</v>
      </c>
      <c r="K134" s="341">
        <v>0</v>
      </c>
      <c r="L134" s="341">
        <v>0</v>
      </c>
      <c r="M134" s="341">
        <v>0</v>
      </c>
      <c r="N134" s="341">
        <v>0</v>
      </c>
      <c r="O134" s="341">
        <v>0</v>
      </c>
      <c r="P134" s="341">
        <v>0</v>
      </c>
      <c r="Q134" s="341">
        <v>0</v>
      </c>
      <c r="R134" s="341">
        <v>0</v>
      </c>
      <c r="S134" s="341">
        <v>0</v>
      </c>
      <c r="T134" s="341">
        <v>0</v>
      </c>
      <c r="U134" s="341">
        <v>0</v>
      </c>
      <c r="V134" s="83" t="s">
        <v>582</v>
      </c>
      <c r="W134" s="74" t="s">
        <v>460</v>
      </c>
      <c r="X134" s="423" t="s">
        <v>527</v>
      </c>
      <c r="Y134" s="473">
        <v>1197996960</v>
      </c>
      <c r="Z134" s="427" t="s">
        <v>528</v>
      </c>
      <c r="AA134" s="70" t="s">
        <v>613</v>
      </c>
    </row>
    <row r="135" spans="1:27" s="13" customFormat="1" ht="55.2" x14ac:dyDescent="0.3">
      <c r="A135" s="335" t="s">
        <v>608</v>
      </c>
      <c r="B135" s="70" t="s">
        <v>1653</v>
      </c>
      <c r="C135" s="70" t="s">
        <v>208</v>
      </c>
      <c r="D135" s="78" t="s">
        <v>289</v>
      </c>
      <c r="E135" s="86">
        <v>12</v>
      </c>
      <c r="F135" s="83" t="s">
        <v>624</v>
      </c>
      <c r="G135" s="86">
        <v>12</v>
      </c>
      <c r="H135" s="379" t="s">
        <v>626</v>
      </c>
      <c r="I135" s="70" t="s">
        <v>336</v>
      </c>
      <c r="J135" s="347">
        <v>1</v>
      </c>
      <c r="K135" s="347">
        <v>1</v>
      </c>
      <c r="L135" s="347">
        <v>1</v>
      </c>
      <c r="M135" s="347">
        <v>1</v>
      </c>
      <c r="N135" s="347">
        <v>1</v>
      </c>
      <c r="O135" s="347">
        <v>1</v>
      </c>
      <c r="P135" s="347">
        <v>1</v>
      </c>
      <c r="Q135" s="347">
        <v>1</v>
      </c>
      <c r="R135" s="347">
        <v>1</v>
      </c>
      <c r="S135" s="347">
        <v>1</v>
      </c>
      <c r="T135" s="347">
        <v>1</v>
      </c>
      <c r="U135" s="347">
        <v>1</v>
      </c>
      <c r="V135" s="83" t="s">
        <v>582</v>
      </c>
      <c r="W135" s="74" t="s">
        <v>460</v>
      </c>
      <c r="X135" s="423" t="s">
        <v>527</v>
      </c>
      <c r="Y135" s="473"/>
      <c r="Z135" s="427" t="s">
        <v>528</v>
      </c>
      <c r="AA135" s="70" t="s">
        <v>613</v>
      </c>
    </row>
    <row r="137" spans="1:27" ht="14.4" x14ac:dyDescent="0.3">
      <c r="Y137" s="269"/>
    </row>
  </sheetData>
  <sheetProtection algorithmName="SHA-512" hashValue="JHINUmviEKGWicqgT5dJiBrd9vk4phYEo38YU0vQ/113EROZewhrHmQJ1x9rV0P3e9zYO83v1PEvkDI1Mn3Erw==" saltValue="+S+XFSAI7X9GRX3JTJBDUA==" spinCount="100000" sheet="1" objects="1" scenarios="1"/>
  <autoFilter ref="A4:AA135" xr:uid="{71871D3C-6853-4E80-A95E-C3E9FB688225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43">
    <mergeCell ref="Y99:Y100"/>
    <mergeCell ref="E1:Y1"/>
    <mergeCell ref="E2:Y2"/>
    <mergeCell ref="E3:Y3"/>
    <mergeCell ref="G4:G5"/>
    <mergeCell ref="Y4:Y5"/>
    <mergeCell ref="Y57:Y59"/>
    <mergeCell ref="Y62:Y63"/>
    <mergeCell ref="Y6:Y9"/>
    <mergeCell ref="Y10:Y13"/>
    <mergeCell ref="Y14:Y16"/>
    <mergeCell ref="Y32:Y34"/>
    <mergeCell ref="Y17:Y19"/>
    <mergeCell ref="Y45:Y48"/>
    <mergeCell ref="Y20:Y21"/>
    <mergeCell ref="Y53:Y55"/>
    <mergeCell ref="A1:C3"/>
    <mergeCell ref="C4:C5"/>
    <mergeCell ref="Z4:Z5"/>
    <mergeCell ref="AA4:AA5"/>
    <mergeCell ref="H4:H5"/>
    <mergeCell ref="I4:I5"/>
    <mergeCell ref="J4:U4"/>
    <mergeCell ref="V4:V5"/>
    <mergeCell ref="W4:W5"/>
    <mergeCell ref="X4:X5"/>
    <mergeCell ref="A4:A5"/>
    <mergeCell ref="B4:B5"/>
    <mergeCell ref="D4:D5"/>
    <mergeCell ref="E4:E5"/>
    <mergeCell ref="F4:F5"/>
    <mergeCell ref="Y50:Y52"/>
    <mergeCell ref="Y94:Y96"/>
    <mergeCell ref="X28:Z31"/>
    <mergeCell ref="X39:Z44"/>
    <mergeCell ref="X82:Z82"/>
    <mergeCell ref="X90:Z90"/>
    <mergeCell ref="X92:Z92"/>
    <mergeCell ref="Y131:Y133"/>
    <mergeCell ref="Y134:Y135"/>
    <mergeCell ref="Y101:Y105"/>
    <mergeCell ref="Y127:Y130"/>
    <mergeCell ref="Y110:Y113"/>
  </mergeCells>
  <phoneticPr fontId="30" type="noConversion"/>
  <dataValidations count="1">
    <dataValidation allowBlank="1" showInputMessage="1" showErrorMessage="1" sqref="W37:W44 W25:W31 W81:W92" xr:uid="{3A8EA22A-742D-44B7-9B3D-25C5F6ED90B5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61DF-F829-49B3-B9B4-642CB0C78573}">
  <sheetPr>
    <tabColor theme="0"/>
  </sheetPr>
  <dimension ref="A1:G16"/>
  <sheetViews>
    <sheetView workbookViewId="0">
      <pane xSplit="1" ySplit="4" topLeftCell="B6" activePane="bottomRight" state="frozen"/>
      <selection pane="topRight"/>
      <selection pane="bottomLeft"/>
      <selection pane="bottomRight" activeCell="E11" sqref="E11"/>
    </sheetView>
  </sheetViews>
  <sheetFormatPr baseColWidth="10" defaultColWidth="10.6640625" defaultRowHeight="14.4" x14ac:dyDescent="0.3"/>
  <cols>
    <col min="1" max="3" width="9" customWidth="1"/>
    <col min="4" max="4" width="49.109375" customWidth="1"/>
    <col min="5" max="5" width="26.88671875" customWidth="1"/>
    <col min="6" max="6" width="17.88671875" customWidth="1"/>
  </cols>
  <sheetData>
    <row r="1" spans="1:7" x14ac:dyDescent="0.3">
      <c r="A1" s="256"/>
      <c r="B1" s="257"/>
      <c r="C1" s="1" t="s">
        <v>0</v>
      </c>
      <c r="D1" s="524" t="s">
        <v>1</v>
      </c>
      <c r="E1" s="524"/>
      <c r="F1" s="258" t="s">
        <v>2</v>
      </c>
      <c r="G1" s="259" t="s">
        <v>3</v>
      </c>
    </row>
    <row r="2" spans="1:7" ht="22.5" customHeight="1" x14ac:dyDescent="0.3">
      <c r="A2" s="260"/>
      <c r="B2" s="261"/>
      <c r="C2" s="1" t="s">
        <v>4</v>
      </c>
      <c r="D2" s="525" t="s">
        <v>5</v>
      </c>
      <c r="E2" s="525"/>
      <c r="F2" s="258" t="s">
        <v>6</v>
      </c>
      <c r="G2" s="262">
        <v>5</v>
      </c>
    </row>
    <row r="3" spans="1:7" ht="18.75" customHeight="1" x14ac:dyDescent="0.3">
      <c r="A3" s="263"/>
      <c r="B3" s="264"/>
      <c r="C3" s="1" t="s">
        <v>7</v>
      </c>
      <c r="D3" s="526" t="s">
        <v>8</v>
      </c>
      <c r="E3" s="526"/>
      <c r="F3" s="258" t="s">
        <v>9</v>
      </c>
      <c r="G3" s="265">
        <v>45681</v>
      </c>
    </row>
    <row r="4" spans="1:7" ht="41.4" customHeight="1" x14ac:dyDescent="0.3">
      <c r="A4" s="272" t="s">
        <v>627</v>
      </c>
      <c r="B4" s="527" t="s">
        <v>628</v>
      </c>
      <c r="C4" s="528"/>
      <c r="D4" s="529"/>
      <c r="E4" s="266" t="s">
        <v>629</v>
      </c>
      <c r="F4" s="519" t="s">
        <v>630</v>
      </c>
      <c r="G4" s="519"/>
    </row>
    <row r="5" spans="1:7" ht="27.6" customHeight="1" x14ac:dyDescent="0.3">
      <c r="A5" s="244">
        <v>1</v>
      </c>
      <c r="B5" s="521" t="s">
        <v>343</v>
      </c>
      <c r="C5" s="522"/>
      <c r="D5" s="523"/>
      <c r="E5" s="94">
        <v>2021011000047</v>
      </c>
      <c r="F5" s="520">
        <v>234474550204</v>
      </c>
      <c r="G5" s="520"/>
    </row>
    <row r="6" spans="1:7" ht="27.6" customHeight="1" x14ac:dyDescent="0.3">
      <c r="A6" s="243">
        <v>2</v>
      </c>
      <c r="B6" s="521" t="s">
        <v>355</v>
      </c>
      <c r="C6" s="522"/>
      <c r="D6" s="523"/>
      <c r="E6" s="94">
        <v>2021011000049</v>
      </c>
      <c r="F6" s="520">
        <v>234474550204</v>
      </c>
      <c r="G6" s="520"/>
    </row>
    <row r="7" spans="1:7" ht="27.6" customHeight="1" x14ac:dyDescent="0.3">
      <c r="A7" s="243">
        <v>3</v>
      </c>
      <c r="B7" s="521" t="s">
        <v>631</v>
      </c>
      <c r="C7" s="522"/>
      <c r="D7" s="523"/>
      <c r="E7" s="94">
        <v>202300000000222</v>
      </c>
      <c r="F7" s="520">
        <v>44355445684</v>
      </c>
      <c r="G7" s="520"/>
    </row>
    <row r="8" spans="1:7" ht="27.6" customHeight="1" x14ac:dyDescent="0.3">
      <c r="A8" s="243">
        <v>4</v>
      </c>
      <c r="B8" s="521" t="s">
        <v>632</v>
      </c>
      <c r="C8" s="522"/>
      <c r="D8" s="523"/>
      <c r="E8" s="94">
        <v>202300000000420</v>
      </c>
      <c r="F8" s="520">
        <v>80504875079</v>
      </c>
      <c r="G8" s="520"/>
    </row>
    <row r="9" spans="1:7" ht="27.6" customHeight="1" x14ac:dyDescent="0.3">
      <c r="A9" s="243">
        <v>5</v>
      </c>
      <c r="B9" s="521" t="s">
        <v>633</v>
      </c>
      <c r="C9" s="522"/>
      <c r="D9" s="523"/>
      <c r="E9" s="94">
        <v>202300000000421</v>
      </c>
      <c r="F9" s="520">
        <v>89207995636</v>
      </c>
      <c r="G9" s="520"/>
    </row>
    <row r="10" spans="1:7" ht="29.25" customHeight="1" x14ac:dyDescent="0.3">
      <c r="A10" s="243">
        <v>6</v>
      </c>
      <c r="B10" s="521" t="s">
        <v>634</v>
      </c>
      <c r="C10" s="522"/>
      <c r="D10" s="523"/>
      <c r="E10" s="94">
        <v>202300000000430</v>
      </c>
      <c r="F10" s="520">
        <v>13297004342</v>
      </c>
      <c r="G10" s="520"/>
    </row>
    <row r="11" spans="1:7" ht="23.25" customHeight="1" x14ac:dyDescent="0.3">
      <c r="A11" s="243">
        <v>7</v>
      </c>
      <c r="B11" s="521" t="s">
        <v>635</v>
      </c>
      <c r="C11" s="522"/>
      <c r="D11" s="523"/>
      <c r="E11" s="94">
        <v>202300000000468</v>
      </c>
      <c r="F11" s="520">
        <v>844912995955</v>
      </c>
      <c r="G11" s="520"/>
    </row>
    <row r="12" spans="1:7" ht="39" customHeight="1" x14ac:dyDescent="0.3">
      <c r="A12" s="243">
        <v>8</v>
      </c>
      <c r="B12" s="521" t="s">
        <v>636</v>
      </c>
      <c r="C12" s="522"/>
      <c r="D12" s="523"/>
      <c r="E12" s="94">
        <v>202400000000183</v>
      </c>
      <c r="F12" s="520">
        <v>29416659070</v>
      </c>
      <c r="G12" s="520"/>
    </row>
    <row r="13" spans="1:7" x14ac:dyDescent="0.3">
      <c r="A13" s="513" t="s">
        <v>637</v>
      </c>
      <c r="B13" s="513"/>
      <c r="C13" s="513"/>
      <c r="D13" s="513"/>
      <c r="E13" s="513"/>
      <c r="F13" s="514">
        <v>1570644076174</v>
      </c>
      <c r="G13" s="514"/>
    </row>
    <row r="14" spans="1:7" x14ac:dyDescent="0.3">
      <c r="A14" s="243">
        <v>1</v>
      </c>
      <c r="B14" s="515" t="s">
        <v>638</v>
      </c>
      <c r="C14" s="516"/>
      <c r="D14" s="517"/>
      <c r="E14" s="267"/>
      <c r="F14" s="518">
        <v>82539448000</v>
      </c>
      <c r="G14" s="518"/>
    </row>
    <row r="15" spans="1:7" x14ac:dyDescent="0.3">
      <c r="A15" s="519" t="s">
        <v>639</v>
      </c>
      <c r="B15" s="519"/>
      <c r="C15" s="519"/>
      <c r="D15" s="519"/>
      <c r="E15" s="519"/>
      <c r="F15" s="514">
        <f>F14</f>
        <v>82539448000</v>
      </c>
      <c r="G15" s="514"/>
    </row>
    <row r="16" spans="1:7" x14ac:dyDescent="0.3">
      <c r="A16" s="513" t="s">
        <v>640</v>
      </c>
      <c r="B16" s="513"/>
      <c r="C16" s="513"/>
      <c r="D16" s="513"/>
      <c r="E16" s="513"/>
      <c r="F16" s="514">
        <f>F15+F13</f>
        <v>1653183524174</v>
      </c>
      <c r="G16" s="514"/>
    </row>
  </sheetData>
  <sheetProtection algorithmName="SHA-512" hashValue="TDhn5BYG/agK+hOv4duD6e0DEr5KyU0+jZXt/vSQ1G4nvJxLqzB9mUUNaYoZE41tmTXmkeng5mVlKAbJE6oMBQ==" saltValue="MdJ2O+pWanv+kOYXBlL7KQ==" spinCount="100000" sheet="1" objects="1" scenarios="1"/>
  <mergeCells count="29">
    <mergeCell ref="D1:E1"/>
    <mergeCell ref="D2:E2"/>
    <mergeCell ref="D3:E3"/>
    <mergeCell ref="B4:D4"/>
    <mergeCell ref="B7:D7"/>
    <mergeCell ref="F4:G4"/>
    <mergeCell ref="B5:D5"/>
    <mergeCell ref="F5:G5"/>
    <mergeCell ref="B6:D6"/>
    <mergeCell ref="F6:G6"/>
    <mergeCell ref="F7:G7"/>
    <mergeCell ref="B8:D8"/>
    <mergeCell ref="F8:G8"/>
    <mergeCell ref="B9:D9"/>
    <mergeCell ref="F9:G9"/>
    <mergeCell ref="F10:G10"/>
    <mergeCell ref="B11:D11"/>
    <mergeCell ref="F11:G11"/>
    <mergeCell ref="B12:D12"/>
    <mergeCell ref="F12:G12"/>
    <mergeCell ref="B10:D10"/>
    <mergeCell ref="A16:E16"/>
    <mergeCell ref="F16:G16"/>
    <mergeCell ref="F13:G13"/>
    <mergeCell ref="B14:D14"/>
    <mergeCell ref="F14:G14"/>
    <mergeCell ref="A15:E15"/>
    <mergeCell ref="F15:G15"/>
    <mergeCell ref="A13:E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9E10-7285-4055-A94D-233ACE05BE3A}">
  <dimension ref="A1:Y302"/>
  <sheetViews>
    <sheetView zoomScale="80" zoomScaleNormal="80" workbookViewId="0">
      <pane ySplit="6" topLeftCell="A9" activePane="bottomLeft" state="frozen"/>
      <selection pane="bottomLeft" activeCell="A13" sqref="A13"/>
    </sheetView>
  </sheetViews>
  <sheetFormatPr baseColWidth="10" defaultColWidth="9.109375" defaultRowHeight="14.4" x14ac:dyDescent="0.3"/>
  <cols>
    <col min="1" max="1" width="10.109375" style="211" customWidth="1"/>
    <col min="2" max="2" width="14" style="211" bestFit="1" customWidth="1"/>
    <col min="3" max="3" width="42.109375" style="211" customWidth="1"/>
    <col min="4" max="4" width="21.33203125" style="211" customWidth="1"/>
    <col min="5" max="5" width="42.6640625" style="211" bestFit="1" customWidth="1"/>
    <col min="6" max="6" width="25.5546875" style="211" customWidth="1"/>
    <col min="7" max="7" width="38.6640625" style="211" customWidth="1"/>
    <col min="8" max="8" width="40.44140625" style="211" customWidth="1"/>
    <col min="9" max="9" width="25.6640625" style="211" customWidth="1"/>
    <col min="10" max="10" width="25" style="211" customWidth="1"/>
    <col min="11" max="11" width="29.44140625" style="211" customWidth="1"/>
    <col min="12" max="12" width="6.44140625" style="211" bestFit="1" customWidth="1"/>
    <col min="13" max="13" width="8.44140625" style="211" bestFit="1" customWidth="1"/>
    <col min="14" max="14" width="14" style="211" bestFit="1" customWidth="1"/>
    <col min="15" max="15" width="9.44140625" style="211" bestFit="1" customWidth="1"/>
    <col min="16" max="16" width="14" style="211" bestFit="1" customWidth="1"/>
    <col min="17" max="17" width="10" style="211" bestFit="1" customWidth="1"/>
    <col min="18" max="18" width="14" style="211" bestFit="1" customWidth="1"/>
    <col min="19" max="19" width="10.33203125" style="211" bestFit="1" customWidth="1"/>
    <col min="20" max="21" width="14" style="211" bestFit="1" customWidth="1"/>
    <col min="22" max="22" width="13.44140625" style="211" bestFit="1" customWidth="1"/>
    <col min="23" max="23" width="14" style="211" bestFit="1" customWidth="1"/>
    <col min="24" max="24" width="30.33203125" style="211" customWidth="1"/>
    <col min="25" max="16384" width="9.109375" style="211"/>
  </cols>
  <sheetData>
    <row r="1" spans="1:25" ht="21.75" customHeight="1" x14ac:dyDescent="0.3">
      <c r="A1" s="537"/>
      <c r="B1" s="538"/>
      <c r="C1" s="95" t="s">
        <v>0</v>
      </c>
      <c r="D1" s="543" t="s">
        <v>1</v>
      </c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5" t="s">
        <v>2</v>
      </c>
      <c r="W1" s="546"/>
      <c r="X1" s="96" t="s">
        <v>3</v>
      </c>
    </row>
    <row r="2" spans="1:25" ht="21.75" customHeight="1" x14ac:dyDescent="0.3">
      <c r="A2" s="539"/>
      <c r="B2" s="540"/>
      <c r="C2" s="95" t="s">
        <v>4</v>
      </c>
      <c r="D2" s="547" t="s">
        <v>5</v>
      </c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5" t="s">
        <v>6</v>
      </c>
      <c r="W2" s="546"/>
      <c r="X2" s="97">
        <v>4</v>
      </c>
    </row>
    <row r="3" spans="1:25" ht="21.75" customHeight="1" x14ac:dyDescent="0.3">
      <c r="A3" s="541"/>
      <c r="B3" s="542"/>
      <c r="C3" s="95" t="s">
        <v>7</v>
      </c>
      <c r="D3" s="549" t="s">
        <v>8</v>
      </c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1" t="s">
        <v>9</v>
      </c>
      <c r="W3" s="552"/>
      <c r="X3" s="98">
        <v>45576</v>
      </c>
    </row>
    <row r="4" spans="1:25" x14ac:dyDescent="0.3"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</row>
    <row r="5" spans="1:25" ht="33.75" customHeight="1" x14ac:dyDescent="0.3">
      <c r="A5" s="536" t="s">
        <v>641</v>
      </c>
      <c r="B5" s="536" t="s">
        <v>642</v>
      </c>
      <c r="C5" s="536" t="s">
        <v>29</v>
      </c>
      <c r="D5" s="536" t="s">
        <v>643</v>
      </c>
      <c r="E5" s="536" t="s">
        <v>291</v>
      </c>
      <c r="F5" s="536" t="s">
        <v>644</v>
      </c>
      <c r="G5" s="536" t="s">
        <v>645</v>
      </c>
      <c r="H5" s="536" t="s">
        <v>646</v>
      </c>
      <c r="I5" s="536" t="s">
        <v>647</v>
      </c>
      <c r="J5" s="536" t="s">
        <v>648</v>
      </c>
      <c r="K5" s="536" t="s">
        <v>649</v>
      </c>
      <c r="L5" s="536" t="s">
        <v>650</v>
      </c>
      <c r="M5" s="536"/>
      <c r="N5" s="536"/>
      <c r="O5" s="536"/>
      <c r="P5" s="536"/>
      <c r="Q5" s="536"/>
      <c r="R5" s="536"/>
      <c r="S5" s="536"/>
      <c r="T5" s="536"/>
      <c r="U5" s="536"/>
      <c r="V5" s="536"/>
      <c r="W5" s="536"/>
      <c r="X5" s="536" t="s">
        <v>651</v>
      </c>
    </row>
    <row r="6" spans="1:25" ht="15.6" x14ac:dyDescent="0.3">
      <c r="A6" s="536"/>
      <c r="B6" s="536"/>
      <c r="C6" s="536"/>
      <c r="D6" s="536"/>
      <c r="E6" s="536"/>
      <c r="F6" s="536"/>
      <c r="G6" s="536"/>
      <c r="H6" s="536"/>
      <c r="I6" s="536"/>
      <c r="J6" s="536"/>
      <c r="K6" s="536"/>
      <c r="L6" s="99" t="s">
        <v>652</v>
      </c>
      <c r="M6" s="99" t="s">
        <v>653</v>
      </c>
      <c r="N6" s="99" t="s">
        <v>654</v>
      </c>
      <c r="O6" s="99" t="s">
        <v>655</v>
      </c>
      <c r="P6" s="99" t="s">
        <v>656</v>
      </c>
      <c r="Q6" s="99" t="s">
        <v>657</v>
      </c>
      <c r="R6" s="99" t="s">
        <v>658</v>
      </c>
      <c r="S6" s="99" t="s">
        <v>659</v>
      </c>
      <c r="T6" s="99" t="s">
        <v>660</v>
      </c>
      <c r="U6" s="99" t="s">
        <v>661</v>
      </c>
      <c r="V6" s="99" t="s">
        <v>662</v>
      </c>
      <c r="W6" s="99" t="s">
        <v>663</v>
      </c>
      <c r="X6" s="536"/>
    </row>
    <row r="7" spans="1:25" s="102" customFormat="1" ht="56.1" customHeight="1" x14ac:dyDescent="0.3">
      <c r="A7" s="100" t="s">
        <v>664</v>
      </c>
      <c r="B7" s="101" t="str">
        <f>+'[1]Metas Estratégicas'!J6</f>
        <v>PAI - 1</v>
      </c>
      <c r="C7" s="101" t="str">
        <f>+'[1]Metas Estratégicas'!K6</f>
        <v>1. Hectáreas entregadas a través del Fondo de Tierras. (Campesinos)</v>
      </c>
      <c r="D7" s="212">
        <f>+'[1]Metas Estratégicas'!P6</f>
        <v>41545</v>
      </c>
      <c r="E7" s="101" t="str">
        <f>'[1]Productos '!E7</f>
        <v>Servicio de administración de tierras de la Nación</v>
      </c>
      <c r="F7" s="213">
        <f>+'[1]Productos '!F7</f>
        <v>41545</v>
      </c>
      <c r="G7" s="101" t="str">
        <f>+'[1]Productos '!G7</f>
        <v xml:space="preserve"> Hectáreas entregadas a través del Fondo de Tierras. (Campesinos)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</row>
    <row r="8" spans="1:25" s="102" customFormat="1" ht="69" customHeight="1" x14ac:dyDescent="0.3">
      <c r="A8" s="100" t="s">
        <v>665</v>
      </c>
      <c r="B8" s="103" t="str">
        <f>'[1]Metas Estratégicas'!J7</f>
        <v>PAI - 1</v>
      </c>
      <c r="C8" s="103" t="str">
        <f>+'[1]Metas Estratégicas'!K7</f>
        <v xml:space="preserve">1.1 Hectáreas entregadas por adjudicación de Bienes Fiscales Patrimoniales sin ocupación previa.(Asignación de Derechos Decreto Ley 902 Y DECRETO 1623 ) </v>
      </c>
      <c r="D8" s="103">
        <f>+'[1]Metas Estratégicas'!P7</f>
        <v>30720</v>
      </c>
      <c r="E8" s="117" t="str">
        <f>'[1]Productos '!E7</f>
        <v>Servicio de administración de tierras de la Nación</v>
      </c>
      <c r="F8" s="103">
        <f>+'[1]Productos '!F8</f>
        <v>30720</v>
      </c>
      <c r="G8" s="103" t="str">
        <f>+'[1]Productos '!G8</f>
        <v xml:space="preserve">Hectáreas entregadas por adjudicación de Bienes Fiscales Patrimoniales sin ocupación previa.(Asignación de Derechos Decreto Ley 902 Y DECRETO 1623 ) </v>
      </c>
      <c r="H8" s="103" t="s">
        <v>666</v>
      </c>
      <c r="I8" s="103"/>
      <c r="J8" s="214" t="s">
        <v>667</v>
      </c>
      <c r="K8" s="105" t="s">
        <v>668</v>
      </c>
      <c r="L8" s="103"/>
      <c r="M8" s="103"/>
      <c r="N8" s="103">
        <v>2000</v>
      </c>
      <c r="O8" s="103">
        <v>2000</v>
      </c>
      <c r="P8" s="103">
        <v>3000</v>
      </c>
      <c r="Q8" s="103">
        <v>3000</v>
      </c>
      <c r="R8" s="103">
        <v>3500</v>
      </c>
      <c r="S8" s="103">
        <v>3500</v>
      </c>
      <c r="T8" s="103">
        <v>4000</v>
      </c>
      <c r="U8" s="103">
        <v>4000</v>
      </c>
      <c r="V8" s="103">
        <v>4000</v>
      </c>
      <c r="W8" s="103">
        <v>1720</v>
      </c>
      <c r="X8" s="101"/>
    </row>
    <row r="9" spans="1:25" s="102" customFormat="1" ht="69" customHeight="1" x14ac:dyDescent="0.3">
      <c r="A9" s="100" t="s">
        <v>669</v>
      </c>
      <c r="B9" s="103" t="str">
        <f>'[1]Metas Estratégicas'!J7</f>
        <v>PAI - 1</v>
      </c>
      <c r="C9" s="103" t="str">
        <f>'[1]Metas Estratégicas'!K7</f>
        <v xml:space="preserve">1.1 Hectáreas entregadas por adjudicación de Bienes Fiscales Patrimoniales sin ocupación previa.(Asignación de Derechos Decreto Ley 902 Y DECRETO 1623 ) </v>
      </c>
      <c r="D9" s="103">
        <f>'[1]Metas Estratégicas'!P7</f>
        <v>30720</v>
      </c>
      <c r="E9" s="117" t="str">
        <f>'[1]Productos '!E7</f>
        <v>Servicio de administración de tierras de la Nación</v>
      </c>
      <c r="F9" s="103">
        <f>'[1]Productos '!F8</f>
        <v>30720</v>
      </c>
      <c r="G9" s="103" t="str">
        <f>'[1]Productos '!G8</f>
        <v xml:space="preserve">Hectáreas entregadas por adjudicación de Bienes Fiscales Patrimoniales sin ocupación previa.(Asignación de Derechos Decreto Ley 902 Y DECRETO 1623 ) </v>
      </c>
      <c r="H9" s="103" t="s">
        <v>670</v>
      </c>
      <c r="I9" s="103"/>
      <c r="J9" s="214" t="s">
        <v>667</v>
      </c>
      <c r="K9" s="105" t="s">
        <v>668</v>
      </c>
      <c r="L9" s="103"/>
      <c r="M9" s="103"/>
      <c r="N9" s="103">
        <v>2000</v>
      </c>
      <c r="O9" s="103">
        <v>2000</v>
      </c>
      <c r="P9" s="103">
        <v>3000</v>
      </c>
      <c r="Q9" s="103">
        <v>3000</v>
      </c>
      <c r="R9" s="103">
        <v>3500</v>
      </c>
      <c r="S9" s="103">
        <v>3500</v>
      </c>
      <c r="T9" s="103">
        <v>4000</v>
      </c>
      <c r="U9" s="103">
        <v>4000</v>
      </c>
      <c r="V9" s="103">
        <v>4000</v>
      </c>
      <c r="W9" s="103">
        <v>1720</v>
      </c>
      <c r="X9" s="101"/>
    </row>
    <row r="10" spans="1:25" s="102" customFormat="1" ht="56.1" customHeight="1" x14ac:dyDescent="0.3">
      <c r="A10" s="100" t="s">
        <v>671</v>
      </c>
      <c r="B10" s="103" t="str">
        <f>'[1]Metas Estratégicas'!J8</f>
        <v>PAI - 1</v>
      </c>
      <c r="C10" s="103" t="str">
        <f>+'[1]Metas Estratégicas'!K8</f>
        <v>1.2 Hectáreas entregadas mediante otros programas especiales.</v>
      </c>
      <c r="D10" s="103">
        <f>+'[1]Metas Estratégicas'!P8</f>
        <v>10000</v>
      </c>
      <c r="E10" s="117" t="str">
        <f>'[1]Productos '!E7</f>
        <v>Servicio de administración de tierras de la Nación</v>
      </c>
      <c r="F10" s="103">
        <f>+'[1]Productos '!F9</f>
        <v>10000</v>
      </c>
      <c r="G10" s="103" t="str">
        <f>+'[1]Productos '!G9</f>
        <v>Hectáreas entregadas mediante otros programas especiales.</v>
      </c>
      <c r="H10" s="103" t="s">
        <v>672</v>
      </c>
      <c r="I10" s="103" t="s">
        <v>673</v>
      </c>
      <c r="J10" s="214">
        <v>10000</v>
      </c>
      <c r="K10" s="105" t="s">
        <v>668</v>
      </c>
      <c r="L10" s="103"/>
      <c r="M10" s="103"/>
      <c r="N10" s="103">
        <v>2000</v>
      </c>
      <c r="O10" s="103"/>
      <c r="P10" s="103"/>
      <c r="Q10" s="103">
        <v>3000</v>
      </c>
      <c r="R10" s="103"/>
      <c r="S10" s="103"/>
      <c r="T10" s="103">
        <v>3000</v>
      </c>
      <c r="U10" s="103"/>
      <c r="V10" s="103"/>
      <c r="W10" s="103">
        <v>2000</v>
      </c>
      <c r="X10" s="104" t="s">
        <v>674</v>
      </c>
    </row>
    <row r="11" spans="1:25" s="102" customFormat="1" ht="56.1" customHeight="1" x14ac:dyDescent="0.3">
      <c r="A11" s="100" t="s">
        <v>675</v>
      </c>
      <c r="B11" s="103" t="str">
        <f>'[1]Metas Estratégicas'!J8</f>
        <v>PAI - 1</v>
      </c>
      <c r="C11" s="103" t="str">
        <f>'[1]Metas Estratégicas'!K8</f>
        <v>1.2 Hectáreas entregadas mediante otros programas especiales.</v>
      </c>
      <c r="D11" s="103">
        <f>'[1]Metas Estratégicas'!P8</f>
        <v>10000</v>
      </c>
      <c r="E11" s="103" t="str">
        <f>'[1]Productos '!E7</f>
        <v>Servicio de administración de tierras de la Nación</v>
      </c>
      <c r="F11" s="103">
        <f>'[1]Productos '!F9</f>
        <v>10000</v>
      </c>
      <c r="G11" s="103" t="str">
        <f>'[1]Productos '!G9</f>
        <v>Hectáreas entregadas mediante otros programas especiales.</v>
      </c>
      <c r="H11" s="103" t="s">
        <v>676</v>
      </c>
      <c r="I11" s="103" t="s">
        <v>673</v>
      </c>
      <c r="J11" s="214">
        <v>10000</v>
      </c>
      <c r="K11" s="105" t="s">
        <v>668</v>
      </c>
      <c r="L11" s="103"/>
      <c r="M11" s="103"/>
      <c r="N11" s="103">
        <v>2000</v>
      </c>
      <c r="O11" s="103"/>
      <c r="P11" s="103"/>
      <c r="Q11" s="103">
        <v>3000</v>
      </c>
      <c r="R11" s="103"/>
      <c r="S11" s="103"/>
      <c r="T11" s="103">
        <v>3000</v>
      </c>
      <c r="U11" s="103"/>
      <c r="V11" s="103"/>
      <c r="W11" s="103">
        <v>2000</v>
      </c>
      <c r="X11" s="104" t="s">
        <v>677</v>
      </c>
    </row>
    <row r="12" spans="1:25" s="102" customFormat="1" ht="56.1" customHeight="1" x14ac:dyDescent="0.3">
      <c r="A12" s="100" t="s">
        <v>678</v>
      </c>
      <c r="B12" s="103" t="str">
        <f>'[1]Metas Estratégicas'!J9</f>
        <v>PAI - 1</v>
      </c>
      <c r="C12" s="103" t="str">
        <f>+'[1]Metas Estratégicas'!K9</f>
        <v>1.3 Hectáreas adjudicadas a través de subsidios para compra de tierras.</v>
      </c>
      <c r="D12" s="103">
        <f>+'[1]Metas Estratégicas'!P9</f>
        <v>825</v>
      </c>
      <c r="E12" s="103" t="str">
        <f>'[1]Productos '!E7</f>
        <v>Servicio de administración de tierras de la Nación</v>
      </c>
      <c r="F12" s="103">
        <f>+'[1]Productos '!F10</f>
        <v>825</v>
      </c>
      <c r="G12" s="103" t="str">
        <f>+'[1]Productos '!G10</f>
        <v>Hectáreas adjudicadas a través de subsidios para compra de tierras.</v>
      </c>
      <c r="H12" s="103" t="s">
        <v>679</v>
      </c>
      <c r="I12" s="103" t="s">
        <v>680</v>
      </c>
      <c r="J12" s="214">
        <v>86</v>
      </c>
      <c r="K12" s="101" t="s">
        <v>681</v>
      </c>
      <c r="L12" s="105" t="s">
        <v>75</v>
      </c>
      <c r="M12" s="104" t="s">
        <v>75</v>
      </c>
      <c r="N12" s="105" t="s">
        <v>75</v>
      </c>
      <c r="O12" s="104">
        <v>4</v>
      </c>
      <c r="P12" s="105">
        <v>6</v>
      </c>
      <c r="Q12" s="105">
        <v>6</v>
      </c>
      <c r="R12" s="104">
        <v>10</v>
      </c>
      <c r="S12" s="105">
        <v>10</v>
      </c>
      <c r="T12" s="104">
        <v>10</v>
      </c>
      <c r="U12" s="105">
        <v>10</v>
      </c>
      <c r="V12" s="105">
        <v>10</v>
      </c>
      <c r="W12" s="104">
        <v>20</v>
      </c>
      <c r="X12" s="101" t="s">
        <v>682</v>
      </c>
    </row>
    <row r="13" spans="1:25" s="102" customFormat="1" ht="56.1" customHeight="1" x14ac:dyDescent="0.3">
      <c r="A13" s="100" t="s">
        <v>683</v>
      </c>
      <c r="B13" s="103" t="str">
        <f>'[1]Metas Estratégicas'!J10</f>
        <v>PAI - 2</v>
      </c>
      <c r="C13" s="103" t="str">
        <f>+'[1]Metas Estratégicas'!K10</f>
        <v>2. Hectáreas entregadas a mujeres rurales través del fondo de tierras (Título Individual).</v>
      </c>
      <c r="D13" s="103">
        <f>+'[1]Metas Estratégicas'!P10</f>
        <v>1536</v>
      </c>
      <c r="E13" s="103" t="str">
        <f>'[1]Productos '!E7</f>
        <v>Servicio de administración de tierras de la Nación</v>
      </c>
      <c r="F13" s="103">
        <f>+'[1]Productos '!F11</f>
        <v>1536</v>
      </c>
      <c r="G13" s="103" t="str">
        <f>+'[1]Productos '!G11</f>
        <v>Hectáreas entregadas a mujeres rurales través del fondo de tierras (Título Individual).</v>
      </c>
      <c r="H13" s="103"/>
      <c r="I13" s="103"/>
      <c r="J13" s="214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</row>
    <row r="14" spans="1:25" s="102" customFormat="1" ht="56.1" customHeight="1" x14ac:dyDescent="0.3">
      <c r="A14" s="100" t="s">
        <v>684</v>
      </c>
      <c r="B14" s="103" t="str">
        <f>'[1]Metas Estratégicas'!J20</f>
        <v>PAI - 6</v>
      </c>
      <c r="C14" s="103" t="str">
        <f>'[1]Metas Estratégicas'!K20</f>
        <v>6. Títulos entregados a través del Fondo de Tierras. </v>
      </c>
      <c r="D14" s="103">
        <f>'[1]Metas Estratégicas'!P20</f>
        <v>4072</v>
      </c>
      <c r="E14" s="103" t="str">
        <f>'[1]Productos '!E21</f>
        <v xml:space="preserve">Servicio de adjudicación </v>
      </c>
      <c r="F14" s="103">
        <v>1000</v>
      </c>
      <c r="G14" s="103" t="str">
        <f>'[1]Productos '!G21</f>
        <v>Títulos entregados a través del Fondo de Tierras. </v>
      </c>
      <c r="H14" s="103" t="s">
        <v>672</v>
      </c>
      <c r="I14" s="103" t="s">
        <v>405</v>
      </c>
      <c r="J14" s="214">
        <v>1000</v>
      </c>
      <c r="K14" s="96" t="s">
        <v>668</v>
      </c>
      <c r="L14" s="101"/>
      <c r="M14" s="106">
        <v>100</v>
      </c>
      <c r="N14" s="103">
        <v>100</v>
      </c>
      <c r="O14" s="103">
        <v>100</v>
      </c>
      <c r="P14" s="103">
        <v>100</v>
      </c>
      <c r="Q14" s="103">
        <v>100</v>
      </c>
      <c r="R14" s="103">
        <v>100</v>
      </c>
      <c r="S14" s="103">
        <v>100</v>
      </c>
      <c r="T14" s="103">
        <v>100</v>
      </c>
      <c r="U14" s="103">
        <v>100</v>
      </c>
      <c r="V14" s="103">
        <v>100</v>
      </c>
      <c r="W14" s="103"/>
      <c r="X14" s="104" t="s">
        <v>685</v>
      </c>
    </row>
    <row r="15" spans="1:25" s="102" customFormat="1" ht="56.1" customHeight="1" x14ac:dyDescent="0.3">
      <c r="A15" s="100" t="s">
        <v>686</v>
      </c>
      <c r="B15" s="103" t="str">
        <f>'[1]Metas Estratégicas'!J21</f>
        <v>PAI - 6</v>
      </c>
      <c r="C15" s="103" t="str">
        <f>'[1]Metas Estratégicas'!K21</f>
        <v>6.1 Títulos entregados a través del Fondo de Tierras. </v>
      </c>
      <c r="D15" s="103">
        <f>'[1]Metas Estratégicas'!P21</f>
        <v>1000</v>
      </c>
      <c r="E15" s="103" t="str">
        <f>'[1]Productos '!E21</f>
        <v xml:space="preserve">Servicio de adjudicación </v>
      </c>
      <c r="F15" s="103">
        <f>'[1]Productos '!F22</f>
        <v>1000</v>
      </c>
      <c r="G15" s="103" t="str">
        <f>'[1]Productos '!G22</f>
        <v>Títulos entregados a través del Fondo de Tierras. </v>
      </c>
      <c r="H15" s="103" t="s">
        <v>687</v>
      </c>
      <c r="I15" s="103" t="s">
        <v>405</v>
      </c>
      <c r="J15" s="214">
        <v>1000</v>
      </c>
      <c r="K15" s="96" t="s">
        <v>668</v>
      </c>
      <c r="L15" s="103"/>
      <c r="M15" s="103">
        <v>100</v>
      </c>
      <c r="N15" s="103">
        <v>100</v>
      </c>
      <c r="O15" s="103">
        <v>100</v>
      </c>
      <c r="P15" s="103">
        <v>100</v>
      </c>
      <c r="Q15" s="103">
        <v>100</v>
      </c>
      <c r="R15" s="103">
        <v>100</v>
      </c>
      <c r="S15" s="103">
        <v>100</v>
      </c>
      <c r="T15" s="103">
        <v>100</v>
      </c>
      <c r="U15" s="103">
        <v>100</v>
      </c>
      <c r="V15" s="103">
        <v>100</v>
      </c>
      <c r="W15" s="103"/>
      <c r="X15" s="104" t="s">
        <v>688</v>
      </c>
      <c r="Y15" s="211"/>
    </row>
    <row r="16" spans="1:25" s="102" customFormat="1" ht="56.1" customHeight="1" x14ac:dyDescent="0.3">
      <c r="A16" s="100" t="s">
        <v>689</v>
      </c>
      <c r="B16" s="103" t="str">
        <f>'[1]Metas Estratégicas'!J22</f>
        <v>PAI - 6</v>
      </c>
      <c r="C16" s="103" t="str">
        <f>'[1]Metas Estratégicas'!K22</f>
        <v>6.2 Títulos entregados a través del Fondo de Tierras. </v>
      </c>
      <c r="D16" s="103">
        <f>'[1]Metas Estratégicas'!P22</f>
        <v>3072</v>
      </c>
      <c r="E16" s="103" t="str">
        <f>'[1]Productos '!E21</f>
        <v xml:space="preserve">Servicio de adjudicación </v>
      </c>
      <c r="F16" s="103">
        <f>'[1]Productos '!F23</f>
        <v>3072</v>
      </c>
      <c r="G16" s="103" t="str">
        <f>'[1]Productos '!G23</f>
        <v>Títulos entregados a través del Fondo de Tierras. </v>
      </c>
      <c r="H16" s="103" t="s">
        <v>672</v>
      </c>
      <c r="I16" s="103" t="s">
        <v>405</v>
      </c>
      <c r="J16" s="214">
        <v>3072</v>
      </c>
      <c r="K16" s="96" t="s">
        <v>668</v>
      </c>
      <c r="L16" s="103"/>
      <c r="M16" s="103"/>
      <c r="N16" s="103">
        <v>100</v>
      </c>
      <c r="O16" s="103">
        <v>100</v>
      </c>
      <c r="P16" s="103">
        <v>200</v>
      </c>
      <c r="Q16" s="103">
        <v>200</v>
      </c>
      <c r="R16" s="103">
        <v>310</v>
      </c>
      <c r="S16" s="103">
        <v>450</v>
      </c>
      <c r="T16" s="103">
        <v>500</v>
      </c>
      <c r="U16" s="103">
        <v>500</v>
      </c>
      <c r="V16" s="103">
        <v>500</v>
      </c>
      <c r="W16" s="103">
        <v>212</v>
      </c>
      <c r="X16" s="96"/>
      <c r="Y16" s="211"/>
    </row>
    <row r="17" spans="1:25" s="102" customFormat="1" ht="89.1" customHeight="1" x14ac:dyDescent="0.3">
      <c r="A17" s="100" t="s">
        <v>690</v>
      </c>
      <c r="B17" s="103" t="str">
        <f>'[1]Metas Estratégicas'!J23</f>
        <v>PAI - 7</v>
      </c>
      <c r="C17" s="103" t="str">
        <f>'[1]Metas Estratégicas'!K23</f>
        <v>7. Hectáreas registradas de títulos expedidos en años anteriores (Acceso a tierra)</v>
      </c>
      <c r="D17" s="103">
        <f>'[1]Metas Estratégicas'!P23</f>
        <v>1000</v>
      </c>
      <c r="E17" s="103" t="str">
        <f>'[1]Productos '!E24</f>
        <v>Servicio de administración de tierras de la Nación</v>
      </c>
      <c r="F17" s="103">
        <f>'[1]Productos '!F24</f>
        <v>1000</v>
      </c>
      <c r="G17" s="103" t="s">
        <v>691</v>
      </c>
      <c r="H17" s="103" t="s">
        <v>687</v>
      </c>
      <c r="I17" s="103" t="s">
        <v>692</v>
      </c>
      <c r="J17" s="214">
        <v>1000</v>
      </c>
      <c r="K17" s="96" t="s">
        <v>668</v>
      </c>
      <c r="L17" s="103"/>
      <c r="M17" s="103">
        <v>100</v>
      </c>
      <c r="N17" s="103">
        <v>100</v>
      </c>
      <c r="O17" s="103">
        <v>100</v>
      </c>
      <c r="P17" s="103">
        <v>100</v>
      </c>
      <c r="Q17" s="103">
        <v>100</v>
      </c>
      <c r="R17" s="103">
        <v>100</v>
      </c>
      <c r="S17" s="103">
        <v>100</v>
      </c>
      <c r="T17" s="103">
        <v>100</v>
      </c>
      <c r="U17" s="103">
        <v>100</v>
      </c>
      <c r="V17" s="103">
        <v>100</v>
      </c>
      <c r="W17" s="103"/>
      <c r="X17" s="96"/>
      <c r="Y17" s="211"/>
    </row>
    <row r="18" spans="1:25" s="102" customFormat="1" ht="118.5" customHeight="1" x14ac:dyDescent="0.3">
      <c r="A18" s="100" t="s">
        <v>693</v>
      </c>
      <c r="B18" s="103" t="str">
        <f>'[1]Metas Estratégicas'!J24</f>
        <v>PAI - 8</v>
      </c>
      <c r="C18" s="103" t="str">
        <f>'[1]Metas Estratégicas'!K24</f>
        <v xml:space="preserve">8. Hectáreas adquiridas de tierra rural (Compra, Transferencias, Donaciones, etc.) </v>
      </c>
      <c r="D18" s="103">
        <f>'[1]Metas Estratégicas'!P24</f>
        <v>50000</v>
      </c>
      <c r="E18" s="103" t="str">
        <f>'[1]Productos '!E25</f>
        <v>Servicio de administración de tierras de la Nación</v>
      </c>
      <c r="F18" s="103">
        <f>'[1]Productos '!F25</f>
        <v>50000</v>
      </c>
      <c r="G18" s="103" t="s">
        <v>694</v>
      </c>
      <c r="H18" s="103" t="s">
        <v>695</v>
      </c>
      <c r="I18" s="103" t="s">
        <v>694</v>
      </c>
      <c r="J18" s="214">
        <v>50000</v>
      </c>
      <c r="K18" s="103" t="s">
        <v>668</v>
      </c>
      <c r="L18" s="107" t="s">
        <v>75</v>
      </c>
      <c r="M18" s="108" t="s">
        <v>75</v>
      </c>
      <c r="N18" s="108">
        <v>10000</v>
      </c>
      <c r="O18" s="108" t="s">
        <v>75</v>
      </c>
      <c r="P18" s="108" t="s">
        <v>75</v>
      </c>
      <c r="Q18" s="108">
        <v>7500</v>
      </c>
      <c r="R18" s="108" t="s">
        <v>75</v>
      </c>
      <c r="S18" s="108" t="s">
        <v>75</v>
      </c>
      <c r="T18" s="108">
        <v>12500</v>
      </c>
      <c r="U18" s="107" t="s">
        <v>75</v>
      </c>
      <c r="V18" s="108" t="s">
        <v>75</v>
      </c>
      <c r="W18" s="108">
        <v>20000</v>
      </c>
      <c r="X18" s="104" t="s">
        <v>696</v>
      </c>
      <c r="Y18" s="211"/>
    </row>
    <row r="19" spans="1:25" s="102" customFormat="1" ht="56.1" customHeight="1" x14ac:dyDescent="0.3">
      <c r="A19" s="100" t="s">
        <v>697</v>
      </c>
      <c r="B19" s="103" t="str">
        <f>'[1]Metas Estratégicas'!J24</f>
        <v>PAI - 8</v>
      </c>
      <c r="C19" s="103" t="str">
        <f>'[1]Metas Estratégicas'!K24</f>
        <v xml:space="preserve">8. Hectáreas adquiridas de tierra rural (Compra, Transferencias, Donaciones, etc.) </v>
      </c>
      <c r="D19" s="103">
        <f>'[1]Metas Estratégicas'!P24</f>
        <v>50000</v>
      </c>
      <c r="E19" s="103" t="str">
        <f>'[1]Productos '!E25</f>
        <v>Servicio de administración de tierras de la Nación</v>
      </c>
      <c r="F19" s="103">
        <f>'[1]Productos '!F25</f>
        <v>50000</v>
      </c>
      <c r="G19" s="103" t="s">
        <v>694</v>
      </c>
      <c r="H19" s="103" t="s">
        <v>698</v>
      </c>
      <c r="I19" s="103" t="s">
        <v>699</v>
      </c>
      <c r="J19" s="214">
        <v>50000</v>
      </c>
      <c r="K19" s="103" t="s">
        <v>668</v>
      </c>
      <c r="L19" s="107" t="s">
        <v>75</v>
      </c>
      <c r="M19" s="108" t="s">
        <v>75</v>
      </c>
      <c r="N19" s="108">
        <v>5000</v>
      </c>
      <c r="O19" s="108" t="s">
        <v>75</v>
      </c>
      <c r="P19" s="108" t="s">
        <v>75</v>
      </c>
      <c r="Q19" s="108">
        <v>5000</v>
      </c>
      <c r="R19" s="108" t="s">
        <v>75</v>
      </c>
      <c r="S19" s="108" t="s">
        <v>75</v>
      </c>
      <c r="T19" s="108">
        <v>20000</v>
      </c>
      <c r="U19" s="107" t="s">
        <v>75</v>
      </c>
      <c r="V19" s="108" t="s">
        <v>75</v>
      </c>
      <c r="W19" s="108">
        <v>20000</v>
      </c>
      <c r="X19" s="104" t="s">
        <v>700</v>
      </c>
      <c r="Y19" s="211"/>
    </row>
    <row r="20" spans="1:25" ht="78" x14ac:dyDescent="0.3">
      <c r="A20" s="100" t="s">
        <v>701</v>
      </c>
      <c r="B20" s="533" t="s">
        <v>95</v>
      </c>
      <c r="C20" s="109" t="s">
        <v>702</v>
      </c>
      <c r="D20" s="215">
        <v>80000</v>
      </c>
      <c r="E20" s="109" t="s">
        <v>410</v>
      </c>
      <c r="F20" s="216">
        <v>26000</v>
      </c>
      <c r="G20" s="109" t="s">
        <v>411</v>
      </c>
      <c r="H20" s="180" t="s">
        <v>703</v>
      </c>
      <c r="I20" s="180" t="s">
        <v>704</v>
      </c>
      <c r="J20" s="110">
        <v>30</v>
      </c>
      <c r="K20" s="110" t="s">
        <v>681</v>
      </c>
      <c r="L20" s="110">
        <v>0</v>
      </c>
      <c r="M20" s="110">
        <v>1</v>
      </c>
      <c r="N20" s="110">
        <v>1</v>
      </c>
      <c r="O20" s="110">
        <v>2</v>
      </c>
      <c r="P20" s="110">
        <v>2</v>
      </c>
      <c r="Q20" s="110">
        <v>3</v>
      </c>
      <c r="R20" s="110">
        <v>5</v>
      </c>
      <c r="S20" s="110">
        <v>4</v>
      </c>
      <c r="T20" s="110">
        <v>4</v>
      </c>
      <c r="U20" s="110">
        <v>3</v>
      </c>
      <c r="V20" s="110">
        <v>3</v>
      </c>
      <c r="W20" s="110">
        <v>2</v>
      </c>
      <c r="X20" s="180" t="s">
        <v>705</v>
      </c>
    </row>
    <row r="21" spans="1:25" ht="62.4" x14ac:dyDescent="0.3">
      <c r="A21" s="100" t="s">
        <v>706</v>
      </c>
      <c r="B21" s="533"/>
      <c r="C21" s="109" t="s">
        <v>702</v>
      </c>
      <c r="D21" s="215">
        <v>80000</v>
      </c>
      <c r="E21" s="109" t="s">
        <v>410</v>
      </c>
      <c r="F21" s="216">
        <v>17000</v>
      </c>
      <c r="G21" s="109" t="s">
        <v>413</v>
      </c>
      <c r="H21" s="180" t="s">
        <v>707</v>
      </c>
      <c r="I21" s="180" t="s">
        <v>708</v>
      </c>
      <c r="J21" s="110">
        <v>20</v>
      </c>
      <c r="K21" s="110" t="s">
        <v>681</v>
      </c>
      <c r="L21" s="110">
        <v>0</v>
      </c>
      <c r="M21" s="110">
        <v>1</v>
      </c>
      <c r="N21" s="110">
        <v>1</v>
      </c>
      <c r="O21" s="110">
        <v>1</v>
      </c>
      <c r="P21" s="110">
        <v>1</v>
      </c>
      <c r="Q21" s="110">
        <v>2</v>
      </c>
      <c r="R21" s="110">
        <v>3</v>
      </c>
      <c r="S21" s="110">
        <v>3</v>
      </c>
      <c r="T21" s="110">
        <v>3</v>
      </c>
      <c r="U21" s="110">
        <v>2</v>
      </c>
      <c r="V21" s="110">
        <v>2</v>
      </c>
      <c r="W21" s="110">
        <v>1</v>
      </c>
      <c r="X21" s="180" t="s">
        <v>709</v>
      </c>
    </row>
    <row r="22" spans="1:25" ht="78" customHeight="1" x14ac:dyDescent="0.3">
      <c r="A22" s="100" t="s">
        <v>710</v>
      </c>
      <c r="B22" s="533"/>
      <c r="C22" s="109" t="s">
        <v>702</v>
      </c>
      <c r="D22" s="215">
        <v>80000</v>
      </c>
      <c r="E22" s="109" t="s">
        <v>410</v>
      </c>
      <c r="F22" s="216">
        <v>37000</v>
      </c>
      <c r="G22" s="109" t="s">
        <v>414</v>
      </c>
      <c r="H22" s="180" t="s">
        <v>711</v>
      </c>
      <c r="I22" s="180" t="s">
        <v>712</v>
      </c>
      <c r="J22" s="110">
        <v>11</v>
      </c>
      <c r="K22" s="110" t="s">
        <v>681</v>
      </c>
      <c r="L22" s="110">
        <v>0</v>
      </c>
      <c r="M22" s="110">
        <v>0</v>
      </c>
      <c r="N22" s="110">
        <v>1</v>
      </c>
      <c r="O22" s="110">
        <v>1</v>
      </c>
      <c r="P22" s="110">
        <v>1</v>
      </c>
      <c r="Q22" s="110">
        <v>1</v>
      </c>
      <c r="R22" s="110">
        <v>2</v>
      </c>
      <c r="S22" s="110">
        <v>1</v>
      </c>
      <c r="T22" s="110">
        <v>1</v>
      </c>
      <c r="U22" s="110">
        <v>1</v>
      </c>
      <c r="V22" s="110">
        <v>1</v>
      </c>
      <c r="W22" s="110">
        <v>1</v>
      </c>
      <c r="X22" s="180" t="s">
        <v>713</v>
      </c>
    </row>
    <row r="23" spans="1:25" ht="93.6" customHeight="1" x14ac:dyDescent="0.3">
      <c r="A23" s="100" t="s">
        <v>714</v>
      </c>
      <c r="B23" s="534" t="s">
        <v>97</v>
      </c>
      <c r="C23" s="180" t="s">
        <v>715</v>
      </c>
      <c r="D23" s="215">
        <v>53000</v>
      </c>
      <c r="E23" s="109" t="s">
        <v>410</v>
      </c>
      <c r="F23" s="217">
        <v>14150</v>
      </c>
      <c r="G23" s="109" t="s">
        <v>415</v>
      </c>
      <c r="H23" s="180" t="s">
        <v>716</v>
      </c>
      <c r="I23" s="180" t="s">
        <v>717</v>
      </c>
      <c r="J23" s="110">
        <v>16</v>
      </c>
      <c r="K23" s="110" t="s">
        <v>681</v>
      </c>
      <c r="L23" s="110">
        <v>0</v>
      </c>
      <c r="M23" s="110">
        <v>1</v>
      </c>
      <c r="N23" s="110">
        <v>1</v>
      </c>
      <c r="O23" s="110">
        <v>1</v>
      </c>
      <c r="P23" s="110">
        <v>1</v>
      </c>
      <c r="Q23" s="110">
        <v>1</v>
      </c>
      <c r="R23" s="110">
        <v>3</v>
      </c>
      <c r="S23" s="110">
        <v>3</v>
      </c>
      <c r="T23" s="110">
        <v>2</v>
      </c>
      <c r="U23" s="110">
        <v>1</v>
      </c>
      <c r="V23" s="110">
        <v>1</v>
      </c>
      <c r="W23" s="110">
        <v>1</v>
      </c>
      <c r="X23" s="180" t="s">
        <v>718</v>
      </c>
    </row>
    <row r="24" spans="1:25" ht="78" customHeight="1" x14ac:dyDescent="0.3">
      <c r="A24" s="100" t="s">
        <v>719</v>
      </c>
      <c r="B24" s="534"/>
      <c r="C24" s="180" t="s">
        <v>715</v>
      </c>
      <c r="D24" s="215">
        <v>53000</v>
      </c>
      <c r="E24" s="109" t="s">
        <v>410</v>
      </c>
      <c r="F24" s="217">
        <v>11365</v>
      </c>
      <c r="G24" s="109" t="s">
        <v>417</v>
      </c>
      <c r="H24" s="180" t="s">
        <v>720</v>
      </c>
      <c r="I24" s="180" t="s">
        <v>721</v>
      </c>
      <c r="J24" s="110">
        <v>30</v>
      </c>
      <c r="K24" s="110" t="s">
        <v>681</v>
      </c>
      <c r="L24" s="110">
        <v>1.1499999999999999</v>
      </c>
      <c r="M24" s="110">
        <v>1.1499999999999999</v>
      </c>
      <c r="N24" s="110">
        <v>2.4642857142857153</v>
      </c>
      <c r="O24" s="110">
        <v>2.4642857142857153</v>
      </c>
      <c r="P24" s="110">
        <v>3.4642857142857153</v>
      </c>
      <c r="Q24" s="110">
        <v>3.4642857142857153</v>
      </c>
      <c r="R24" s="110">
        <v>3.4642857142857153</v>
      </c>
      <c r="S24" s="110">
        <v>2.15</v>
      </c>
      <c r="T24" s="110">
        <v>2.15</v>
      </c>
      <c r="U24" s="110">
        <v>3.4642857142857153</v>
      </c>
      <c r="V24" s="110">
        <v>3.4642857142857153</v>
      </c>
      <c r="W24" s="110">
        <v>1.1499999999999999</v>
      </c>
      <c r="X24" s="180" t="s">
        <v>722</v>
      </c>
    </row>
    <row r="25" spans="1:25" ht="109.2" x14ac:dyDescent="0.3">
      <c r="A25" s="100" t="s">
        <v>723</v>
      </c>
      <c r="B25" s="534"/>
      <c r="C25" s="180" t="s">
        <v>715</v>
      </c>
      <c r="D25" s="215">
        <v>53000</v>
      </c>
      <c r="E25" s="109" t="s">
        <v>410</v>
      </c>
      <c r="F25" s="217">
        <v>27485</v>
      </c>
      <c r="G25" s="109" t="s">
        <v>418</v>
      </c>
      <c r="H25" s="109" t="s">
        <v>724</v>
      </c>
      <c r="I25" s="109" t="s">
        <v>725</v>
      </c>
      <c r="J25" s="111">
        <v>560</v>
      </c>
      <c r="K25" s="111" t="s">
        <v>681</v>
      </c>
      <c r="L25" s="111">
        <v>8</v>
      </c>
      <c r="M25" s="111">
        <v>27</v>
      </c>
      <c r="N25" s="111">
        <v>39.142857142857139</v>
      </c>
      <c r="O25" s="111">
        <v>41.142857142857139</v>
      </c>
      <c r="P25" s="111">
        <v>43.142857142857139</v>
      </c>
      <c r="Q25" s="111">
        <v>46.142857142857139</v>
      </c>
      <c r="R25" s="111">
        <v>73.142857142857139</v>
      </c>
      <c r="S25" s="111">
        <v>64</v>
      </c>
      <c r="T25" s="111">
        <v>64</v>
      </c>
      <c r="U25" s="111">
        <v>62.142857142857139</v>
      </c>
      <c r="V25" s="111">
        <v>56.142857142857139</v>
      </c>
      <c r="W25" s="111">
        <v>36</v>
      </c>
      <c r="X25" s="109" t="s">
        <v>726</v>
      </c>
    </row>
    <row r="26" spans="1:25" ht="62.4" x14ac:dyDescent="0.3">
      <c r="A26" s="100" t="s">
        <v>727</v>
      </c>
      <c r="B26" s="534"/>
      <c r="C26" s="180" t="s">
        <v>715</v>
      </c>
      <c r="D26" s="215">
        <v>53000</v>
      </c>
      <c r="E26" s="109" t="s">
        <v>410</v>
      </c>
      <c r="F26" s="217">
        <v>27485</v>
      </c>
      <c r="G26" s="109" t="s">
        <v>418</v>
      </c>
      <c r="H26" s="109" t="s">
        <v>728</v>
      </c>
      <c r="I26" s="109" t="s">
        <v>729</v>
      </c>
      <c r="J26" s="111">
        <v>550</v>
      </c>
      <c r="K26" s="111" t="s">
        <v>681</v>
      </c>
      <c r="L26" s="111">
        <v>5</v>
      </c>
      <c r="M26" s="111">
        <v>27</v>
      </c>
      <c r="N26" s="111">
        <v>34.714285714285715</v>
      </c>
      <c r="O26" s="111">
        <v>37.714285714285715</v>
      </c>
      <c r="P26" s="111">
        <v>40.714285714285715</v>
      </c>
      <c r="Q26" s="111">
        <v>42.714285714285715</v>
      </c>
      <c r="R26" s="111">
        <v>73.714285714285708</v>
      </c>
      <c r="S26" s="111">
        <v>68</v>
      </c>
      <c r="T26" s="111">
        <v>68</v>
      </c>
      <c r="U26" s="111">
        <v>60.714285714285715</v>
      </c>
      <c r="V26" s="111">
        <v>54.714285714285715</v>
      </c>
      <c r="W26" s="111">
        <v>37</v>
      </c>
      <c r="X26" s="109" t="s">
        <v>730</v>
      </c>
    </row>
    <row r="27" spans="1:25" ht="62.4" x14ac:dyDescent="0.3">
      <c r="A27" s="100" t="s">
        <v>731</v>
      </c>
      <c r="B27" s="534"/>
      <c r="C27" s="180" t="s">
        <v>715</v>
      </c>
      <c r="D27" s="215">
        <v>53000</v>
      </c>
      <c r="E27" s="109" t="s">
        <v>410</v>
      </c>
      <c r="F27" s="217">
        <v>27485</v>
      </c>
      <c r="G27" s="109" t="s">
        <v>418</v>
      </c>
      <c r="H27" s="109" t="s">
        <v>732</v>
      </c>
      <c r="I27" s="109" t="s">
        <v>733</v>
      </c>
      <c r="J27" s="111">
        <v>480</v>
      </c>
      <c r="K27" s="111" t="s">
        <v>681</v>
      </c>
      <c r="L27" s="111">
        <v>4</v>
      </c>
      <c r="M27" s="111">
        <v>23</v>
      </c>
      <c r="N27" s="111">
        <v>30.571428571428569</v>
      </c>
      <c r="O27" s="111">
        <v>32.571428571428569</v>
      </c>
      <c r="P27" s="111">
        <v>34.571428571428569</v>
      </c>
      <c r="Q27" s="111">
        <v>37.571428571428569</v>
      </c>
      <c r="R27" s="111">
        <v>64.571428571428569</v>
      </c>
      <c r="S27" s="111">
        <v>60</v>
      </c>
      <c r="T27" s="111">
        <v>60</v>
      </c>
      <c r="U27" s="111">
        <v>53.571428571428569</v>
      </c>
      <c r="V27" s="111">
        <v>47.571428571428569</v>
      </c>
      <c r="W27" s="111">
        <v>32</v>
      </c>
      <c r="X27" s="109" t="s">
        <v>734</v>
      </c>
    </row>
    <row r="28" spans="1:25" ht="62.4" x14ac:dyDescent="0.3">
      <c r="A28" s="100" t="s">
        <v>735</v>
      </c>
      <c r="B28" s="534"/>
      <c r="C28" s="180" t="s">
        <v>715</v>
      </c>
      <c r="D28" s="215">
        <v>53000</v>
      </c>
      <c r="E28" s="109" t="s">
        <v>410</v>
      </c>
      <c r="F28" s="217">
        <v>27485</v>
      </c>
      <c r="G28" s="109" t="s">
        <v>418</v>
      </c>
      <c r="H28" s="109" t="s">
        <v>736</v>
      </c>
      <c r="I28" s="109" t="s">
        <v>737</v>
      </c>
      <c r="J28" s="111">
        <v>100</v>
      </c>
      <c r="K28" s="111" t="s">
        <v>681</v>
      </c>
      <c r="L28" s="111">
        <v>2.5</v>
      </c>
      <c r="M28" s="111">
        <v>4.5</v>
      </c>
      <c r="N28" s="111">
        <v>7.3571428571428568</v>
      </c>
      <c r="O28" s="111">
        <v>8.3571428571428577</v>
      </c>
      <c r="P28" s="111">
        <v>9.3571428571428577</v>
      </c>
      <c r="Q28" s="111">
        <v>9.3571428571428577</v>
      </c>
      <c r="R28" s="111">
        <v>12.357142857142858</v>
      </c>
      <c r="S28" s="111">
        <v>9.5</v>
      </c>
      <c r="T28" s="111">
        <v>8.5</v>
      </c>
      <c r="U28" s="111">
        <v>11.357142857142858</v>
      </c>
      <c r="V28" s="111">
        <v>10.357142857142858</v>
      </c>
      <c r="W28" s="111">
        <v>6.5</v>
      </c>
      <c r="X28" s="109" t="s">
        <v>738</v>
      </c>
    </row>
    <row r="29" spans="1:25" ht="62.4" x14ac:dyDescent="0.3">
      <c r="A29" s="100" t="s">
        <v>739</v>
      </c>
      <c r="B29" s="534"/>
      <c r="C29" s="180" t="s">
        <v>715</v>
      </c>
      <c r="D29" s="215">
        <v>53000</v>
      </c>
      <c r="E29" s="109" t="s">
        <v>410</v>
      </c>
      <c r="F29" s="217">
        <v>27485</v>
      </c>
      <c r="G29" s="109" t="s">
        <v>418</v>
      </c>
      <c r="H29" s="109" t="s">
        <v>740</v>
      </c>
      <c r="I29" s="109" t="s">
        <v>741</v>
      </c>
      <c r="J29" s="112">
        <v>0.8</v>
      </c>
      <c r="K29" s="111" t="s">
        <v>681</v>
      </c>
      <c r="L29" s="113">
        <v>0.2</v>
      </c>
      <c r="M29" s="113">
        <v>0.25</v>
      </c>
      <c r="N29" s="113">
        <v>0.3</v>
      </c>
      <c r="O29" s="113">
        <v>0.35</v>
      </c>
      <c r="P29" s="113">
        <v>0.4</v>
      </c>
      <c r="Q29" s="113">
        <v>0.45</v>
      </c>
      <c r="R29" s="113">
        <v>0.5</v>
      </c>
      <c r="S29" s="113">
        <v>0.55000000000000004</v>
      </c>
      <c r="T29" s="113">
        <v>0.6</v>
      </c>
      <c r="U29" s="113">
        <v>0.65</v>
      </c>
      <c r="V29" s="113">
        <v>0.7</v>
      </c>
      <c r="W29" s="113">
        <v>0.8</v>
      </c>
      <c r="X29" s="109" t="s">
        <v>742</v>
      </c>
    </row>
    <row r="30" spans="1:25" ht="62.4" x14ac:dyDescent="0.3">
      <c r="A30" s="100" t="s">
        <v>743</v>
      </c>
      <c r="B30" s="534"/>
      <c r="C30" s="180" t="s">
        <v>715</v>
      </c>
      <c r="D30" s="215">
        <v>53000</v>
      </c>
      <c r="E30" s="109" t="s">
        <v>410</v>
      </c>
      <c r="F30" s="217">
        <v>27485</v>
      </c>
      <c r="G30" s="109" t="s">
        <v>418</v>
      </c>
      <c r="H30" s="109" t="s">
        <v>744</v>
      </c>
      <c r="I30" s="109" t="s">
        <v>745</v>
      </c>
      <c r="J30" s="112">
        <v>0.7</v>
      </c>
      <c r="K30" s="111" t="s">
        <v>681</v>
      </c>
      <c r="L30" s="113">
        <v>0.2</v>
      </c>
      <c r="M30" s="113">
        <v>0.25</v>
      </c>
      <c r="N30" s="113">
        <v>0.3</v>
      </c>
      <c r="O30" s="113">
        <v>0.35</v>
      </c>
      <c r="P30" s="113">
        <v>0.4</v>
      </c>
      <c r="Q30" s="113">
        <v>0.45</v>
      </c>
      <c r="R30" s="113">
        <v>0.5</v>
      </c>
      <c r="S30" s="113">
        <v>0.55000000000000004</v>
      </c>
      <c r="T30" s="113">
        <v>0.6</v>
      </c>
      <c r="U30" s="113">
        <v>0.65</v>
      </c>
      <c r="V30" s="113">
        <v>0.65</v>
      </c>
      <c r="W30" s="113">
        <v>0.7</v>
      </c>
      <c r="X30" s="109" t="s">
        <v>746</v>
      </c>
    </row>
    <row r="31" spans="1:25" ht="62.4" x14ac:dyDescent="0.3">
      <c r="A31" s="100" t="s">
        <v>747</v>
      </c>
      <c r="B31" s="534"/>
      <c r="C31" s="180" t="s">
        <v>715</v>
      </c>
      <c r="D31" s="215">
        <v>53000</v>
      </c>
      <c r="E31" s="109" t="s">
        <v>410</v>
      </c>
      <c r="F31" s="217">
        <v>27485</v>
      </c>
      <c r="G31" s="109" t="s">
        <v>418</v>
      </c>
      <c r="H31" s="109" t="s">
        <v>748</v>
      </c>
      <c r="I31" s="109" t="s">
        <v>749</v>
      </c>
      <c r="J31" s="111">
        <v>36</v>
      </c>
      <c r="K31" s="111" t="s">
        <v>681</v>
      </c>
      <c r="L31" s="111">
        <v>3</v>
      </c>
      <c r="M31" s="111">
        <v>3</v>
      </c>
      <c r="N31" s="111">
        <v>3</v>
      </c>
      <c r="O31" s="111">
        <v>3</v>
      </c>
      <c r="P31" s="111">
        <v>3</v>
      </c>
      <c r="Q31" s="111">
        <v>3</v>
      </c>
      <c r="R31" s="111">
        <v>3</v>
      </c>
      <c r="S31" s="111">
        <v>3</v>
      </c>
      <c r="T31" s="111">
        <v>3</v>
      </c>
      <c r="U31" s="111">
        <v>3</v>
      </c>
      <c r="V31" s="111">
        <v>3</v>
      </c>
      <c r="W31" s="111">
        <v>3</v>
      </c>
      <c r="X31" s="109" t="s">
        <v>750</v>
      </c>
    </row>
    <row r="32" spans="1:25" ht="62.4" x14ac:dyDescent="0.3">
      <c r="A32" s="100" t="s">
        <v>751</v>
      </c>
      <c r="B32" s="534"/>
      <c r="C32" s="180" t="s">
        <v>715</v>
      </c>
      <c r="D32" s="215">
        <v>53000</v>
      </c>
      <c r="E32" s="109" t="s">
        <v>410</v>
      </c>
      <c r="F32" s="217">
        <v>27485</v>
      </c>
      <c r="G32" s="109" t="s">
        <v>418</v>
      </c>
      <c r="H32" s="109" t="s">
        <v>752</v>
      </c>
      <c r="I32" s="109" t="s">
        <v>753</v>
      </c>
      <c r="J32" s="111">
        <v>36</v>
      </c>
      <c r="K32" s="111" t="s">
        <v>681</v>
      </c>
      <c r="L32" s="111">
        <v>3</v>
      </c>
      <c r="M32" s="111">
        <v>3</v>
      </c>
      <c r="N32" s="111">
        <v>3</v>
      </c>
      <c r="O32" s="111">
        <v>3</v>
      </c>
      <c r="P32" s="111">
        <v>3</v>
      </c>
      <c r="Q32" s="111">
        <v>3</v>
      </c>
      <c r="R32" s="111">
        <v>3</v>
      </c>
      <c r="S32" s="111">
        <v>3</v>
      </c>
      <c r="T32" s="111">
        <v>3</v>
      </c>
      <c r="U32" s="111">
        <v>3</v>
      </c>
      <c r="V32" s="111">
        <v>3</v>
      </c>
      <c r="W32" s="111">
        <v>3</v>
      </c>
      <c r="X32" s="109" t="s">
        <v>754</v>
      </c>
    </row>
    <row r="33" spans="1:24" ht="78" x14ac:dyDescent="0.3">
      <c r="A33" s="100" t="s">
        <v>755</v>
      </c>
      <c r="B33" s="534"/>
      <c r="C33" s="180" t="s">
        <v>715</v>
      </c>
      <c r="D33" s="215">
        <v>53000</v>
      </c>
      <c r="E33" s="109" t="s">
        <v>410</v>
      </c>
      <c r="F33" s="217">
        <v>27485</v>
      </c>
      <c r="G33" s="109" t="s">
        <v>418</v>
      </c>
      <c r="H33" s="109" t="s">
        <v>756</v>
      </c>
      <c r="I33" s="109" t="s">
        <v>757</v>
      </c>
      <c r="J33" s="111">
        <v>1030</v>
      </c>
      <c r="K33" s="111" t="s">
        <v>681</v>
      </c>
      <c r="L33" s="111">
        <v>5</v>
      </c>
      <c r="M33" s="111">
        <v>50</v>
      </c>
      <c r="N33" s="111">
        <v>60.714285714285715</v>
      </c>
      <c r="O33" s="111">
        <v>66.714285714285708</v>
      </c>
      <c r="P33" s="111">
        <v>72.714285714285708</v>
      </c>
      <c r="Q33" s="111">
        <v>77.714285714285708</v>
      </c>
      <c r="R33" s="111">
        <v>140.71428571428572</v>
      </c>
      <c r="S33" s="111">
        <v>135</v>
      </c>
      <c r="T33" s="111">
        <v>135</v>
      </c>
      <c r="U33" s="111">
        <v>114.71428571428571</v>
      </c>
      <c r="V33" s="111">
        <v>101.71428571428571</v>
      </c>
      <c r="W33" s="111">
        <v>70</v>
      </c>
      <c r="X33" s="109" t="s">
        <v>758</v>
      </c>
    </row>
    <row r="34" spans="1:24" s="218" customFormat="1" ht="71.099999999999994" customHeight="1" x14ac:dyDescent="0.3">
      <c r="A34" s="100" t="s">
        <v>759</v>
      </c>
      <c r="B34" s="103" t="str">
        <f>+'[1]Metas Estratégicas'!J27</f>
        <v>PAI - 11</v>
      </c>
      <c r="C34" s="103" t="str">
        <f>+'[1]Metas Estratégicas'!K27</f>
        <v>11. Hectáreas ingresadas al Fondo de tierras.</v>
      </c>
      <c r="D34" s="214">
        <f>+'[1]Metas Estratégicas'!P27</f>
        <v>67200</v>
      </c>
      <c r="E34" s="103" t="str">
        <f>+'[1]Productos '!E32</f>
        <v>Servicio de administración de tierras de la Nación</v>
      </c>
      <c r="F34" s="214">
        <f>+'[1]Productos '!F32</f>
        <v>67200</v>
      </c>
      <c r="G34" s="103" t="str">
        <f>+'[1]Productos '!G32</f>
        <v>Hectáreas ingresadas al Fondo de tierras.</v>
      </c>
      <c r="H34" s="103" t="s">
        <v>760</v>
      </c>
      <c r="I34" s="103" t="s">
        <v>155</v>
      </c>
      <c r="J34" s="214">
        <f>+F34</f>
        <v>67200</v>
      </c>
      <c r="K34" s="96" t="s">
        <v>668</v>
      </c>
      <c r="L34" s="114"/>
      <c r="M34" s="114"/>
      <c r="N34" s="114">
        <v>2000</v>
      </c>
      <c r="O34" s="114"/>
      <c r="P34" s="114"/>
      <c r="Q34" s="114">
        <v>30000</v>
      </c>
      <c r="R34" s="115"/>
      <c r="S34" s="115"/>
      <c r="T34" s="115">
        <v>30000</v>
      </c>
      <c r="U34" s="115"/>
      <c r="V34" s="114"/>
      <c r="W34" s="115">
        <v>5200</v>
      </c>
      <c r="X34" s="135" t="s">
        <v>761</v>
      </c>
    </row>
    <row r="35" spans="1:24" ht="46.8" x14ac:dyDescent="0.3">
      <c r="A35" s="100" t="s">
        <v>762</v>
      </c>
      <c r="B35" s="103" t="str">
        <f>+B34</f>
        <v>PAI - 11</v>
      </c>
      <c r="C35" s="103" t="str">
        <f>'[1]Metas Estratégicas'!K27</f>
        <v>11. Hectáreas ingresadas al Fondo de tierras.</v>
      </c>
      <c r="D35" s="219">
        <f t="shared" ref="D35:G36" si="0">+D34</f>
        <v>67200</v>
      </c>
      <c r="E35" s="103" t="str">
        <f t="shared" si="0"/>
        <v>Servicio de administración de tierras de la Nación</v>
      </c>
      <c r="F35" s="219">
        <f t="shared" si="0"/>
        <v>67200</v>
      </c>
      <c r="G35" s="103" t="str">
        <f t="shared" si="0"/>
        <v>Hectáreas ingresadas al Fondo de tierras.</v>
      </c>
      <c r="H35" s="103" t="s">
        <v>763</v>
      </c>
      <c r="I35" s="103" t="s">
        <v>764</v>
      </c>
      <c r="J35" s="219">
        <f>+F35</f>
        <v>67200</v>
      </c>
      <c r="K35" s="96" t="s">
        <v>668</v>
      </c>
      <c r="L35" s="114"/>
      <c r="M35" s="114"/>
      <c r="N35" s="114">
        <v>2000</v>
      </c>
      <c r="O35" s="114"/>
      <c r="P35" s="114"/>
      <c r="Q35" s="114">
        <v>30000</v>
      </c>
      <c r="R35" s="115"/>
      <c r="S35" s="115"/>
      <c r="T35" s="115">
        <v>30000</v>
      </c>
      <c r="U35" s="115"/>
      <c r="V35" s="114"/>
      <c r="W35" s="115">
        <v>5200</v>
      </c>
      <c r="X35" s="135" t="s">
        <v>765</v>
      </c>
    </row>
    <row r="36" spans="1:24" ht="46.8" x14ac:dyDescent="0.3">
      <c r="A36" s="100" t="s">
        <v>766</v>
      </c>
      <c r="B36" s="96" t="str">
        <f>+B35</f>
        <v>PAI - 11</v>
      </c>
      <c r="C36" s="103" t="str">
        <f>'[1]Metas Estratégicas'!K27</f>
        <v>11. Hectáreas ingresadas al Fondo de tierras.</v>
      </c>
      <c r="D36" s="219">
        <f t="shared" si="0"/>
        <v>67200</v>
      </c>
      <c r="E36" s="103" t="str">
        <f t="shared" si="0"/>
        <v>Servicio de administración de tierras de la Nación</v>
      </c>
      <c r="F36" s="219">
        <f t="shared" si="0"/>
        <v>67200</v>
      </c>
      <c r="G36" s="103" t="str">
        <f t="shared" si="0"/>
        <v>Hectáreas ingresadas al Fondo de tierras.</v>
      </c>
      <c r="H36" s="103" t="s">
        <v>767</v>
      </c>
      <c r="I36" s="103" t="s">
        <v>768</v>
      </c>
      <c r="J36" s="219">
        <f>+J35</f>
        <v>67200</v>
      </c>
      <c r="K36" s="96" t="str">
        <f>+K35</f>
        <v>Trimestral</v>
      </c>
      <c r="L36" s="114"/>
      <c r="M36" s="114"/>
      <c r="N36" s="114">
        <v>2000</v>
      </c>
      <c r="O36" s="114"/>
      <c r="P36" s="114"/>
      <c r="Q36" s="114">
        <v>30000</v>
      </c>
      <c r="R36" s="115"/>
      <c r="S36" s="115"/>
      <c r="T36" s="115">
        <v>30000</v>
      </c>
      <c r="U36" s="115"/>
      <c r="V36" s="114"/>
      <c r="W36" s="115">
        <v>5200</v>
      </c>
      <c r="X36" s="135" t="s">
        <v>769</v>
      </c>
    </row>
    <row r="37" spans="1:24" ht="34.5" customHeight="1" x14ac:dyDescent="0.3">
      <c r="A37" s="100" t="s">
        <v>770</v>
      </c>
      <c r="B37" s="96" t="str">
        <f>'[1]Metas Estratégicas'!J28</f>
        <v>PAI - 12</v>
      </c>
      <c r="C37" s="106" t="str">
        <f>'[1]Metas Estratégicas'!K28</f>
        <v>12. Hectáreas aprehendidas materialmente (Actas de diligencias de aprehensión)</v>
      </c>
      <c r="D37" s="220">
        <f>'[1]Metas Estratégicas'!P28</f>
        <v>100000</v>
      </c>
      <c r="E37" s="106" t="str">
        <f>'[1]Productos '!E33</f>
        <v>Servicio de administración de tierras de la Nación</v>
      </c>
      <c r="F37" s="220">
        <f>'[1]Productos '!F33</f>
        <v>100000</v>
      </c>
      <c r="G37" s="103"/>
      <c r="H37" s="103"/>
      <c r="I37" s="103"/>
      <c r="J37" s="219"/>
      <c r="K37" s="96" t="str">
        <f>+K36</f>
        <v>Trimestral</v>
      </c>
      <c r="L37" s="221"/>
      <c r="M37" s="222"/>
      <c r="N37" s="223"/>
      <c r="O37" s="223"/>
      <c r="P37" s="223"/>
      <c r="Q37" s="223"/>
      <c r="R37" s="108"/>
      <c r="S37" s="108"/>
      <c r="T37" s="108"/>
      <c r="U37" s="108"/>
      <c r="V37" s="222"/>
      <c r="W37" s="108"/>
      <c r="X37" s="103"/>
    </row>
    <row r="38" spans="1:24" ht="62.4" x14ac:dyDescent="0.3">
      <c r="A38" s="100" t="s">
        <v>771</v>
      </c>
      <c r="B38" s="96" t="str">
        <f>'[1]Metas Estratégicas'!J29</f>
        <v>PAI - 13</v>
      </c>
      <c r="C38" s="103" t="str">
        <f>'[1]Metas Estratégicas'!K29</f>
        <v>13. Número de registros actualizados del Fondo de tierras. (Depuración del Fondo)</v>
      </c>
      <c r="D38" s="219">
        <f>'[1]Metas Estratégicas'!P29</f>
        <v>3000</v>
      </c>
      <c r="E38" s="103" t="str">
        <f>'[1]Productos '!E34</f>
        <v>Servicio de administración de tierras de la Nación</v>
      </c>
      <c r="F38" s="219">
        <f>'[1]Productos '!F34</f>
        <v>3000</v>
      </c>
      <c r="G38" s="103" t="s">
        <v>772</v>
      </c>
      <c r="H38" s="103" t="s">
        <v>773</v>
      </c>
      <c r="I38" s="103" t="s">
        <v>425</v>
      </c>
      <c r="J38" s="96">
        <v>7000</v>
      </c>
      <c r="K38" s="96" t="s">
        <v>668</v>
      </c>
      <c r="L38" s="221"/>
      <c r="M38" s="221"/>
      <c r="N38" s="96">
        <v>500</v>
      </c>
      <c r="O38" s="96"/>
      <c r="P38" s="96"/>
      <c r="Q38" s="96">
        <v>2700</v>
      </c>
      <c r="R38" s="96"/>
      <c r="S38" s="96"/>
      <c r="T38" s="96">
        <v>3000</v>
      </c>
      <c r="U38" s="96"/>
      <c r="V38" s="96"/>
      <c r="W38" s="96">
        <v>800</v>
      </c>
      <c r="X38" s="103" t="s">
        <v>774</v>
      </c>
    </row>
    <row r="39" spans="1:24" ht="15.6" x14ac:dyDescent="0.3">
      <c r="A39" s="100" t="s">
        <v>775</v>
      </c>
      <c r="B39" s="96"/>
      <c r="C39" s="103"/>
      <c r="D39" s="219"/>
      <c r="E39" s="103"/>
      <c r="F39" s="219"/>
      <c r="G39" s="103"/>
      <c r="H39" s="103"/>
      <c r="I39" s="103"/>
      <c r="J39" s="96"/>
      <c r="K39" s="96"/>
      <c r="L39" s="221"/>
      <c r="M39" s="221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103"/>
    </row>
    <row r="40" spans="1:24" ht="15.6" x14ac:dyDescent="0.3">
      <c r="A40" s="100" t="s">
        <v>776</v>
      </c>
      <c r="B40" s="96"/>
      <c r="C40" s="103"/>
      <c r="D40" s="219"/>
      <c r="E40" s="103"/>
      <c r="F40" s="219"/>
      <c r="G40" s="103"/>
      <c r="H40" s="103"/>
      <c r="I40" s="103"/>
      <c r="J40" s="96"/>
      <c r="K40" s="96"/>
      <c r="L40" s="221"/>
      <c r="M40" s="221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103"/>
    </row>
    <row r="41" spans="1:24" ht="46.8" x14ac:dyDescent="0.3">
      <c r="A41" s="100" t="s">
        <v>777</v>
      </c>
      <c r="B41" s="96" t="s">
        <v>778</v>
      </c>
      <c r="C41" s="103" t="s">
        <v>314</v>
      </c>
      <c r="D41" s="96">
        <v>8000</v>
      </c>
      <c r="E41" s="103" t="s">
        <v>427</v>
      </c>
      <c r="F41" s="96">
        <v>8000</v>
      </c>
      <c r="G41" s="103" t="s">
        <v>779</v>
      </c>
      <c r="H41" s="103" t="s">
        <v>780</v>
      </c>
      <c r="I41" s="103" t="s">
        <v>781</v>
      </c>
      <c r="J41" s="96">
        <v>5000</v>
      </c>
      <c r="K41" s="96" t="s">
        <v>668</v>
      </c>
      <c r="L41" s="221"/>
      <c r="M41" s="221"/>
      <c r="N41" s="96">
        <v>100</v>
      </c>
      <c r="O41" s="96"/>
      <c r="P41" s="96"/>
      <c r="Q41" s="96">
        <v>2300</v>
      </c>
      <c r="R41" s="96"/>
      <c r="S41" s="96"/>
      <c r="T41" s="96">
        <v>2500</v>
      </c>
      <c r="U41" s="96"/>
      <c r="V41" s="96"/>
      <c r="W41" s="96">
        <v>100</v>
      </c>
      <c r="X41" s="103" t="s">
        <v>782</v>
      </c>
    </row>
    <row r="42" spans="1:24" ht="62.4" x14ac:dyDescent="0.3">
      <c r="A42" s="100" t="s">
        <v>783</v>
      </c>
      <c r="B42" s="96" t="s">
        <v>778</v>
      </c>
      <c r="C42" s="103" t="s">
        <v>314</v>
      </c>
      <c r="D42" s="96">
        <v>8000</v>
      </c>
      <c r="E42" s="103" t="s">
        <v>427</v>
      </c>
      <c r="F42" s="96">
        <v>8000</v>
      </c>
      <c r="G42" s="103" t="s">
        <v>779</v>
      </c>
      <c r="H42" s="103" t="s">
        <v>784</v>
      </c>
      <c r="I42" s="103" t="s">
        <v>785</v>
      </c>
      <c r="J42" s="96">
        <v>3000</v>
      </c>
      <c r="K42" s="96" t="s">
        <v>668</v>
      </c>
      <c r="L42" s="221"/>
      <c r="M42" s="221"/>
      <c r="N42" s="96">
        <v>100</v>
      </c>
      <c r="O42" s="96"/>
      <c r="P42" s="96"/>
      <c r="Q42" s="96">
        <v>1300</v>
      </c>
      <c r="R42" s="96"/>
      <c r="S42" s="96"/>
      <c r="T42" s="96">
        <v>1500</v>
      </c>
      <c r="U42" s="96"/>
      <c r="V42" s="96"/>
      <c r="W42" s="96">
        <v>100</v>
      </c>
      <c r="X42" s="103" t="s">
        <v>786</v>
      </c>
    </row>
    <row r="43" spans="1:24" ht="31.2" x14ac:dyDescent="0.3">
      <c r="A43" s="100" t="s">
        <v>787</v>
      </c>
      <c r="B43" s="116" t="s">
        <v>788</v>
      </c>
      <c r="C43" s="224" t="s">
        <v>157</v>
      </c>
      <c r="D43" s="116">
        <v>100000</v>
      </c>
      <c r="E43" s="224" t="s">
        <v>315</v>
      </c>
      <c r="F43" s="116">
        <v>100000</v>
      </c>
      <c r="G43" s="224" t="s">
        <v>157</v>
      </c>
      <c r="H43" s="103"/>
      <c r="I43" s="221"/>
      <c r="J43" s="221"/>
      <c r="K43" s="96" t="s">
        <v>668</v>
      </c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</row>
    <row r="44" spans="1:24" ht="109.2" x14ac:dyDescent="0.3">
      <c r="A44" s="100" t="s">
        <v>789</v>
      </c>
      <c r="B44" s="96" t="s">
        <v>790</v>
      </c>
      <c r="C44" s="103" t="s">
        <v>164</v>
      </c>
      <c r="D44" s="96">
        <v>100</v>
      </c>
      <c r="E44" s="103" t="s">
        <v>427</v>
      </c>
      <c r="F44" s="96">
        <v>100</v>
      </c>
      <c r="G44" s="103" t="s">
        <v>164</v>
      </c>
      <c r="H44" s="103" t="s">
        <v>791</v>
      </c>
      <c r="I44" s="103" t="s">
        <v>164</v>
      </c>
      <c r="J44" s="96">
        <v>100</v>
      </c>
      <c r="K44" s="96" t="s">
        <v>668</v>
      </c>
      <c r="L44" s="221"/>
      <c r="M44" s="96"/>
      <c r="N44" s="96">
        <v>10</v>
      </c>
      <c r="O44" s="96"/>
      <c r="P44" s="96"/>
      <c r="Q44" s="96">
        <v>35</v>
      </c>
      <c r="R44" s="96"/>
      <c r="S44" s="96"/>
      <c r="T44" s="96">
        <v>40</v>
      </c>
      <c r="U44" s="96"/>
      <c r="V44" s="96"/>
      <c r="W44" s="96">
        <v>15</v>
      </c>
      <c r="X44" s="103" t="s">
        <v>792</v>
      </c>
    </row>
    <row r="45" spans="1:24" ht="62.4" x14ac:dyDescent="0.3">
      <c r="A45" s="100" t="s">
        <v>793</v>
      </c>
      <c r="B45" s="96" t="s">
        <v>794</v>
      </c>
      <c r="C45" s="103" t="s">
        <v>166</v>
      </c>
      <c r="D45" s="96">
        <v>8</v>
      </c>
      <c r="E45" s="103" t="s">
        <v>430</v>
      </c>
      <c r="F45" s="96">
        <v>8</v>
      </c>
      <c r="G45" s="103" t="s">
        <v>166</v>
      </c>
      <c r="H45" s="103" t="s">
        <v>795</v>
      </c>
      <c r="I45" s="103" t="s">
        <v>166</v>
      </c>
      <c r="J45" s="96">
        <v>8</v>
      </c>
      <c r="K45" s="96" t="s">
        <v>668</v>
      </c>
      <c r="L45" s="221"/>
      <c r="M45" s="221"/>
      <c r="N45" s="96">
        <v>1</v>
      </c>
      <c r="O45" s="96"/>
      <c r="P45" s="96"/>
      <c r="Q45" s="96">
        <v>3</v>
      </c>
      <c r="R45" s="96"/>
      <c r="S45" s="96"/>
      <c r="T45" s="96">
        <v>3</v>
      </c>
      <c r="U45" s="96"/>
      <c r="V45" s="96"/>
      <c r="W45" s="96">
        <v>1</v>
      </c>
      <c r="X45" s="103" t="s">
        <v>796</v>
      </c>
    </row>
    <row r="46" spans="1:24" ht="46.8" x14ac:dyDescent="0.3">
      <c r="A46" s="100" t="s">
        <v>797</v>
      </c>
      <c r="B46" s="96" t="s">
        <v>798</v>
      </c>
      <c r="C46" s="103" t="s">
        <v>168</v>
      </c>
      <c r="D46" s="96">
        <v>5</v>
      </c>
      <c r="E46" s="103" t="s">
        <v>430</v>
      </c>
      <c r="F46" s="96">
        <v>5</v>
      </c>
      <c r="G46" s="103" t="s">
        <v>168</v>
      </c>
      <c r="H46" s="103" t="s">
        <v>799</v>
      </c>
      <c r="I46" s="103" t="s">
        <v>168</v>
      </c>
      <c r="J46" s="96">
        <v>5</v>
      </c>
      <c r="K46" s="96" t="s">
        <v>668</v>
      </c>
      <c r="L46" s="221"/>
      <c r="M46" s="221"/>
      <c r="N46" s="96">
        <v>1</v>
      </c>
      <c r="O46" s="96"/>
      <c r="P46" s="96"/>
      <c r="Q46" s="96">
        <v>2</v>
      </c>
      <c r="R46" s="96"/>
      <c r="S46" s="96"/>
      <c r="T46" s="96">
        <v>1</v>
      </c>
      <c r="U46" s="96"/>
      <c r="V46" s="96"/>
      <c r="W46" s="96">
        <v>1</v>
      </c>
      <c r="X46" s="103" t="s">
        <v>800</v>
      </c>
    </row>
    <row r="47" spans="1:24" ht="46.8" x14ac:dyDescent="0.3">
      <c r="A47" s="100" t="s">
        <v>801</v>
      </c>
      <c r="B47" s="96" t="s">
        <v>802</v>
      </c>
      <c r="C47" s="103" t="s">
        <v>173</v>
      </c>
      <c r="D47" s="146">
        <v>0.85</v>
      </c>
      <c r="E47" s="103" t="s">
        <v>435</v>
      </c>
      <c r="F47" s="146">
        <v>0.85</v>
      </c>
      <c r="G47" s="103" t="s">
        <v>173</v>
      </c>
      <c r="H47" s="103" t="s">
        <v>803</v>
      </c>
      <c r="I47" s="103" t="s">
        <v>173</v>
      </c>
      <c r="J47" s="146">
        <v>0.85</v>
      </c>
      <c r="K47" s="96" t="s">
        <v>668</v>
      </c>
      <c r="L47" s="221"/>
      <c r="M47" s="221"/>
      <c r="N47" s="96"/>
      <c r="O47" s="96"/>
      <c r="P47" s="96"/>
      <c r="Q47" s="96"/>
      <c r="R47" s="96"/>
      <c r="S47" s="96"/>
      <c r="T47" s="96"/>
      <c r="U47" s="96"/>
      <c r="V47" s="221"/>
      <c r="W47" s="221"/>
      <c r="X47" s="103" t="s">
        <v>804</v>
      </c>
    </row>
    <row r="48" spans="1:24" ht="46.8" x14ac:dyDescent="0.3">
      <c r="A48" s="100" t="s">
        <v>805</v>
      </c>
      <c r="B48" s="96" t="s">
        <v>806</v>
      </c>
      <c r="C48" s="103" t="s">
        <v>175</v>
      </c>
      <c r="D48" s="96">
        <v>100</v>
      </c>
      <c r="E48" s="103" t="s">
        <v>438</v>
      </c>
      <c r="F48" s="96">
        <v>100</v>
      </c>
      <c r="G48" s="103" t="s">
        <v>175</v>
      </c>
      <c r="H48" s="103" t="s">
        <v>807</v>
      </c>
      <c r="I48" s="103" t="s">
        <v>808</v>
      </c>
      <c r="J48" s="96">
        <v>100</v>
      </c>
      <c r="K48" s="96" t="s">
        <v>668</v>
      </c>
      <c r="L48" s="221"/>
      <c r="M48" s="221"/>
      <c r="N48" s="96">
        <v>5</v>
      </c>
      <c r="O48" s="96"/>
      <c r="P48" s="96"/>
      <c r="Q48" s="96">
        <v>35</v>
      </c>
      <c r="R48" s="96"/>
      <c r="S48" s="96"/>
      <c r="T48" s="96">
        <v>40</v>
      </c>
      <c r="U48" s="96"/>
      <c r="V48" s="96"/>
      <c r="W48" s="96">
        <v>20</v>
      </c>
      <c r="X48" s="103" t="s">
        <v>809</v>
      </c>
    </row>
    <row r="49" spans="1:24" ht="62.4" x14ac:dyDescent="0.3">
      <c r="A49" s="100" t="s">
        <v>810</v>
      </c>
      <c r="B49" s="96" t="s">
        <v>811</v>
      </c>
      <c r="C49" s="103" t="s">
        <v>177</v>
      </c>
      <c r="D49" s="96">
        <v>2</v>
      </c>
      <c r="E49" s="103" t="s">
        <v>427</v>
      </c>
      <c r="F49" s="96">
        <v>2</v>
      </c>
      <c r="G49" s="103" t="s">
        <v>177</v>
      </c>
      <c r="H49" s="103" t="s">
        <v>812</v>
      </c>
      <c r="I49" s="103" t="s">
        <v>177</v>
      </c>
      <c r="J49" s="96">
        <v>2</v>
      </c>
      <c r="K49" s="96" t="s">
        <v>668</v>
      </c>
      <c r="L49" s="221"/>
      <c r="M49" s="221"/>
      <c r="N49" s="96"/>
      <c r="O49" s="96"/>
      <c r="P49" s="96"/>
      <c r="Q49" s="96">
        <v>1</v>
      </c>
      <c r="R49" s="96"/>
      <c r="S49" s="96"/>
      <c r="T49" s="96"/>
      <c r="U49" s="96"/>
      <c r="V49" s="221"/>
      <c r="W49" s="96">
        <v>1</v>
      </c>
      <c r="X49" s="103" t="s">
        <v>813</v>
      </c>
    </row>
    <row r="50" spans="1:24" ht="31.2" x14ac:dyDescent="0.3">
      <c r="A50" s="100" t="s">
        <v>814</v>
      </c>
      <c r="B50" s="96" t="s">
        <v>815</v>
      </c>
      <c r="C50" s="103" t="s">
        <v>816</v>
      </c>
      <c r="D50" s="96">
        <v>245000</v>
      </c>
      <c r="E50" s="103" t="s">
        <v>817</v>
      </c>
      <c r="F50" s="96">
        <v>245000</v>
      </c>
      <c r="G50" s="96" t="s">
        <v>816</v>
      </c>
      <c r="H50" s="103"/>
      <c r="I50" s="96"/>
      <c r="J50" s="103"/>
      <c r="K50" s="96"/>
      <c r="L50" s="96"/>
      <c r="M50" s="103"/>
      <c r="N50" s="96"/>
      <c r="O50" s="103"/>
      <c r="P50" s="96"/>
      <c r="Q50" s="96"/>
      <c r="R50" s="103"/>
      <c r="S50" s="96"/>
      <c r="T50" s="103"/>
      <c r="U50" s="96"/>
      <c r="V50" s="96"/>
      <c r="W50" s="103"/>
      <c r="X50" s="96"/>
    </row>
    <row r="51" spans="1:24" ht="31.2" x14ac:dyDescent="0.3">
      <c r="A51" s="100" t="s">
        <v>818</v>
      </c>
      <c r="B51" s="96"/>
      <c r="C51" s="103" t="s">
        <v>819</v>
      </c>
      <c r="D51" s="96">
        <v>300</v>
      </c>
      <c r="E51" s="103" t="s">
        <v>820</v>
      </c>
      <c r="F51" s="96">
        <v>300</v>
      </c>
      <c r="G51" s="96" t="s">
        <v>819</v>
      </c>
      <c r="H51" s="103" t="s">
        <v>821</v>
      </c>
      <c r="I51" s="96" t="s">
        <v>819</v>
      </c>
      <c r="J51" s="103">
        <v>300</v>
      </c>
      <c r="K51" s="96" t="s">
        <v>668</v>
      </c>
      <c r="L51" s="96"/>
      <c r="M51" s="103"/>
      <c r="N51" s="96">
        <v>100</v>
      </c>
      <c r="O51" s="103"/>
      <c r="P51" s="96"/>
      <c r="Q51" s="96">
        <v>80</v>
      </c>
      <c r="R51" s="103"/>
      <c r="S51" s="96"/>
      <c r="T51" s="103">
        <v>80</v>
      </c>
      <c r="U51" s="96"/>
      <c r="V51" s="96"/>
      <c r="W51" s="103">
        <v>40</v>
      </c>
      <c r="X51" s="96" t="s">
        <v>822</v>
      </c>
    </row>
    <row r="52" spans="1:24" ht="31.2" x14ac:dyDescent="0.3">
      <c r="A52" s="100" t="s">
        <v>823</v>
      </c>
      <c r="B52" s="96" t="s">
        <v>824</v>
      </c>
      <c r="C52" s="103" t="s">
        <v>825</v>
      </c>
      <c r="D52" s="96">
        <v>10000</v>
      </c>
      <c r="E52" s="103" t="s">
        <v>826</v>
      </c>
      <c r="F52" s="96">
        <v>10000</v>
      </c>
      <c r="G52" s="96" t="s">
        <v>825</v>
      </c>
      <c r="H52" s="103" t="s">
        <v>672</v>
      </c>
      <c r="I52" s="96" t="s">
        <v>673</v>
      </c>
      <c r="J52" s="103">
        <v>10000</v>
      </c>
      <c r="K52" s="96" t="s">
        <v>668</v>
      </c>
      <c r="L52" s="96"/>
      <c r="M52" s="103"/>
      <c r="N52" s="96">
        <v>2000</v>
      </c>
      <c r="O52" s="103"/>
      <c r="P52" s="96"/>
      <c r="Q52" s="96">
        <v>3000</v>
      </c>
      <c r="R52" s="103"/>
      <c r="S52" s="96"/>
      <c r="T52" s="103">
        <v>3000</v>
      </c>
      <c r="U52" s="96"/>
      <c r="V52" s="96"/>
      <c r="W52" s="103">
        <v>2000</v>
      </c>
      <c r="X52" s="96" t="s">
        <v>674</v>
      </c>
    </row>
    <row r="53" spans="1:24" ht="46.8" x14ac:dyDescent="0.3">
      <c r="A53" s="100" t="s">
        <v>827</v>
      </c>
      <c r="B53" s="96" t="s">
        <v>824</v>
      </c>
      <c r="C53" s="103" t="s">
        <v>825</v>
      </c>
      <c r="D53" s="96">
        <v>10000</v>
      </c>
      <c r="E53" s="103" t="s">
        <v>826</v>
      </c>
      <c r="F53" s="96">
        <v>10000</v>
      </c>
      <c r="G53" s="96" t="s">
        <v>825</v>
      </c>
      <c r="H53" s="103" t="s">
        <v>828</v>
      </c>
      <c r="I53" s="96" t="s">
        <v>673</v>
      </c>
      <c r="J53" s="103">
        <v>10000</v>
      </c>
      <c r="K53" s="96" t="s">
        <v>668</v>
      </c>
      <c r="L53" s="96"/>
      <c r="M53" s="103"/>
      <c r="N53" s="96">
        <v>2000</v>
      </c>
      <c r="O53" s="103"/>
      <c r="P53" s="96"/>
      <c r="Q53" s="96">
        <v>3000</v>
      </c>
      <c r="R53" s="103"/>
      <c r="S53" s="96"/>
      <c r="T53" s="103">
        <v>3000</v>
      </c>
      <c r="U53" s="96"/>
      <c r="V53" s="96"/>
      <c r="W53" s="103">
        <v>2000</v>
      </c>
      <c r="X53" s="96" t="s">
        <v>677</v>
      </c>
    </row>
    <row r="54" spans="1:24" ht="62.4" x14ac:dyDescent="0.3">
      <c r="A54" s="100" t="s">
        <v>829</v>
      </c>
      <c r="B54" s="96" t="s">
        <v>830</v>
      </c>
      <c r="C54" s="103" t="s">
        <v>831</v>
      </c>
      <c r="D54" s="96">
        <v>1000</v>
      </c>
      <c r="E54" s="103" t="s">
        <v>826</v>
      </c>
      <c r="F54" s="96">
        <v>1000</v>
      </c>
      <c r="G54" s="96" t="s">
        <v>831</v>
      </c>
      <c r="H54" s="103" t="s">
        <v>687</v>
      </c>
      <c r="I54" s="96" t="s">
        <v>831</v>
      </c>
      <c r="J54" s="103">
        <v>1000</v>
      </c>
      <c r="K54" s="96" t="s">
        <v>668</v>
      </c>
      <c r="L54" s="96"/>
      <c r="M54" s="103">
        <v>100</v>
      </c>
      <c r="N54" s="96">
        <v>100</v>
      </c>
      <c r="O54" s="103">
        <v>100</v>
      </c>
      <c r="P54" s="96">
        <v>100</v>
      </c>
      <c r="Q54" s="96">
        <v>100</v>
      </c>
      <c r="R54" s="103">
        <v>100</v>
      </c>
      <c r="S54" s="96">
        <v>100</v>
      </c>
      <c r="T54" s="103">
        <v>100</v>
      </c>
      <c r="U54" s="96">
        <v>100</v>
      </c>
      <c r="V54" s="96">
        <v>100</v>
      </c>
      <c r="W54" s="103"/>
      <c r="X54" s="96"/>
    </row>
    <row r="55" spans="1:24" ht="15.6" x14ac:dyDescent="0.3">
      <c r="A55" s="100" t="s">
        <v>832</v>
      </c>
      <c r="B55" s="96"/>
      <c r="C55" s="103"/>
      <c r="D55" s="96"/>
      <c r="E55" s="103"/>
      <c r="F55" s="96"/>
      <c r="G55" s="96"/>
      <c r="H55" s="103"/>
      <c r="I55" s="96"/>
      <c r="J55" s="103"/>
      <c r="K55" s="96"/>
      <c r="L55" s="96"/>
      <c r="M55" s="103"/>
      <c r="N55" s="96"/>
      <c r="O55" s="103"/>
      <c r="P55" s="96"/>
      <c r="Q55" s="96"/>
      <c r="R55" s="103"/>
      <c r="S55" s="96"/>
      <c r="T55" s="103"/>
      <c r="U55" s="96"/>
      <c r="V55" s="96"/>
      <c r="W55" s="103"/>
      <c r="X55" s="96"/>
    </row>
    <row r="56" spans="1:24" ht="46.8" x14ac:dyDescent="0.3">
      <c r="A56" s="100" t="s">
        <v>833</v>
      </c>
      <c r="B56" s="96" t="s">
        <v>815</v>
      </c>
      <c r="C56" s="103" t="s">
        <v>57</v>
      </c>
      <c r="D56" s="96">
        <v>53184</v>
      </c>
      <c r="E56" s="103" t="s">
        <v>75</v>
      </c>
      <c r="F56" s="103" t="s">
        <v>834</v>
      </c>
      <c r="G56" s="96" t="s">
        <v>57</v>
      </c>
      <c r="H56" s="103" t="s">
        <v>835</v>
      </c>
      <c r="I56" s="96" t="s">
        <v>836</v>
      </c>
      <c r="J56" s="103">
        <v>53184</v>
      </c>
      <c r="K56" s="96" t="s">
        <v>681</v>
      </c>
      <c r="L56" s="96" t="s">
        <v>75</v>
      </c>
      <c r="M56" s="103" t="s">
        <v>75</v>
      </c>
      <c r="N56" s="96" t="s">
        <v>75</v>
      </c>
      <c r="O56" s="103" t="s">
        <v>75</v>
      </c>
      <c r="P56" s="96">
        <v>4124</v>
      </c>
      <c r="Q56" s="96">
        <v>6078</v>
      </c>
      <c r="R56" s="103">
        <v>6187</v>
      </c>
      <c r="S56" s="96">
        <v>6187</v>
      </c>
      <c r="T56" s="103">
        <v>10148</v>
      </c>
      <c r="U56" s="96">
        <v>10148</v>
      </c>
      <c r="V56" s="96">
        <v>6187</v>
      </c>
      <c r="W56" s="103">
        <v>4124</v>
      </c>
      <c r="X56" s="96" t="s">
        <v>75</v>
      </c>
    </row>
    <row r="57" spans="1:24" ht="62.4" x14ac:dyDescent="0.3">
      <c r="A57" s="100" t="s">
        <v>837</v>
      </c>
      <c r="B57" s="96" t="s">
        <v>815</v>
      </c>
      <c r="C57" s="103" t="s">
        <v>838</v>
      </c>
      <c r="D57" s="96">
        <v>1024</v>
      </c>
      <c r="E57" s="103" t="s">
        <v>75</v>
      </c>
      <c r="F57" s="103" t="s">
        <v>838</v>
      </c>
      <c r="G57" s="96" t="s">
        <v>57</v>
      </c>
      <c r="H57" s="103" t="s">
        <v>838</v>
      </c>
      <c r="I57" s="96" t="s">
        <v>838</v>
      </c>
      <c r="J57" s="103">
        <v>1024</v>
      </c>
      <c r="K57" s="96" t="s">
        <v>681</v>
      </c>
      <c r="L57" s="96">
        <v>23</v>
      </c>
      <c r="M57" s="103">
        <v>51</v>
      </c>
      <c r="N57" s="96">
        <v>54</v>
      </c>
      <c r="O57" s="103">
        <v>67</v>
      </c>
      <c r="P57" s="96">
        <v>80</v>
      </c>
      <c r="Q57" s="96">
        <v>134</v>
      </c>
      <c r="R57" s="103">
        <v>134</v>
      </c>
      <c r="S57" s="96">
        <v>134</v>
      </c>
      <c r="T57" s="103">
        <v>107</v>
      </c>
      <c r="U57" s="96">
        <v>94</v>
      </c>
      <c r="V57" s="96">
        <v>80</v>
      </c>
      <c r="W57" s="103">
        <v>67</v>
      </c>
      <c r="X57" s="96" t="s">
        <v>75</v>
      </c>
    </row>
    <row r="58" spans="1:24" ht="46.8" x14ac:dyDescent="0.3">
      <c r="A58" s="100" t="s">
        <v>839</v>
      </c>
      <c r="B58" s="96" t="s">
        <v>840</v>
      </c>
      <c r="C58" s="103" t="s">
        <v>66</v>
      </c>
      <c r="D58" s="96">
        <v>2000</v>
      </c>
      <c r="E58" s="103" t="s">
        <v>75</v>
      </c>
      <c r="F58" s="103" t="s">
        <v>841</v>
      </c>
      <c r="G58" s="96" t="s">
        <v>57</v>
      </c>
      <c r="H58" s="103" t="s">
        <v>842</v>
      </c>
      <c r="I58" s="96" t="s">
        <v>843</v>
      </c>
      <c r="J58" s="103">
        <v>2000</v>
      </c>
      <c r="K58" s="96" t="s">
        <v>681</v>
      </c>
      <c r="L58" s="96" t="s">
        <v>75</v>
      </c>
      <c r="M58" s="103" t="s">
        <v>75</v>
      </c>
      <c r="N58" s="96" t="s">
        <v>75</v>
      </c>
      <c r="O58" s="103" t="s">
        <v>75</v>
      </c>
      <c r="P58" s="96">
        <v>250</v>
      </c>
      <c r="Q58" s="96">
        <v>250</v>
      </c>
      <c r="R58" s="103">
        <v>250</v>
      </c>
      <c r="S58" s="96">
        <v>250</v>
      </c>
      <c r="T58" s="103">
        <v>250</v>
      </c>
      <c r="U58" s="96">
        <v>250</v>
      </c>
      <c r="V58" s="96">
        <v>250</v>
      </c>
      <c r="W58" s="103">
        <v>250</v>
      </c>
      <c r="X58" s="96" t="s">
        <v>75</v>
      </c>
    </row>
    <row r="59" spans="1:24" ht="46.8" x14ac:dyDescent="0.3">
      <c r="A59" s="100" t="s">
        <v>844</v>
      </c>
      <c r="B59" s="96" t="s">
        <v>840</v>
      </c>
      <c r="C59" s="103" t="s">
        <v>66</v>
      </c>
      <c r="D59" s="96">
        <v>2000</v>
      </c>
      <c r="E59" s="103" t="s">
        <v>75</v>
      </c>
      <c r="F59" s="103" t="s">
        <v>841</v>
      </c>
      <c r="G59" s="96" t="s">
        <v>57</v>
      </c>
      <c r="H59" s="103" t="s">
        <v>845</v>
      </c>
      <c r="I59" s="96" t="s">
        <v>846</v>
      </c>
      <c r="J59" s="103">
        <v>2000</v>
      </c>
      <c r="K59" s="96" t="s">
        <v>681</v>
      </c>
      <c r="L59" s="96" t="s">
        <v>75</v>
      </c>
      <c r="M59" s="103" t="s">
        <v>75</v>
      </c>
      <c r="N59" s="96" t="s">
        <v>75</v>
      </c>
      <c r="O59" s="103" t="s">
        <v>75</v>
      </c>
      <c r="P59" s="96">
        <v>250</v>
      </c>
      <c r="Q59" s="96">
        <v>250</v>
      </c>
      <c r="R59" s="103">
        <v>250</v>
      </c>
      <c r="S59" s="96">
        <v>250</v>
      </c>
      <c r="T59" s="103">
        <v>250</v>
      </c>
      <c r="U59" s="96">
        <v>250</v>
      </c>
      <c r="V59" s="96">
        <v>250</v>
      </c>
      <c r="W59" s="103">
        <v>250</v>
      </c>
      <c r="X59" s="96" t="s">
        <v>75</v>
      </c>
    </row>
    <row r="60" spans="1:24" ht="62.4" x14ac:dyDescent="0.3">
      <c r="A60" s="100" t="s">
        <v>847</v>
      </c>
      <c r="B60" s="96" t="s">
        <v>840</v>
      </c>
      <c r="C60" s="103" t="s">
        <v>848</v>
      </c>
      <c r="D60" s="96">
        <v>6</v>
      </c>
      <c r="E60" s="103" t="s">
        <v>75</v>
      </c>
      <c r="F60" s="103" t="s">
        <v>848</v>
      </c>
      <c r="G60" s="96" t="s">
        <v>57</v>
      </c>
      <c r="H60" s="103" t="s">
        <v>848</v>
      </c>
      <c r="I60" s="96" t="s">
        <v>848</v>
      </c>
      <c r="J60" s="103">
        <v>6</v>
      </c>
      <c r="K60" s="96" t="s">
        <v>681</v>
      </c>
      <c r="L60" s="96" t="s">
        <v>75</v>
      </c>
      <c r="M60" s="103" t="s">
        <v>75</v>
      </c>
      <c r="N60" s="96" t="s">
        <v>75</v>
      </c>
      <c r="O60" s="103" t="s">
        <v>75</v>
      </c>
      <c r="P60" s="96">
        <v>1</v>
      </c>
      <c r="Q60" s="96">
        <v>1</v>
      </c>
      <c r="R60" s="103">
        <v>1</v>
      </c>
      <c r="S60" s="96">
        <v>1</v>
      </c>
      <c r="T60" s="103">
        <v>1</v>
      </c>
      <c r="U60" s="96">
        <v>1</v>
      </c>
      <c r="V60" s="96" t="s">
        <v>75</v>
      </c>
      <c r="W60" s="103" t="s">
        <v>75</v>
      </c>
      <c r="X60" s="96" t="s">
        <v>75</v>
      </c>
    </row>
    <row r="61" spans="1:24" ht="31.2" x14ac:dyDescent="0.3">
      <c r="A61" s="100" t="s">
        <v>849</v>
      </c>
      <c r="B61" s="96" t="s">
        <v>815</v>
      </c>
      <c r="C61" s="103" t="s">
        <v>57</v>
      </c>
      <c r="D61" s="96">
        <v>62000</v>
      </c>
      <c r="E61" s="103"/>
      <c r="F61" s="103" t="s">
        <v>850</v>
      </c>
      <c r="G61" s="96" t="s">
        <v>57</v>
      </c>
      <c r="H61" s="103" t="s">
        <v>666</v>
      </c>
      <c r="I61" s="103" t="s">
        <v>851</v>
      </c>
      <c r="J61" s="103">
        <v>4431</v>
      </c>
      <c r="K61" s="96" t="s">
        <v>681</v>
      </c>
      <c r="L61" s="96"/>
      <c r="M61" s="103"/>
      <c r="N61" s="96"/>
      <c r="O61" s="103">
        <v>200</v>
      </c>
      <c r="P61" s="96">
        <v>200</v>
      </c>
      <c r="Q61" s="96">
        <v>431</v>
      </c>
      <c r="R61" s="103">
        <v>600</v>
      </c>
      <c r="S61" s="96">
        <v>600</v>
      </c>
      <c r="T61" s="103">
        <v>800</v>
      </c>
      <c r="U61" s="96">
        <v>800</v>
      </c>
      <c r="V61" s="96">
        <v>800</v>
      </c>
      <c r="W61" s="103"/>
      <c r="X61" s="96" t="s">
        <v>852</v>
      </c>
    </row>
    <row r="62" spans="1:24" ht="31.2" x14ac:dyDescent="0.3">
      <c r="A62" s="100" t="s">
        <v>853</v>
      </c>
      <c r="B62" s="96" t="s">
        <v>815</v>
      </c>
      <c r="C62" s="103" t="s">
        <v>57</v>
      </c>
      <c r="D62" s="96">
        <v>62000</v>
      </c>
      <c r="E62" s="103"/>
      <c r="F62" s="103" t="s">
        <v>850</v>
      </c>
      <c r="G62" s="96" t="s">
        <v>57</v>
      </c>
      <c r="H62" s="103" t="s">
        <v>854</v>
      </c>
      <c r="I62" s="103" t="s">
        <v>855</v>
      </c>
      <c r="J62" s="103">
        <v>4431</v>
      </c>
      <c r="K62" s="96" t="s">
        <v>681</v>
      </c>
      <c r="L62" s="96"/>
      <c r="M62" s="103"/>
      <c r="N62" s="96"/>
      <c r="O62" s="103"/>
      <c r="P62" s="96">
        <v>200</v>
      </c>
      <c r="Q62" s="96">
        <v>200</v>
      </c>
      <c r="R62" s="103">
        <v>431</v>
      </c>
      <c r="S62" s="96">
        <v>600</v>
      </c>
      <c r="T62" s="103">
        <v>600</v>
      </c>
      <c r="U62" s="96">
        <v>800</v>
      </c>
      <c r="V62" s="96">
        <v>800</v>
      </c>
      <c r="W62" s="103">
        <v>800</v>
      </c>
      <c r="X62" s="96" t="s">
        <v>856</v>
      </c>
    </row>
    <row r="63" spans="1:24" ht="31.2" x14ac:dyDescent="0.3">
      <c r="A63" s="100" t="s">
        <v>857</v>
      </c>
      <c r="B63" s="96" t="s">
        <v>815</v>
      </c>
      <c r="C63" s="103" t="s">
        <v>57</v>
      </c>
      <c r="D63" s="96">
        <v>62000</v>
      </c>
      <c r="E63" s="103"/>
      <c r="F63" s="103" t="s">
        <v>850</v>
      </c>
      <c r="G63" s="96" t="s">
        <v>57</v>
      </c>
      <c r="H63" s="103" t="s">
        <v>670</v>
      </c>
      <c r="I63" s="103" t="s">
        <v>858</v>
      </c>
      <c r="J63" s="103">
        <v>4431</v>
      </c>
      <c r="K63" s="96" t="s">
        <v>681</v>
      </c>
      <c r="L63" s="96"/>
      <c r="M63" s="103"/>
      <c r="N63" s="96"/>
      <c r="O63" s="103"/>
      <c r="P63" s="96">
        <v>200</v>
      </c>
      <c r="Q63" s="96">
        <v>200</v>
      </c>
      <c r="R63" s="103">
        <v>431</v>
      </c>
      <c r="S63" s="96">
        <v>600</v>
      </c>
      <c r="T63" s="103">
        <v>600</v>
      </c>
      <c r="U63" s="96">
        <v>800</v>
      </c>
      <c r="V63" s="96">
        <v>800</v>
      </c>
      <c r="W63" s="103">
        <v>800</v>
      </c>
      <c r="X63" s="96" t="s">
        <v>859</v>
      </c>
    </row>
    <row r="64" spans="1:24" ht="46.8" x14ac:dyDescent="0.3">
      <c r="A64" s="100" t="s">
        <v>860</v>
      </c>
      <c r="B64" s="96" t="s">
        <v>840</v>
      </c>
      <c r="C64" s="103" t="s">
        <v>66</v>
      </c>
      <c r="D64" s="96">
        <v>8000</v>
      </c>
      <c r="E64" s="103"/>
      <c r="F64" s="103" t="s">
        <v>861</v>
      </c>
      <c r="G64" s="96" t="s">
        <v>862</v>
      </c>
      <c r="H64" s="103" t="s">
        <v>666</v>
      </c>
      <c r="I64" s="103" t="s">
        <v>851</v>
      </c>
      <c r="J64" s="103">
        <v>300</v>
      </c>
      <c r="K64" s="96" t="s">
        <v>681</v>
      </c>
      <c r="L64" s="96"/>
      <c r="M64" s="103"/>
      <c r="N64" s="96"/>
      <c r="O64" s="103">
        <v>20</v>
      </c>
      <c r="P64" s="96">
        <v>20</v>
      </c>
      <c r="Q64" s="96">
        <v>40</v>
      </c>
      <c r="R64" s="103">
        <v>40</v>
      </c>
      <c r="S64" s="96">
        <v>40</v>
      </c>
      <c r="T64" s="103">
        <v>40</v>
      </c>
      <c r="U64" s="96">
        <v>40</v>
      </c>
      <c r="V64" s="96">
        <v>60</v>
      </c>
      <c r="W64" s="103"/>
      <c r="X64" s="96" t="s">
        <v>852</v>
      </c>
    </row>
    <row r="65" spans="1:25" ht="46.8" x14ac:dyDescent="0.3">
      <c r="A65" s="100" t="s">
        <v>863</v>
      </c>
      <c r="B65" s="96" t="s">
        <v>840</v>
      </c>
      <c r="C65" s="103" t="s">
        <v>66</v>
      </c>
      <c r="D65" s="96">
        <v>8000</v>
      </c>
      <c r="E65" s="103"/>
      <c r="F65" s="103" t="s">
        <v>861</v>
      </c>
      <c r="G65" s="96" t="s">
        <v>862</v>
      </c>
      <c r="H65" s="103" t="s">
        <v>854</v>
      </c>
      <c r="I65" s="103" t="s">
        <v>855</v>
      </c>
      <c r="J65" s="103">
        <v>300</v>
      </c>
      <c r="K65" s="96" t="s">
        <v>681</v>
      </c>
      <c r="L65" s="96"/>
      <c r="M65" s="103"/>
      <c r="N65" s="96"/>
      <c r="O65" s="103"/>
      <c r="P65" s="96">
        <v>20</v>
      </c>
      <c r="Q65" s="96">
        <v>40</v>
      </c>
      <c r="R65" s="103">
        <v>40</v>
      </c>
      <c r="S65" s="96">
        <v>40</v>
      </c>
      <c r="T65" s="103">
        <v>40</v>
      </c>
      <c r="U65" s="96">
        <v>40</v>
      </c>
      <c r="V65" s="96">
        <v>80</v>
      </c>
      <c r="W65" s="103"/>
      <c r="X65" s="96" t="s">
        <v>856</v>
      </c>
    </row>
    <row r="66" spans="1:25" ht="46.8" x14ac:dyDescent="0.3">
      <c r="A66" s="100" t="s">
        <v>864</v>
      </c>
      <c r="B66" s="96" t="s">
        <v>840</v>
      </c>
      <c r="C66" s="103" t="s">
        <v>66</v>
      </c>
      <c r="D66" s="96">
        <v>8000</v>
      </c>
      <c r="E66" s="103"/>
      <c r="F66" s="103" t="s">
        <v>861</v>
      </c>
      <c r="G66" s="96" t="s">
        <v>862</v>
      </c>
      <c r="H66" s="103" t="s">
        <v>670</v>
      </c>
      <c r="I66" s="103" t="s">
        <v>858</v>
      </c>
      <c r="J66" s="103">
        <v>300</v>
      </c>
      <c r="K66" s="96" t="s">
        <v>681</v>
      </c>
      <c r="L66" s="96"/>
      <c r="M66" s="103"/>
      <c r="N66" s="96"/>
      <c r="O66" s="103"/>
      <c r="P66" s="96"/>
      <c r="Q66" s="96">
        <v>20</v>
      </c>
      <c r="R66" s="103">
        <v>40</v>
      </c>
      <c r="S66" s="96">
        <v>40</v>
      </c>
      <c r="T66" s="103">
        <v>40</v>
      </c>
      <c r="U66" s="96">
        <v>40</v>
      </c>
      <c r="V66" s="96">
        <v>40</v>
      </c>
      <c r="W66" s="103">
        <v>80</v>
      </c>
      <c r="X66" s="96" t="s">
        <v>859</v>
      </c>
    </row>
    <row r="67" spans="1:25" ht="46.8" x14ac:dyDescent="0.3">
      <c r="A67" s="100" t="s">
        <v>865</v>
      </c>
      <c r="B67" s="96" t="s">
        <v>866</v>
      </c>
      <c r="C67" s="103" t="s">
        <v>378</v>
      </c>
      <c r="D67" s="96">
        <v>1074</v>
      </c>
      <c r="E67" s="103"/>
      <c r="F67" s="103" t="s">
        <v>867</v>
      </c>
      <c r="G67" s="96" t="s">
        <v>867</v>
      </c>
      <c r="H67" s="103" t="s">
        <v>679</v>
      </c>
      <c r="I67" s="103" t="s">
        <v>680</v>
      </c>
      <c r="J67" s="103">
        <v>86</v>
      </c>
      <c r="K67" s="96" t="s">
        <v>681</v>
      </c>
      <c r="L67" s="96"/>
      <c r="M67" s="103"/>
      <c r="N67" s="96"/>
      <c r="O67" s="103">
        <v>4</v>
      </c>
      <c r="P67" s="96">
        <v>6</v>
      </c>
      <c r="Q67" s="96">
        <v>6</v>
      </c>
      <c r="R67" s="103">
        <v>10</v>
      </c>
      <c r="S67" s="96">
        <v>10</v>
      </c>
      <c r="T67" s="103">
        <v>10</v>
      </c>
      <c r="U67" s="96">
        <v>10</v>
      </c>
      <c r="V67" s="96">
        <v>10</v>
      </c>
      <c r="W67" s="103">
        <v>20</v>
      </c>
      <c r="X67" s="96" t="s">
        <v>682</v>
      </c>
    </row>
    <row r="68" spans="1:25" ht="46.8" x14ac:dyDescent="0.3">
      <c r="A68" s="100" t="s">
        <v>868</v>
      </c>
      <c r="B68" s="117" t="s">
        <v>869</v>
      </c>
      <c r="C68" s="117" t="s">
        <v>870</v>
      </c>
      <c r="D68" s="225">
        <v>8680.5</v>
      </c>
      <c r="E68" s="117" t="s">
        <v>392</v>
      </c>
      <c r="F68" s="226">
        <v>8680.5</v>
      </c>
      <c r="G68" s="117" t="s">
        <v>125</v>
      </c>
      <c r="H68" s="118" t="s">
        <v>871</v>
      </c>
      <c r="I68" s="118" t="s">
        <v>125</v>
      </c>
      <c r="J68" s="226">
        <v>8680.5</v>
      </c>
      <c r="K68" s="119" t="s">
        <v>681</v>
      </c>
      <c r="L68" s="120">
        <v>0</v>
      </c>
      <c r="M68" s="120">
        <v>0</v>
      </c>
      <c r="N68" s="120">
        <v>0</v>
      </c>
      <c r="O68" s="120">
        <v>0</v>
      </c>
      <c r="P68" s="226">
        <v>868.05000000000007</v>
      </c>
      <c r="Q68" s="226">
        <v>868.05000000000007</v>
      </c>
      <c r="R68" s="226">
        <v>868.05000000000007</v>
      </c>
      <c r="S68" s="226">
        <v>868.05000000000007</v>
      </c>
      <c r="T68" s="226">
        <v>1736.1000000000001</v>
      </c>
      <c r="U68" s="226">
        <v>1736.1000000000001</v>
      </c>
      <c r="V68" s="226">
        <v>1736.1000000000001</v>
      </c>
      <c r="W68" s="120">
        <v>0</v>
      </c>
      <c r="X68" s="117" t="s">
        <v>872</v>
      </c>
      <c r="Y68" s="121" t="b">
        <f>J68=SUM(L68:W68)</f>
        <v>1</v>
      </c>
    </row>
    <row r="69" spans="1:25" ht="46.8" x14ac:dyDescent="0.3">
      <c r="A69" s="100" t="s">
        <v>873</v>
      </c>
      <c r="B69" s="117" t="s">
        <v>869</v>
      </c>
      <c r="C69" s="117" t="s">
        <v>874</v>
      </c>
      <c r="D69" s="225">
        <v>5797</v>
      </c>
      <c r="E69" s="117" t="s">
        <v>395</v>
      </c>
      <c r="F69" s="226">
        <v>5797</v>
      </c>
      <c r="G69" s="117" t="s">
        <v>127</v>
      </c>
      <c r="H69" s="118" t="s">
        <v>875</v>
      </c>
      <c r="I69" s="118" t="s">
        <v>127</v>
      </c>
      <c r="J69" s="226">
        <v>5797</v>
      </c>
      <c r="K69" s="119" t="s">
        <v>681</v>
      </c>
      <c r="L69" s="120">
        <v>0</v>
      </c>
      <c r="M69" s="120">
        <v>0</v>
      </c>
      <c r="N69" s="120">
        <v>0</v>
      </c>
      <c r="O69" s="120">
        <v>0</v>
      </c>
      <c r="P69" s="226">
        <v>579.70000000000005</v>
      </c>
      <c r="Q69" s="226">
        <v>579.70000000000005</v>
      </c>
      <c r="R69" s="226">
        <v>579.70000000000005</v>
      </c>
      <c r="S69" s="226">
        <v>579.70000000000005</v>
      </c>
      <c r="T69" s="226">
        <v>1159.4000000000001</v>
      </c>
      <c r="U69" s="226">
        <v>1159.4000000000001</v>
      </c>
      <c r="V69" s="226">
        <v>1159.4000000000001</v>
      </c>
      <c r="W69" s="120">
        <v>0</v>
      </c>
      <c r="X69" s="117" t="s">
        <v>872</v>
      </c>
      <c r="Y69" s="121" t="b">
        <f t="shared" ref="Y69:Y136" si="1">J69=SUM(L69:W69)</f>
        <v>1</v>
      </c>
    </row>
    <row r="70" spans="1:25" ht="93.6" x14ac:dyDescent="0.3">
      <c r="A70" s="100" t="s">
        <v>876</v>
      </c>
      <c r="B70" s="117" t="s">
        <v>877</v>
      </c>
      <c r="C70" s="117" t="s">
        <v>878</v>
      </c>
      <c r="D70" s="122">
        <v>1507.670357375765</v>
      </c>
      <c r="E70" s="117" t="s">
        <v>397</v>
      </c>
      <c r="F70" s="122">
        <v>1507.670357375765</v>
      </c>
      <c r="G70" s="117" t="s">
        <v>129</v>
      </c>
      <c r="H70" s="118" t="s">
        <v>879</v>
      </c>
      <c r="I70" s="118" t="s">
        <v>880</v>
      </c>
      <c r="J70" s="122">
        <v>1507.670357375765</v>
      </c>
      <c r="K70" s="119" t="s">
        <v>681</v>
      </c>
      <c r="L70" s="227">
        <v>0</v>
      </c>
      <c r="M70" s="227">
        <v>0</v>
      </c>
      <c r="N70" s="227">
        <v>60.306814295030598</v>
      </c>
      <c r="O70" s="227">
        <v>120.6136285900612</v>
      </c>
      <c r="P70" s="227">
        <v>150.76703573757649</v>
      </c>
      <c r="Q70" s="227">
        <v>195.99714645884944</v>
      </c>
      <c r="R70" s="227">
        <v>226.15055360636475</v>
      </c>
      <c r="S70" s="227">
        <v>301.53407147515298</v>
      </c>
      <c r="T70" s="227">
        <v>180.9204428850918</v>
      </c>
      <c r="U70" s="227">
        <v>135.69033216381885</v>
      </c>
      <c r="V70" s="227">
        <v>105.53692501630356</v>
      </c>
      <c r="W70" s="227">
        <v>30.153407147515299</v>
      </c>
      <c r="X70" s="117" t="s">
        <v>881</v>
      </c>
      <c r="Y70" s="121" t="b">
        <f t="shared" si="1"/>
        <v>1</v>
      </c>
    </row>
    <row r="71" spans="1:25" ht="78" x14ac:dyDescent="0.3">
      <c r="A71" s="100" t="s">
        <v>882</v>
      </c>
      <c r="B71" s="117" t="s">
        <v>877</v>
      </c>
      <c r="C71" s="117" t="s">
        <v>883</v>
      </c>
      <c r="D71" s="122">
        <v>3173.6149203492314</v>
      </c>
      <c r="E71" s="117" t="s">
        <v>399</v>
      </c>
      <c r="F71" s="122">
        <v>3173.6149203492314</v>
      </c>
      <c r="G71" s="117" t="s">
        <v>131</v>
      </c>
      <c r="H71" s="118" t="s">
        <v>884</v>
      </c>
      <c r="I71" s="118" t="s">
        <v>885</v>
      </c>
      <c r="J71" s="122">
        <v>3173.6149203492314</v>
      </c>
      <c r="K71" s="119" t="s">
        <v>681</v>
      </c>
      <c r="L71" s="227">
        <v>0</v>
      </c>
      <c r="M71" s="227">
        <v>0</v>
      </c>
      <c r="N71" s="227">
        <v>126.94459681396926</v>
      </c>
      <c r="O71" s="227">
        <v>253.88919362793851</v>
      </c>
      <c r="P71" s="227">
        <v>317.36149203492317</v>
      </c>
      <c r="Q71" s="227">
        <v>412.5699396454001</v>
      </c>
      <c r="R71" s="227">
        <v>476.04223805238468</v>
      </c>
      <c r="S71" s="227">
        <v>634.72298406984635</v>
      </c>
      <c r="T71" s="227">
        <v>380.83379044190775</v>
      </c>
      <c r="U71" s="227">
        <v>285.62534283143083</v>
      </c>
      <c r="V71" s="227">
        <v>222.15304442444622</v>
      </c>
      <c r="W71" s="227">
        <v>63.472298406984628</v>
      </c>
      <c r="X71" s="117" t="s">
        <v>886</v>
      </c>
      <c r="Y71" s="121" t="b">
        <f t="shared" ref="Y71:Y73" si="2">J71=SUM(L71:W71)</f>
        <v>1</v>
      </c>
    </row>
    <row r="72" spans="1:25" ht="78" x14ac:dyDescent="0.3">
      <c r="A72" s="100" t="s">
        <v>887</v>
      </c>
      <c r="B72" s="117" t="s">
        <v>877</v>
      </c>
      <c r="C72" s="117" t="s">
        <v>888</v>
      </c>
      <c r="D72" s="122">
        <v>220.54500824043595</v>
      </c>
      <c r="E72" s="117" t="s">
        <v>401</v>
      </c>
      <c r="F72" s="122">
        <v>220.54500824043595</v>
      </c>
      <c r="G72" s="117" t="s">
        <v>133</v>
      </c>
      <c r="H72" s="118" t="s">
        <v>889</v>
      </c>
      <c r="I72" s="118" t="s">
        <v>890</v>
      </c>
      <c r="J72" s="122">
        <v>220.54500824043595</v>
      </c>
      <c r="K72" s="119" t="s">
        <v>681</v>
      </c>
      <c r="L72" s="227">
        <v>0</v>
      </c>
      <c r="M72" s="227">
        <v>0</v>
      </c>
      <c r="N72" s="227">
        <v>8.8218003296174388</v>
      </c>
      <c r="O72" s="227">
        <v>17.643600659234878</v>
      </c>
      <c r="P72" s="227">
        <v>22.054500824043597</v>
      </c>
      <c r="Q72" s="227">
        <v>28.670851071256674</v>
      </c>
      <c r="R72" s="227">
        <v>33.081751236065394</v>
      </c>
      <c r="S72" s="227">
        <v>44.109001648087194</v>
      </c>
      <c r="T72" s="227">
        <v>26.465400988852313</v>
      </c>
      <c r="U72" s="227">
        <v>19.849050741639235</v>
      </c>
      <c r="V72" s="227">
        <v>15.438150576830518</v>
      </c>
      <c r="W72" s="227">
        <v>4.4109001648087194</v>
      </c>
      <c r="X72" s="117" t="s">
        <v>891</v>
      </c>
      <c r="Y72" s="121" t="b">
        <f t="shared" si="2"/>
        <v>1</v>
      </c>
    </row>
    <row r="73" spans="1:25" ht="78" x14ac:dyDescent="0.3">
      <c r="A73" s="100" t="s">
        <v>892</v>
      </c>
      <c r="B73" s="117" t="s">
        <v>877</v>
      </c>
      <c r="C73" s="117" t="s">
        <v>893</v>
      </c>
      <c r="D73" s="122">
        <v>98.169714034568116</v>
      </c>
      <c r="E73" s="117" t="s">
        <v>403</v>
      </c>
      <c r="F73" s="122">
        <v>98.169714034568116</v>
      </c>
      <c r="G73" s="117" t="s">
        <v>135</v>
      </c>
      <c r="H73" s="118" t="s">
        <v>894</v>
      </c>
      <c r="I73" s="118" t="s">
        <v>895</v>
      </c>
      <c r="J73" s="122">
        <v>98.169714034568116</v>
      </c>
      <c r="K73" s="119" t="s">
        <v>681</v>
      </c>
      <c r="L73" s="227">
        <v>0</v>
      </c>
      <c r="M73" s="227">
        <v>0</v>
      </c>
      <c r="N73" s="227">
        <v>3.9267885613827249</v>
      </c>
      <c r="O73" s="227">
        <v>7.8535771227654498</v>
      </c>
      <c r="P73" s="227">
        <v>9.8169714034568116</v>
      </c>
      <c r="Q73" s="227">
        <v>12.762062824493855</v>
      </c>
      <c r="R73" s="227">
        <v>14.725457105185217</v>
      </c>
      <c r="S73" s="227">
        <v>19.633942806913623</v>
      </c>
      <c r="T73" s="227">
        <v>11.780365684148174</v>
      </c>
      <c r="U73" s="227">
        <v>8.8352742631111294</v>
      </c>
      <c r="V73" s="227">
        <v>6.8718799824197685</v>
      </c>
      <c r="W73" s="227">
        <v>1.9633942806913625</v>
      </c>
      <c r="X73" s="117" t="s">
        <v>896</v>
      </c>
      <c r="Y73" s="121" t="b">
        <f t="shared" si="2"/>
        <v>1</v>
      </c>
    </row>
    <row r="74" spans="1:25" ht="31.2" x14ac:dyDescent="0.3">
      <c r="A74" s="100" t="s">
        <v>897</v>
      </c>
      <c r="B74" s="117" t="s">
        <v>898</v>
      </c>
      <c r="C74" s="123" t="s">
        <v>899</v>
      </c>
      <c r="D74" s="225">
        <v>17361</v>
      </c>
      <c r="E74" s="117" t="s">
        <v>381</v>
      </c>
      <c r="F74" s="108">
        <v>17361</v>
      </c>
      <c r="G74" s="117" t="s">
        <v>900</v>
      </c>
      <c r="H74" s="118" t="s">
        <v>901</v>
      </c>
      <c r="I74" s="118" t="s">
        <v>901</v>
      </c>
      <c r="J74" s="124">
        <v>17361</v>
      </c>
      <c r="K74" s="125" t="s">
        <v>681</v>
      </c>
      <c r="L74" s="120">
        <v>0</v>
      </c>
      <c r="M74" s="120">
        <v>0</v>
      </c>
      <c r="N74" s="120">
        <v>0</v>
      </c>
      <c r="O74" s="120">
        <v>0</v>
      </c>
      <c r="P74" s="120">
        <v>1736.1</v>
      </c>
      <c r="Q74" s="120">
        <v>1736.1</v>
      </c>
      <c r="R74" s="120">
        <v>1736.1</v>
      </c>
      <c r="S74" s="120">
        <v>1736.1</v>
      </c>
      <c r="T74" s="120">
        <v>3472.2</v>
      </c>
      <c r="U74" s="120">
        <v>3472.2</v>
      </c>
      <c r="V74" s="120">
        <v>3472.2</v>
      </c>
      <c r="W74" s="120">
        <v>0</v>
      </c>
      <c r="X74" s="117" t="s">
        <v>902</v>
      </c>
      <c r="Y74" s="121" t="b">
        <f t="shared" si="1"/>
        <v>1</v>
      </c>
    </row>
    <row r="75" spans="1:25" ht="46.8" x14ac:dyDescent="0.3">
      <c r="A75" s="100" t="s">
        <v>903</v>
      </c>
      <c r="B75" s="117" t="s">
        <v>898</v>
      </c>
      <c r="C75" s="123" t="s">
        <v>899</v>
      </c>
      <c r="D75" s="225">
        <v>17361</v>
      </c>
      <c r="E75" s="117" t="s">
        <v>381</v>
      </c>
      <c r="F75" s="108">
        <v>17361</v>
      </c>
      <c r="G75" s="117" t="s">
        <v>900</v>
      </c>
      <c r="H75" s="118" t="s">
        <v>904</v>
      </c>
      <c r="I75" s="118" t="s">
        <v>905</v>
      </c>
      <c r="J75" s="124">
        <v>250</v>
      </c>
      <c r="K75" s="125" t="s">
        <v>681</v>
      </c>
      <c r="L75" s="120">
        <v>0</v>
      </c>
      <c r="M75" s="120">
        <v>0</v>
      </c>
      <c r="N75" s="120">
        <v>0</v>
      </c>
      <c r="O75" s="120">
        <v>0</v>
      </c>
      <c r="P75" s="120">
        <v>25</v>
      </c>
      <c r="Q75" s="120">
        <v>25</v>
      </c>
      <c r="R75" s="120">
        <v>25</v>
      </c>
      <c r="S75" s="120">
        <v>25</v>
      </c>
      <c r="T75" s="120">
        <v>50</v>
      </c>
      <c r="U75" s="120">
        <v>50</v>
      </c>
      <c r="V75" s="120">
        <v>50</v>
      </c>
      <c r="W75" s="120">
        <v>0</v>
      </c>
      <c r="X75" s="117" t="s">
        <v>906</v>
      </c>
      <c r="Y75" s="121" t="b">
        <f t="shared" si="1"/>
        <v>1</v>
      </c>
    </row>
    <row r="76" spans="1:25" ht="31.2" x14ac:dyDescent="0.3">
      <c r="A76" s="100" t="s">
        <v>907</v>
      </c>
      <c r="B76" s="117" t="s">
        <v>898</v>
      </c>
      <c r="C76" s="123" t="s">
        <v>899</v>
      </c>
      <c r="D76" s="225">
        <v>17361</v>
      </c>
      <c r="E76" s="117" t="s">
        <v>381</v>
      </c>
      <c r="F76" s="108">
        <v>17361</v>
      </c>
      <c r="G76" s="117" t="s">
        <v>900</v>
      </c>
      <c r="H76" s="118" t="s">
        <v>908</v>
      </c>
      <c r="I76" s="118" t="s">
        <v>909</v>
      </c>
      <c r="J76" s="124">
        <v>156</v>
      </c>
      <c r="K76" s="125" t="s">
        <v>681</v>
      </c>
      <c r="L76" s="120">
        <v>0</v>
      </c>
      <c r="M76" s="120">
        <v>0</v>
      </c>
      <c r="N76" s="120">
        <v>0</v>
      </c>
      <c r="O76" s="120">
        <v>0</v>
      </c>
      <c r="P76" s="120">
        <v>16</v>
      </c>
      <c r="Q76" s="120">
        <v>16</v>
      </c>
      <c r="R76" s="120">
        <v>16</v>
      </c>
      <c r="S76" s="120">
        <v>16</v>
      </c>
      <c r="T76" s="120">
        <v>30</v>
      </c>
      <c r="U76" s="120">
        <v>31</v>
      </c>
      <c r="V76" s="120">
        <v>31</v>
      </c>
      <c r="W76" s="120">
        <v>0</v>
      </c>
      <c r="X76" s="117" t="s">
        <v>910</v>
      </c>
      <c r="Y76" s="121" t="b">
        <f t="shared" si="1"/>
        <v>1</v>
      </c>
    </row>
    <row r="77" spans="1:25" ht="31.2" x14ac:dyDescent="0.3">
      <c r="A77" s="100" t="s">
        <v>911</v>
      </c>
      <c r="B77" s="117" t="s">
        <v>898</v>
      </c>
      <c r="C77" s="123" t="s">
        <v>899</v>
      </c>
      <c r="D77" s="225">
        <v>17361</v>
      </c>
      <c r="E77" s="117" t="s">
        <v>381</v>
      </c>
      <c r="F77" s="108">
        <v>17361</v>
      </c>
      <c r="G77" s="117" t="s">
        <v>900</v>
      </c>
      <c r="H77" s="118" t="s">
        <v>912</v>
      </c>
      <c r="I77" s="118" t="s">
        <v>913</v>
      </c>
      <c r="J77" s="124">
        <v>80</v>
      </c>
      <c r="K77" s="125" t="s">
        <v>681</v>
      </c>
      <c r="L77" s="120">
        <v>0</v>
      </c>
      <c r="M77" s="120">
        <v>0</v>
      </c>
      <c r="N77" s="120">
        <v>0</v>
      </c>
      <c r="O77" s="120">
        <v>0</v>
      </c>
      <c r="P77" s="120">
        <v>8</v>
      </c>
      <c r="Q77" s="120">
        <v>8</v>
      </c>
      <c r="R77" s="120">
        <v>8</v>
      </c>
      <c r="S77" s="120">
        <v>8</v>
      </c>
      <c r="T77" s="120">
        <v>16</v>
      </c>
      <c r="U77" s="120">
        <v>16</v>
      </c>
      <c r="V77" s="120">
        <v>16</v>
      </c>
      <c r="W77" s="120">
        <v>0</v>
      </c>
      <c r="X77" s="117" t="s">
        <v>913</v>
      </c>
      <c r="Y77" s="121" t="b">
        <f t="shared" si="1"/>
        <v>1</v>
      </c>
    </row>
    <row r="78" spans="1:25" ht="31.2" x14ac:dyDescent="0.3">
      <c r="A78" s="100" t="s">
        <v>914</v>
      </c>
      <c r="B78" s="117" t="s">
        <v>898</v>
      </c>
      <c r="C78" s="123" t="s">
        <v>899</v>
      </c>
      <c r="D78" s="108">
        <v>17361</v>
      </c>
      <c r="E78" s="117" t="s">
        <v>381</v>
      </c>
      <c r="F78" s="108">
        <v>17361</v>
      </c>
      <c r="G78" s="117" t="s">
        <v>900</v>
      </c>
      <c r="H78" s="118" t="s">
        <v>912</v>
      </c>
      <c r="I78" s="118" t="s">
        <v>915</v>
      </c>
      <c r="J78" s="124">
        <v>67</v>
      </c>
      <c r="K78" s="125" t="s">
        <v>681</v>
      </c>
      <c r="L78" s="120">
        <v>0</v>
      </c>
      <c r="M78" s="120">
        <v>0</v>
      </c>
      <c r="N78" s="120">
        <v>0</v>
      </c>
      <c r="O78" s="120">
        <v>0</v>
      </c>
      <c r="P78" s="120">
        <v>7</v>
      </c>
      <c r="Q78" s="120">
        <v>7</v>
      </c>
      <c r="R78" s="120">
        <v>7</v>
      </c>
      <c r="S78" s="120">
        <v>7</v>
      </c>
      <c r="T78" s="120">
        <v>13</v>
      </c>
      <c r="U78" s="120">
        <v>13</v>
      </c>
      <c r="V78" s="120">
        <v>13</v>
      </c>
      <c r="W78" s="120">
        <v>0</v>
      </c>
      <c r="X78" s="117" t="s">
        <v>902</v>
      </c>
      <c r="Y78" s="121" t="b">
        <f t="shared" si="1"/>
        <v>1</v>
      </c>
    </row>
    <row r="79" spans="1:25" ht="31.2" x14ac:dyDescent="0.3">
      <c r="A79" s="100" t="s">
        <v>916</v>
      </c>
      <c r="B79" s="117" t="s">
        <v>898</v>
      </c>
      <c r="C79" s="123" t="s">
        <v>899</v>
      </c>
      <c r="D79" s="108">
        <v>17361</v>
      </c>
      <c r="E79" s="117" t="s">
        <v>381</v>
      </c>
      <c r="F79" s="108">
        <v>17361</v>
      </c>
      <c r="G79" s="117" t="s">
        <v>900</v>
      </c>
      <c r="H79" s="118" t="s">
        <v>871</v>
      </c>
      <c r="I79" s="118" t="s">
        <v>917</v>
      </c>
      <c r="J79" s="124">
        <v>67</v>
      </c>
      <c r="K79" s="125" t="s">
        <v>681</v>
      </c>
      <c r="L79" s="120">
        <v>0</v>
      </c>
      <c r="M79" s="120">
        <v>0</v>
      </c>
      <c r="N79" s="120">
        <v>0</v>
      </c>
      <c r="O79" s="120">
        <v>0</v>
      </c>
      <c r="P79" s="120">
        <v>7</v>
      </c>
      <c r="Q79" s="120">
        <v>7</v>
      </c>
      <c r="R79" s="120">
        <v>7</v>
      </c>
      <c r="S79" s="120">
        <v>7</v>
      </c>
      <c r="T79" s="120">
        <v>13</v>
      </c>
      <c r="U79" s="120">
        <v>13</v>
      </c>
      <c r="V79" s="120">
        <v>13</v>
      </c>
      <c r="W79" s="120">
        <v>0</v>
      </c>
      <c r="X79" s="117" t="s">
        <v>872</v>
      </c>
      <c r="Y79" s="121" t="b">
        <f t="shared" si="1"/>
        <v>1</v>
      </c>
    </row>
    <row r="80" spans="1:25" ht="46.8" x14ac:dyDescent="0.3">
      <c r="A80" s="100" t="s">
        <v>918</v>
      </c>
      <c r="B80" s="117" t="s">
        <v>919</v>
      </c>
      <c r="C80" s="123" t="s">
        <v>920</v>
      </c>
      <c r="D80" s="108">
        <v>11594</v>
      </c>
      <c r="E80" s="117" t="s">
        <v>387</v>
      </c>
      <c r="F80" s="108">
        <v>11594</v>
      </c>
      <c r="G80" s="117" t="s">
        <v>382</v>
      </c>
      <c r="H80" s="118" t="s">
        <v>921</v>
      </c>
      <c r="I80" s="118" t="s">
        <v>905</v>
      </c>
      <c r="J80" s="124">
        <v>100</v>
      </c>
      <c r="K80" s="125" t="s">
        <v>681</v>
      </c>
      <c r="L80" s="120">
        <v>0</v>
      </c>
      <c r="M80" s="120">
        <v>0</v>
      </c>
      <c r="N80" s="120">
        <v>0</v>
      </c>
      <c r="O80" s="120">
        <v>0</v>
      </c>
      <c r="P80" s="120">
        <v>10</v>
      </c>
      <c r="Q80" s="120">
        <v>10</v>
      </c>
      <c r="R80" s="120">
        <v>10</v>
      </c>
      <c r="S80" s="120">
        <v>10</v>
      </c>
      <c r="T80" s="120">
        <v>20</v>
      </c>
      <c r="U80" s="120">
        <v>20</v>
      </c>
      <c r="V80" s="120">
        <v>20</v>
      </c>
      <c r="W80" s="120">
        <v>0</v>
      </c>
      <c r="X80" s="117" t="s">
        <v>906</v>
      </c>
      <c r="Y80" s="121" t="b">
        <f t="shared" si="1"/>
        <v>1</v>
      </c>
    </row>
    <row r="81" spans="1:25" ht="31.2" x14ac:dyDescent="0.3">
      <c r="A81" s="100" t="s">
        <v>922</v>
      </c>
      <c r="B81" s="117" t="s">
        <v>919</v>
      </c>
      <c r="C81" s="123" t="s">
        <v>920</v>
      </c>
      <c r="D81" s="108">
        <v>11594</v>
      </c>
      <c r="E81" s="117" t="s">
        <v>387</v>
      </c>
      <c r="F81" s="108">
        <v>11594</v>
      </c>
      <c r="G81" s="117" t="s">
        <v>382</v>
      </c>
      <c r="H81" s="118" t="s">
        <v>923</v>
      </c>
      <c r="I81" s="118" t="s">
        <v>909</v>
      </c>
      <c r="J81" s="124">
        <v>78</v>
      </c>
      <c r="K81" s="125" t="s">
        <v>681</v>
      </c>
      <c r="L81" s="120">
        <v>0</v>
      </c>
      <c r="M81" s="120">
        <v>0</v>
      </c>
      <c r="N81" s="120">
        <v>0</v>
      </c>
      <c r="O81" s="120">
        <v>0</v>
      </c>
      <c r="P81" s="120">
        <v>8</v>
      </c>
      <c r="Q81" s="120">
        <v>8</v>
      </c>
      <c r="R81" s="120">
        <v>8</v>
      </c>
      <c r="S81" s="120">
        <v>8</v>
      </c>
      <c r="T81" s="120">
        <v>16</v>
      </c>
      <c r="U81" s="120">
        <v>16</v>
      </c>
      <c r="V81" s="120">
        <v>14</v>
      </c>
      <c r="W81" s="120">
        <v>0</v>
      </c>
      <c r="X81" s="117" t="s">
        <v>910</v>
      </c>
      <c r="Y81" s="121" t="b">
        <f t="shared" si="1"/>
        <v>1</v>
      </c>
    </row>
    <row r="82" spans="1:25" ht="31.2" x14ac:dyDescent="0.3">
      <c r="A82" s="100" t="s">
        <v>924</v>
      </c>
      <c r="B82" s="117" t="s">
        <v>919</v>
      </c>
      <c r="C82" s="123" t="s">
        <v>920</v>
      </c>
      <c r="D82" s="108">
        <v>11594</v>
      </c>
      <c r="E82" s="117" t="s">
        <v>387</v>
      </c>
      <c r="F82" s="108">
        <v>11594</v>
      </c>
      <c r="G82" s="117" t="s">
        <v>382</v>
      </c>
      <c r="H82" s="118" t="s">
        <v>925</v>
      </c>
      <c r="I82" s="118" t="s">
        <v>913</v>
      </c>
      <c r="J82" s="124">
        <v>58</v>
      </c>
      <c r="K82" s="125" t="s">
        <v>681</v>
      </c>
      <c r="L82" s="120">
        <v>0</v>
      </c>
      <c r="M82" s="120">
        <v>0</v>
      </c>
      <c r="N82" s="120">
        <v>0</v>
      </c>
      <c r="O82" s="120">
        <v>0</v>
      </c>
      <c r="P82" s="120">
        <v>5</v>
      </c>
      <c r="Q82" s="120">
        <v>5</v>
      </c>
      <c r="R82" s="120">
        <v>5</v>
      </c>
      <c r="S82" s="120">
        <v>5</v>
      </c>
      <c r="T82" s="120">
        <v>14</v>
      </c>
      <c r="U82" s="120">
        <v>14</v>
      </c>
      <c r="V82" s="120">
        <v>10</v>
      </c>
      <c r="W82" s="120">
        <v>0</v>
      </c>
      <c r="X82" s="117" t="s">
        <v>913</v>
      </c>
      <c r="Y82" s="121" t="b">
        <f t="shared" si="1"/>
        <v>1</v>
      </c>
    </row>
    <row r="83" spans="1:25" ht="31.2" x14ac:dyDescent="0.3">
      <c r="A83" s="100" t="s">
        <v>926</v>
      </c>
      <c r="B83" s="117" t="s">
        <v>919</v>
      </c>
      <c r="C83" s="123" t="s">
        <v>920</v>
      </c>
      <c r="D83" s="108">
        <v>11594</v>
      </c>
      <c r="E83" s="117" t="s">
        <v>387</v>
      </c>
      <c r="F83" s="108">
        <v>11594</v>
      </c>
      <c r="G83" s="117" t="s">
        <v>382</v>
      </c>
      <c r="H83" s="118" t="s">
        <v>925</v>
      </c>
      <c r="I83" s="118" t="s">
        <v>927</v>
      </c>
      <c r="J83" s="124">
        <v>11594</v>
      </c>
      <c r="K83" s="125" t="s">
        <v>681</v>
      </c>
      <c r="L83" s="120">
        <v>0</v>
      </c>
      <c r="M83" s="120">
        <v>0</v>
      </c>
      <c r="N83" s="120">
        <v>0</v>
      </c>
      <c r="O83" s="120">
        <v>0</v>
      </c>
      <c r="P83" s="120">
        <v>1159.4000000000001</v>
      </c>
      <c r="Q83" s="120">
        <v>1159.4000000000001</v>
      </c>
      <c r="R83" s="120">
        <v>1159.4000000000001</v>
      </c>
      <c r="S83" s="120">
        <v>1159.4000000000001</v>
      </c>
      <c r="T83" s="120">
        <v>2318.8000000000002</v>
      </c>
      <c r="U83" s="120">
        <v>2318.8000000000002</v>
      </c>
      <c r="V83" s="120">
        <v>2318.8000000000002</v>
      </c>
      <c r="W83" s="120">
        <v>0</v>
      </c>
      <c r="X83" s="117" t="s">
        <v>902</v>
      </c>
      <c r="Y83" s="121" t="b">
        <f t="shared" si="1"/>
        <v>1</v>
      </c>
    </row>
    <row r="84" spans="1:25" ht="31.2" x14ac:dyDescent="0.3">
      <c r="A84" s="100" t="s">
        <v>928</v>
      </c>
      <c r="B84" s="117" t="s">
        <v>919</v>
      </c>
      <c r="C84" s="123" t="s">
        <v>920</v>
      </c>
      <c r="D84" s="108">
        <v>11594</v>
      </c>
      <c r="E84" s="117" t="s">
        <v>387</v>
      </c>
      <c r="F84" s="108">
        <v>11594</v>
      </c>
      <c r="G84" s="117" t="s">
        <v>382</v>
      </c>
      <c r="H84" s="118" t="s">
        <v>925</v>
      </c>
      <c r="I84" s="118" t="s">
        <v>915</v>
      </c>
      <c r="J84" s="124">
        <v>47</v>
      </c>
      <c r="K84" s="125" t="s">
        <v>681</v>
      </c>
      <c r="L84" s="120">
        <v>0</v>
      </c>
      <c r="M84" s="120">
        <v>0</v>
      </c>
      <c r="N84" s="120">
        <v>0</v>
      </c>
      <c r="O84" s="120">
        <v>0</v>
      </c>
      <c r="P84" s="120">
        <v>5</v>
      </c>
      <c r="Q84" s="120">
        <v>5</v>
      </c>
      <c r="R84" s="120">
        <v>5</v>
      </c>
      <c r="S84" s="120">
        <v>5</v>
      </c>
      <c r="T84" s="120">
        <v>9</v>
      </c>
      <c r="U84" s="120">
        <v>9</v>
      </c>
      <c r="V84" s="120">
        <v>9</v>
      </c>
      <c r="W84" s="120">
        <v>0</v>
      </c>
      <c r="X84" s="117" t="s">
        <v>902</v>
      </c>
      <c r="Y84" s="121" t="b">
        <f t="shared" si="1"/>
        <v>1</v>
      </c>
    </row>
    <row r="85" spans="1:25" ht="31.2" x14ac:dyDescent="0.3">
      <c r="A85" s="100" t="s">
        <v>929</v>
      </c>
      <c r="B85" s="117" t="s">
        <v>919</v>
      </c>
      <c r="C85" s="123" t="s">
        <v>920</v>
      </c>
      <c r="D85" s="108">
        <v>11594</v>
      </c>
      <c r="E85" s="117" t="s">
        <v>387</v>
      </c>
      <c r="F85" s="108">
        <v>11594</v>
      </c>
      <c r="G85" s="117" t="s">
        <v>382</v>
      </c>
      <c r="H85" s="118" t="s">
        <v>875</v>
      </c>
      <c r="I85" s="118" t="s">
        <v>917</v>
      </c>
      <c r="J85" s="124">
        <v>47</v>
      </c>
      <c r="K85" s="125" t="s">
        <v>681</v>
      </c>
      <c r="L85" s="120">
        <v>0</v>
      </c>
      <c r="M85" s="120">
        <v>0</v>
      </c>
      <c r="N85" s="120">
        <v>0</v>
      </c>
      <c r="O85" s="120">
        <v>0</v>
      </c>
      <c r="P85" s="120">
        <v>5</v>
      </c>
      <c r="Q85" s="120">
        <v>5</v>
      </c>
      <c r="R85" s="120">
        <v>5</v>
      </c>
      <c r="S85" s="120">
        <v>5</v>
      </c>
      <c r="T85" s="120">
        <v>9</v>
      </c>
      <c r="U85" s="120">
        <v>9</v>
      </c>
      <c r="V85" s="120">
        <v>9</v>
      </c>
      <c r="W85" s="120">
        <v>0</v>
      </c>
      <c r="X85" s="117" t="s">
        <v>872</v>
      </c>
      <c r="Y85" s="121" t="b">
        <f t="shared" si="1"/>
        <v>1</v>
      </c>
    </row>
    <row r="86" spans="1:25" ht="62.4" x14ac:dyDescent="0.3">
      <c r="A86" s="100" t="s">
        <v>930</v>
      </c>
      <c r="B86" s="117" t="s">
        <v>931</v>
      </c>
      <c r="C86" s="117" t="s">
        <v>932</v>
      </c>
      <c r="D86" s="108">
        <v>107504.56599999999</v>
      </c>
      <c r="E86" s="117" t="s">
        <v>340</v>
      </c>
      <c r="F86" s="108">
        <v>107504.57</v>
      </c>
      <c r="G86" s="117" t="s">
        <v>933</v>
      </c>
      <c r="H86" s="118" t="s">
        <v>934</v>
      </c>
      <c r="I86" s="118" t="s">
        <v>935</v>
      </c>
      <c r="J86" s="124">
        <v>25</v>
      </c>
      <c r="K86" s="125" t="s">
        <v>681</v>
      </c>
      <c r="L86" s="120">
        <v>0</v>
      </c>
      <c r="M86" s="120">
        <v>0</v>
      </c>
      <c r="N86" s="120">
        <v>1</v>
      </c>
      <c r="O86" s="120">
        <v>2</v>
      </c>
      <c r="P86" s="120">
        <v>3</v>
      </c>
      <c r="Q86" s="120">
        <v>3</v>
      </c>
      <c r="R86" s="120">
        <v>3</v>
      </c>
      <c r="S86" s="120">
        <v>5</v>
      </c>
      <c r="T86" s="120">
        <v>4</v>
      </c>
      <c r="U86" s="120">
        <v>3</v>
      </c>
      <c r="V86" s="120">
        <v>1</v>
      </c>
      <c r="W86" s="120">
        <v>0</v>
      </c>
      <c r="X86" s="117" t="s">
        <v>935</v>
      </c>
      <c r="Y86" s="121" t="b">
        <f t="shared" si="1"/>
        <v>1</v>
      </c>
    </row>
    <row r="87" spans="1:25" ht="62.4" x14ac:dyDescent="0.3">
      <c r="A87" s="100" t="s">
        <v>936</v>
      </c>
      <c r="B87" s="117" t="s">
        <v>931</v>
      </c>
      <c r="C87" s="117" t="s">
        <v>932</v>
      </c>
      <c r="D87" s="108">
        <v>107504.56599999999</v>
      </c>
      <c r="E87" s="117" t="s">
        <v>340</v>
      </c>
      <c r="F87" s="108">
        <v>107504.57</v>
      </c>
      <c r="G87" s="117" t="s">
        <v>933</v>
      </c>
      <c r="H87" s="118" t="s">
        <v>937</v>
      </c>
      <c r="I87" s="118" t="s">
        <v>938</v>
      </c>
      <c r="J87" s="124">
        <v>20</v>
      </c>
      <c r="K87" s="125" t="s">
        <v>681</v>
      </c>
      <c r="L87" s="120">
        <v>0</v>
      </c>
      <c r="M87" s="120">
        <v>0</v>
      </c>
      <c r="N87" s="120">
        <v>0</v>
      </c>
      <c r="O87" s="120">
        <v>2</v>
      </c>
      <c r="P87" s="120">
        <v>2</v>
      </c>
      <c r="Q87" s="120">
        <v>3</v>
      </c>
      <c r="R87" s="120">
        <v>3</v>
      </c>
      <c r="S87" s="120">
        <v>2</v>
      </c>
      <c r="T87" s="120">
        <v>4</v>
      </c>
      <c r="U87" s="120">
        <v>3</v>
      </c>
      <c r="V87" s="120">
        <v>1</v>
      </c>
      <c r="W87" s="120">
        <v>0</v>
      </c>
      <c r="X87" s="117" t="s">
        <v>938</v>
      </c>
      <c r="Y87" s="121" t="b">
        <f t="shared" si="1"/>
        <v>1</v>
      </c>
    </row>
    <row r="88" spans="1:25" ht="62.4" x14ac:dyDescent="0.3">
      <c r="A88" s="100" t="s">
        <v>939</v>
      </c>
      <c r="B88" s="117" t="s">
        <v>931</v>
      </c>
      <c r="C88" s="117" t="s">
        <v>932</v>
      </c>
      <c r="D88" s="108">
        <v>107504.56599999999</v>
      </c>
      <c r="E88" s="117" t="s">
        <v>340</v>
      </c>
      <c r="F88" s="108">
        <v>107504.57</v>
      </c>
      <c r="G88" s="117" t="s">
        <v>933</v>
      </c>
      <c r="H88" s="118" t="s">
        <v>940</v>
      </c>
      <c r="I88" s="118" t="s">
        <v>941</v>
      </c>
      <c r="J88" s="124">
        <v>46</v>
      </c>
      <c r="K88" s="125" t="s">
        <v>681</v>
      </c>
      <c r="L88" s="120">
        <v>0</v>
      </c>
      <c r="M88" s="120">
        <v>0</v>
      </c>
      <c r="N88" s="120">
        <v>0</v>
      </c>
      <c r="O88" s="120">
        <v>4</v>
      </c>
      <c r="P88" s="120">
        <v>5</v>
      </c>
      <c r="Q88" s="120">
        <v>5</v>
      </c>
      <c r="R88" s="120">
        <v>5</v>
      </c>
      <c r="S88" s="120">
        <v>7</v>
      </c>
      <c r="T88" s="120">
        <v>8</v>
      </c>
      <c r="U88" s="120">
        <v>9</v>
      </c>
      <c r="V88" s="120">
        <v>3</v>
      </c>
      <c r="W88" s="120">
        <v>0</v>
      </c>
      <c r="X88" s="117" t="s">
        <v>942</v>
      </c>
      <c r="Y88" s="121" t="b">
        <f t="shared" si="1"/>
        <v>1</v>
      </c>
    </row>
    <row r="89" spans="1:25" ht="62.4" x14ac:dyDescent="0.3">
      <c r="A89" s="100" t="s">
        <v>943</v>
      </c>
      <c r="B89" s="117" t="s">
        <v>931</v>
      </c>
      <c r="C89" s="117" t="s">
        <v>932</v>
      </c>
      <c r="D89" s="108">
        <v>107504.56599999999</v>
      </c>
      <c r="E89" s="117" t="s">
        <v>340</v>
      </c>
      <c r="F89" s="108">
        <v>107504.57</v>
      </c>
      <c r="G89" s="117" t="s">
        <v>933</v>
      </c>
      <c r="H89" s="118" t="s">
        <v>944</v>
      </c>
      <c r="I89" s="118" t="s">
        <v>945</v>
      </c>
      <c r="J89" s="124">
        <v>46</v>
      </c>
      <c r="K89" s="125" t="s">
        <v>681</v>
      </c>
      <c r="L89" s="120">
        <v>0</v>
      </c>
      <c r="M89" s="120">
        <v>0</v>
      </c>
      <c r="N89" s="120">
        <v>0</v>
      </c>
      <c r="O89" s="120">
        <v>0</v>
      </c>
      <c r="P89" s="120">
        <v>4</v>
      </c>
      <c r="Q89" s="120">
        <v>5</v>
      </c>
      <c r="R89" s="120">
        <v>5</v>
      </c>
      <c r="S89" s="120">
        <v>5</v>
      </c>
      <c r="T89" s="120">
        <v>7</v>
      </c>
      <c r="U89" s="120">
        <v>8</v>
      </c>
      <c r="V89" s="120">
        <v>9</v>
      </c>
      <c r="W89" s="120">
        <v>3</v>
      </c>
      <c r="X89" s="117" t="s">
        <v>946</v>
      </c>
      <c r="Y89" s="121" t="b">
        <f t="shared" si="1"/>
        <v>1</v>
      </c>
    </row>
    <row r="90" spans="1:25" ht="62.4" x14ac:dyDescent="0.3">
      <c r="A90" s="100" t="s">
        <v>947</v>
      </c>
      <c r="B90" s="117" t="s">
        <v>931</v>
      </c>
      <c r="C90" s="117" t="s">
        <v>932</v>
      </c>
      <c r="D90" s="108">
        <v>107504.56599999999</v>
      </c>
      <c r="E90" s="117" t="s">
        <v>340</v>
      </c>
      <c r="F90" s="108">
        <v>107504.57</v>
      </c>
      <c r="G90" s="117" t="s">
        <v>933</v>
      </c>
      <c r="H90" s="118" t="s">
        <v>948</v>
      </c>
      <c r="I90" s="118" t="s">
        <v>949</v>
      </c>
      <c r="J90" s="124">
        <v>46</v>
      </c>
      <c r="K90" s="125" t="s">
        <v>681</v>
      </c>
      <c r="L90" s="120">
        <v>0</v>
      </c>
      <c r="M90" s="120">
        <v>0</v>
      </c>
      <c r="N90" s="120">
        <v>0</v>
      </c>
      <c r="O90" s="120">
        <v>0</v>
      </c>
      <c r="P90" s="120">
        <v>4</v>
      </c>
      <c r="Q90" s="120">
        <v>5</v>
      </c>
      <c r="R90" s="120">
        <v>5</v>
      </c>
      <c r="S90" s="120">
        <v>5</v>
      </c>
      <c r="T90" s="120">
        <v>7</v>
      </c>
      <c r="U90" s="120">
        <v>8</v>
      </c>
      <c r="V90" s="120">
        <v>9</v>
      </c>
      <c r="W90" s="120">
        <v>3</v>
      </c>
      <c r="X90" s="117" t="s">
        <v>950</v>
      </c>
      <c r="Y90" s="121" t="b">
        <f t="shared" si="1"/>
        <v>1</v>
      </c>
    </row>
    <row r="91" spans="1:25" ht="62.4" x14ac:dyDescent="0.3">
      <c r="A91" s="100" t="s">
        <v>951</v>
      </c>
      <c r="B91" s="117" t="s">
        <v>931</v>
      </c>
      <c r="C91" s="117" t="s">
        <v>932</v>
      </c>
      <c r="D91" s="108">
        <v>107504.56599999999</v>
      </c>
      <c r="E91" s="117" t="s">
        <v>340</v>
      </c>
      <c r="F91" s="108">
        <v>107504.57</v>
      </c>
      <c r="G91" s="117" t="s">
        <v>933</v>
      </c>
      <c r="H91" s="118" t="s">
        <v>944</v>
      </c>
      <c r="I91" s="118" t="s">
        <v>952</v>
      </c>
      <c r="J91" s="124">
        <v>107504.56599999999</v>
      </c>
      <c r="K91" s="125" t="s">
        <v>681</v>
      </c>
      <c r="L91" s="120">
        <v>0</v>
      </c>
      <c r="M91" s="120">
        <v>2150.09132</v>
      </c>
      <c r="N91" s="120">
        <v>4300.18264</v>
      </c>
      <c r="O91" s="120">
        <v>8600.36528</v>
      </c>
      <c r="P91" s="120">
        <v>10750.4566</v>
      </c>
      <c r="Q91" s="120">
        <v>11825.502259999999</v>
      </c>
      <c r="R91" s="120">
        <v>16125.684899999998</v>
      </c>
      <c r="S91" s="120">
        <v>21500.913199999999</v>
      </c>
      <c r="T91" s="120">
        <v>12900.547919999999</v>
      </c>
      <c r="U91" s="120">
        <v>9675.4109399999998</v>
      </c>
      <c r="V91" s="120">
        <v>7525.3196200000002</v>
      </c>
      <c r="W91" s="120">
        <v>2150.09132</v>
      </c>
      <c r="X91" s="117" t="s">
        <v>946</v>
      </c>
      <c r="Y91" s="121" t="b">
        <f t="shared" si="1"/>
        <v>1</v>
      </c>
    </row>
    <row r="92" spans="1:25" ht="62.4" x14ac:dyDescent="0.3">
      <c r="A92" s="100" t="s">
        <v>953</v>
      </c>
      <c r="B92" s="117" t="s">
        <v>931</v>
      </c>
      <c r="C92" s="117" t="s">
        <v>954</v>
      </c>
      <c r="D92" s="108">
        <v>226294.88799999998</v>
      </c>
      <c r="E92" s="117" t="s">
        <v>347</v>
      </c>
      <c r="F92" s="108">
        <v>226294.88799999998</v>
      </c>
      <c r="G92" s="117" t="s">
        <v>955</v>
      </c>
      <c r="H92" s="118" t="s">
        <v>956</v>
      </c>
      <c r="I92" s="118" t="s">
        <v>957</v>
      </c>
      <c r="J92" s="124">
        <v>226294.88799999998</v>
      </c>
      <c r="K92" s="125" t="s">
        <v>681</v>
      </c>
      <c r="L92" s="120">
        <v>0</v>
      </c>
      <c r="M92" s="120">
        <v>4525.8977599999998</v>
      </c>
      <c r="N92" s="120">
        <v>9051.7955199999997</v>
      </c>
      <c r="O92" s="120">
        <v>18103.591039999999</v>
      </c>
      <c r="P92" s="120">
        <v>22629.488799999999</v>
      </c>
      <c r="Q92" s="120">
        <v>24892.437679999999</v>
      </c>
      <c r="R92" s="120">
        <v>33944.233199999995</v>
      </c>
      <c r="S92" s="120">
        <v>45258.977599999998</v>
      </c>
      <c r="T92" s="120">
        <v>27155.386559999995</v>
      </c>
      <c r="U92" s="120">
        <v>20366.539919999996</v>
      </c>
      <c r="V92" s="120">
        <v>15840.642159999999</v>
      </c>
      <c r="W92" s="120">
        <v>4525.8977599999998</v>
      </c>
      <c r="X92" s="117" t="s">
        <v>958</v>
      </c>
      <c r="Y92" s="121" t="b">
        <f t="shared" si="1"/>
        <v>1</v>
      </c>
    </row>
    <row r="93" spans="1:25" ht="46.8" x14ac:dyDescent="0.3">
      <c r="A93" s="100" t="s">
        <v>959</v>
      </c>
      <c r="B93" s="117" t="s">
        <v>931</v>
      </c>
      <c r="C93" s="117" t="s">
        <v>954</v>
      </c>
      <c r="D93" s="108">
        <v>226294.88799999998</v>
      </c>
      <c r="E93" s="117" t="s">
        <v>347</v>
      </c>
      <c r="F93" s="108">
        <v>226294.88799999998</v>
      </c>
      <c r="G93" s="117" t="s">
        <v>955</v>
      </c>
      <c r="H93" s="118" t="s">
        <v>960</v>
      </c>
      <c r="I93" s="118" t="s">
        <v>935</v>
      </c>
      <c r="J93" s="124">
        <v>20</v>
      </c>
      <c r="K93" s="125" t="s">
        <v>681</v>
      </c>
      <c r="L93" s="120">
        <v>0</v>
      </c>
      <c r="M93" s="120">
        <v>0</v>
      </c>
      <c r="N93" s="120">
        <v>1</v>
      </c>
      <c r="O93" s="120">
        <v>2</v>
      </c>
      <c r="P93" s="120">
        <v>2</v>
      </c>
      <c r="Q93" s="120">
        <v>3</v>
      </c>
      <c r="R93" s="120">
        <v>3</v>
      </c>
      <c r="S93" s="120">
        <v>3</v>
      </c>
      <c r="T93" s="120">
        <v>2</v>
      </c>
      <c r="U93" s="120">
        <v>3</v>
      </c>
      <c r="V93" s="120">
        <v>1</v>
      </c>
      <c r="W93" s="120">
        <v>0</v>
      </c>
      <c r="X93" s="117" t="s">
        <v>935</v>
      </c>
      <c r="Y93" s="121" t="b">
        <f t="shared" si="1"/>
        <v>1</v>
      </c>
    </row>
    <row r="94" spans="1:25" ht="46.8" x14ac:dyDescent="0.3">
      <c r="A94" s="100" t="s">
        <v>961</v>
      </c>
      <c r="B94" s="117" t="s">
        <v>931</v>
      </c>
      <c r="C94" s="117" t="s">
        <v>954</v>
      </c>
      <c r="D94" s="108">
        <v>226294.88799999998</v>
      </c>
      <c r="E94" s="117" t="s">
        <v>347</v>
      </c>
      <c r="F94" s="108">
        <v>226294.88799999998</v>
      </c>
      <c r="G94" s="117" t="s">
        <v>955</v>
      </c>
      <c r="H94" s="118" t="s">
        <v>962</v>
      </c>
      <c r="I94" s="118" t="s">
        <v>938</v>
      </c>
      <c r="J94" s="124">
        <v>15</v>
      </c>
      <c r="K94" s="125" t="s">
        <v>681</v>
      </c>
      <c r="L94" s="120">
        <v>0</v>
      </c>
      <c r="M94" s="120">
        <v>0</v>
      </c>
      <c r="N94" s="120">
        <v>0</v>
      </c>
      <c r="O94" s="120">
        <v>1</v>
      </c>
      <c r="P94" s="120">
        <v>2</v>
      </c>
      <c r="Q94" s="120">
        <v>2</v>
      </c>
      <c r="R94" s="120">
        <v>3</v>
      </c>
      <c r="S94" s="120">
        <v>2</v>
      </c>
      <c r="T94" s="120">
        <v>2</v>
      </c>
      <c r="U94" s="120">
        <v>3</v>
      </c>
      <c r="V94" s="120">
        <v>0</v>
      </c>
      <c r="W94" s="120">
        <v>0</v>
      </c>
      <c r="X94" s="117" t="s">
        <v>938</v>
      </c>
      <c r="Y94" s="121" t="b">
        <f t="shared" si="1"/>
        <v>1</v>
      </c>
    </row>
    <row r="95" spans="1:25" ht="46.8" x14ac:dyDescent="0.3">
      <c r="A95" s="100" t="s">
        <v>963</v>
      </c>
      <c r="B95" s="117" t="s">
        <v>931</v>
      </c>
      <c r="C95" s="117" t="s">
        <v>954</v>
      </c>
      <c r="D95" s="108">
        <v>226294.88799999998</v>
      </c>
      <c r="E95" s="117" t="s">
        <v>347</v>
      </c>
      <c r="F95" s="108">
        <v>226294.88799999998</v>
      </c>
      <c r="G95" s="117" t="s">
        <v>955</v>
      </c>
      <c r="H95" s="118" t="s">
        <v>964</v>
      </c>
      <c r="I95" s="118" t="s">
        <v>941</v>
      </c>
      <c r="J95" s="124">
        <v>35</v>
      </c>
      <c r="K95" s="125" t="s">
        <v>681</v>
      </c>
      <c r="L95" s="120">
        <v>0</v>
      </c>
      <c r="M95" s="120">
        <v>0</v>
      </c>
      <c r="N95" s="120">
        <v>0</v>
      </c>
      <c r="O95" s="120">
        <v>2</v>
      </c>
      <c r="P95" s="120">
        <v>3</v>
      </c>
      <c r="Q95" s="120">
        <v>3</v>
      </c>
      <c r="R95" s="120">
        <v>5</v>
      </c>
      <c r="S95" s="120">
        <v>5</v>
      </c>
      <c r="T95" s="120">
        <v>6</v>
      </c>
      <c r="U95" s="120">
        <v>8</v>
      </c>
      <c r="V95" s="120">
        <v>3</v>
      </c>
      <c r="W95" s="120">
        <v>0</v>
      </c>
      <c r="X95" s="117" t="s">
        <v>942</v>
      </c>
      <c r="Y95" s="121" t="b">
        <f t="shared" si="1"/>
        <v>1</v>
      </c>
    </row>
    <row r="96" spans="1:25" ht="46.8" x14ac:dyDescent="0.3">
      <c r="A96" s="100" t="s">
        <v>965</v>
      </c>
      <c r="B96" s="117" t="s">
        <v>931</v>
      </c>
      <c r="C96" s="117" t="s">
        <v>954</v>
      </c>
      <c r="D96" s="108">
        <v>226294.88799999998</v>
      </c>
      <c r="E96" s="117" t="s">
        <v>347</v>
      </c>
      <c r="F96" s="108">
        <v>226294.88799999998</v>
      </c>
      <c r="G96" s="117" t="s">
        <v>955</v>
      </c>
      <c r="H96" s="118" t="s">
        <v>956</v>
      </c>
      <c r="I96" s="118" t="s">
        <v>958</v>
      </c>
      <c r="J96" s="124">
        <v>35</v>
      </c>
      <c r="K96" s="125" t="s">
        <v>681</v>
      </c>
      <c r="L96" s="120">
        <v>0</v>
      </c>
      <c r="M96" s="120">
        <v>0</v>
      </c>
      <c r="N96" s="120">
        <v>0</v>
      </c>
      <c r="O96" s="120">
        <v>0</v>
      </c>
      <c r="P96" s="120">
        <v>2</v>
      </c>
      <c r="Q96" s="120">
        <v>3</v>
      </c>
      <c r="R96" s="120">
        <v>3</v>
      </c>
      <c r="S96" s="120">
        <v>5</v>
      </c>
      <c r="T96" s="120">
        <v>5</v>
      </c>
      <c r="U96" s="120">
        <v>6</v>
      </c>
      <c r="V96" s="120">
        <v>8</v>
      </c>
      <c r="W96" s="120">
        <v>3</v>
      </c>
      <c r="X96" s="117" t="s">
        <v>958</v>
      </c>
      <c r="Y96" s="121" t="b">
        <f t="shared" si="1"/>
        <v>1</v>
      </c>
    </row>
    <row r="97" spans="1:25" ht="46.8" x14ac:dyDescent="0.3">
      <c r="A97" s="100" t="s">
        <v>966</v>
      </c>
      <c r="B97" s="117" t="s">
        <v>931</v>
      </c>
      <c r="C97" s="117" t="s">
        <v>954</v>
      </c>
      <c r="D97" s="108">
        <v>226294.88799999998</v>
      </c>
      <c r="E97" s="117" t="s">
        <v>347</v>
      </c>
      <c r="F97" s="108">
        <v>226294.88799999998</v>
      </c>
      <c r="G97" s="117" t="s">
        <v>955</v>
      </c>
      <c r="H97" s="118" t="s">
        <v>967</v>
      </c>
      <c r="I97" s="118" t="s">
        <v>968</v>
      </c>
      <c r="J97" s="124">
        <v>35</v>
      </c>
      <c r="K97" s="125" t="s">
        <v>681</v>
      </c>
      <c r="L97" s="120">
        <v>0</v>
      </c>
      <c r="M97" s="120">
        <v>0</v>
      </c>
      <c r="N97" s="120">
        <v>0</v>
      </c>
      <c r="O97" s="120">
        <v>0</v>
      </c>
      <c r="P97" s="120">
        <v>2</v>
      </c>
      <c r="Q97" s="120">
        <v>3</v>
      </c>
      <c r="R97" s="120">
        <v>3</v>
      </c>
      <c r="S97" s="120">
        <v>5</v>
      </c>
      <c r="T97" s="120">
        <v>5</v>
      </c>
      <c r="U97" s="120">
        <v>6</v>
      </c>
      <c r="V97" s="120">
        <v>8</v>
      </c>
      <c r="W97" s="120">
        <v>3</v>
      </c>
      <c r="X97" s="117" t="s">
        <v>969</v>
      </c>
      <c r="Y97" s="121" t="b">
        <f t="shared" si="1"/>
        <v>1</v>
      </c>
    </row>
    <row r="98" spans="1:25" ht="62.4" x14ac:dyDescent="0.3">
      <c r="A98" s="100" t="s">
        <v>970</v>
      </c>
      <c r="B98" s="117" t="s">
        <v>971</v>
      </c>
      <c r="C98" s="117" t="s">
        <v>972</v>
      </c>
      <c r="D98" s="108">
        <v>15725.98</v>
      </c>
      <c r="E98" s="117" t="s">
        <v>352</v>
      </c>
      <c r="F98" s="108">
        <v>15725.98</v>
      </c>
      <c r="G98" s="117" t="s">
        <v>353</v>
      </c>
      <c r="H98" s="118" t="s">
        <v>973</v>
      </c>
      <c r="I98" s="118" t="s">
        <v>974</v>
      </c>
      <c r="J98" s="124">
        <v>15725.981</v>
      </c>
      <c r="K98" s="125" t="s">
        <v>681</v>
      </c>
      <c r="L98" s="120">
        <v>0</v>
      </c>
      <c r="M98" s="120">
        <v>0</v>
      </c>
      <c r="N98" s="120">
        <v>629.03923999999995</v>
      </c>
      <c r="O98" s="120">
        <v>1572.5981000000002</v>
      </c>
      <c r="P98" s="120">
        <v>1572.5981000000002</v>
      </c>
      <c r="Q98" s="120">
        <v>1729.8579099999999</v>
      </c>
      <c r="R98" s="120">
        <v>2358.8971499999998</v>
      </c>
      <c r="S98" s="120">
        <v>3145.1962000000003</v>
      </c>
      <c r="T98" s="120">
        <v>1887.11772</v>
      </c>
      <c r="U98" s="120">
        <v>1415.3382899999999</v>
      </c>
      <c r="V98" s="120">
        <v>1100.8186700000001</v>
      </c>
      <c r="W98" s="120">
        <v>314.51961999999997</v>
      </c>
      <c r="X98" s="117" t="s">
        <v>975</v>
      </c>
      <c r="Y98" s="121" t="b">
        <f t="shared" si="1"/>
        <v>1</v>
      </c>
    </row>
    <row r="99" spans="1:25" ht="62.4" x14ac:dyDescent="0.3">
      <c r="A99" s="100" t="s">
        <v>976</v>
      </c>
      <c r="B99" s="117" t="s">
        <v>971</v>
      </c>
      <c r="C99" s="117" t="s">
        <v>972</v>
      </c>
      <c r="D99" s="108">
        <v>15725.98</v>
      </c>
      <c r="E99" s="117" t="s">
        <v>352</v>
      </c>
      <c r="F99" s="108">
        <v>15725.98</v>
      </c>
      <c r="G99" s="117" t="s">
        <v>353</v>
      </c>
      <c r="H99" s="118" t="s">
        <v>977</v>
      </c>
      <c r="I99" s="118" t="s">
        <v>978</v>
      </c>
      <c r="J99" s="124">
        <v>20</v>
      </c>
      <c r="K99" s="125" t="s">
        <v>681</v>
      </c>
      <c r="L99" s="120">
        <v>0</v>
      </c>
      <c r="M99" s="120">
        <v>0</v>
      </c>
      <c r="N99" s="120">
        <v>2</v>
      </c>
      <c r="O99" s="120">
        <v>2</v>
      </c>
      <c r="P99" s="120">
        <v>2</v>
      </c>
      <c r="Q99" s="120">
        <v>2</v>
      </c>
      <c r="R99" s="120">
        <v>2</v>
      </c>
      <c r="S99" s="120">
        <v>2</v>
      </c>
      <c r="T99" s="120">
        <v>3</v>
      </c>
      <c r="U99" s="120">
        <v>3</v>
      </c>
      <c r="V99" s="120">
        <v>2</v>
      </c>
      <c r="W99" s="120">
        <v>0</v>
      </c>
      <c r="X99" s="117" t="s">
        <v>978</v>
      </c>
      <c r="Y99" s="121" t="b">
        <f t="shared" si="1"/>
        <v>1</v>
      </c>
    </row>
    <row r="100" spans="1:25" ht="62.4" x14ac:dyDescent="0.3">
      <c r="A100" s="100" t="s">
        <v>979</v>
      </c>
      <c r="B100" s="117" t="s">
        <v>971</v>
      </c>
      <c r="C100" s="117" t="s">
        <v>972</v>
      </c>
      <c r="D100" s="108">
        <v>15725.98</v>
      </c>
      <c r="E100" s="117" t="s">
        <v>352</v>
      </c>
      <c r="F100" s="108">
        <v>15725.98</v>
      </c>
      <c r="G100" s="117" t="s">
        <v>353</v>
      </c>
      <c r="H100" s="118" t="s">
        <v>980</v>
      </c>
      <c r="I100" s="118" t="s">
        <v>981</v>
      </c>
      <c r="J100" s="124">
        <v>35</v>
      </c>
      <c r="K100" s="125" t="s">
        <v>681</v>
      </c>
      <c r="L100" s="120">
        <v>0</v>
      </c>
      <c r="M100" s="120">
        <v>0</v>
      </c>
      <c r="N100" s="120">
        <v>3</v>
      </c>
      <c r="O100" s="120">
        <v>4</v>
      </c>
      <c r="P100" s="120">
        <v>4</v>
      </c>
      <c r="Q100" s="120">
        <v>4</v>
      </c>
      <c r="R100" s="120">
        <v>4</v>
      </c>
      <c r="S100" s="120">
        <v>4</v>
      </c>
      <c r="T100" s="120">
        <v>4</v>
      </c>
      <c r="U100" s="120">
        <v>4</v>
      </c>
      <c r="V100" s="120">
        <v>4</v>
      </c>
      <c r="W100" s="120">
        <v>0</v>
      </c>
      <c r="X100" s="117" t="s">
        <v>981</v>
      </c>
      <c r="Y100" s="121" t="b">
        <f t="shared" si="1"/>
        <v>1</v>
      </c>
    </row>
    <row r="101" spans="1:25" ht="62.4" x14ac:dyDescent="0.3">
      <c r="A101" s="100" t="s">
        <v>982</v>
      </c>
      <c r="B101" s="117" t="s">
        <v>971</v>
      </c>
      <c r="C101" s="117" t="s">
        <v>972</v>
      </c>
      <c r="D101" s="108">
        <v>15725.98</v>
      </c>
      <c r="E101" s="117" t="s">
        <v>352</v>
      </c>
      <c r="F101" s="108">
        <v>15725.98</v>
      </c>
      <c r="G101" s="117" t="s">
        <v>353</v>
      </c>
      <c r="H101" s="118" t="s">
        <v>983</v>
      </c>
      <c r="I101" s="118" t="s">
        <v>984</v>
      </c>
      <c r="J101" s="124">
        <v>25</v>
      </c>
      <c r="K101" s="125" t="s">
        <v>681</v>
      </c>
      <c r="L101" s="120">
        <v>0</v>
      </c>
      <c r="M101" s="120">
        <v>0</v>
      </c>
      <c r="N101" s="120">
        <v>3</v>
      </c>
      <c r="O101" s="120">
        <v>4</v>
      </c>
      <c r="P101" s="120">
        <v>3</v>
      </c>
      <c r="Q101" s="120">
        <v>3</v>
      </c>
      <c r="R101" s="120">
        <v>3</v>
      </c>
      <c r="S101" s="120">
        <v>2</v>
      </c>
      <c r="T101" s="120">
        <v>3</v>
      </c>
      <c r="U101" s="120">
        <v>2</v>
      </c>
      <c r="V101" s="120">
        <v>2</v>
      </c>
      <c r="W101" s="120">
        <v>0</v>
      </c>
      <c r="X101" s="117" t="s">
        <v>985</v>
      </c>
      <c r="Y101" s="121" t="b">
        <f t="shared" si="1"/>
        <v>1</v>
      </c>
    </row>
    <row r="102" spans="1:25" ht="62.4" x14ac:dyDescent="0.3">
      <c r="A102" s="100" t="s">
        <v>986</v>
      </c>
      <c r="B102" s="117" t="s">
        <v>971</v>
      </c>
      <c r="C102" s="117" t="s">
        <v>972</v>
      </c>
      <c r="D102" s="108">
        <v>15725.98</v>
      </c>
      <c r="E102" s="117" t="s">
        <v>352</v>
      </c>
      <c r="F102" s="108">
        <v>15725.98</v>
      </c>
      <c r="G102" s="117" t="s">
        <v>353</v>
      </c>
      <c r="H102" s="118" t="s">
        <v>987</v>
      </c>
      <c r="I102" s="118" t="s">
        <v>988</v>
      </c>
      <c r="J102" s="124">
        <v>35</v>
      </c>
      <c r="K102" s="125" t="s">
        <v>681</v>
      </c>
      <c r="L102" s="120">
        <v>0</v>
      </c>
      <c r="M102" s="120">
        <v>0</v>
      </c>
      <c r="N102" s="120">
        <v>3</v>
      </c>
      <c r="O102" s="120">
        <v>4</v>
      </c>
      <c r="P102" s="120">
        <v>4</v>
      </c>
      <c r="Q102" s="120">
        <v>4</v>
      </c>
      <c r="R102" s="120">
        <v>4</v>
      </c>
      <c r="S102" s="120">
        <v>4</v>
      </c>
      <c r="T102" s="120">
        <v>4</v>
      </c>
      <c r="U102" s="120">
        <v>4</v>
      </c>
      <c r="V102" s="120">
        <v>4</v>
      </c>
      <c r="W102" s="120">
        <v>0</v>
      </c>
      <c r="X102" s="117" t="s">
        <v>989</v>
      </c>
      <c r="Y102" s="121" t="b">
        <f t="shared" si="1"/>
        <v>1</v>
      </c>
    </row>
    <row r="103" spans="1:25" ht="62.4" x14ac:dyDescent="0.3">
      <c r="A103" s="100" t="s">
        <v>990</v>
      </c>
      <c r="B103" s="117" t="s">
        <v>971</v>
      </c>
      <c r="C103" s="117" t="s">
        <v>972</v>
      </c>
      <c r="D103" s="108">
        <v>15725.98</v>
      </c>
      <c r="E103" s="117" t="s">
        <v>352</v>
      </c>
      <c r="F103" s="108">
        <v>15725.98</v>
      </c>
      <c r="G103" s="117" t="s">
        <v>353</v>
      </c>
      <c r="H103" s="118" t="s">
        <v>973</v>
      </c>
      <c r="I103" s="118" t="s">
        <v>891</v>
      </c>
      <c r="J103" s="124">
        <v>35</v>
      </c>
      <c r="K103" s="125" t="s">
        <v>681</v>
      </c>
      <c r="L103" s="120">
        <v>0</v>
      </c>
      <c r="M103" s="120">
        <v>0</v>
      </c>
      <c r="N103" s="120">
        <v>3</v>
      </c>
      <c r="O103" s="120">
        <v>4</v>
      </c>
      <c r="P103" s="120">
        <v>4</v>
      </c>
      <c r="Q103" s="120">
        <v>4</v>
      </c>
      <c r="R103" s="120">
        <v>4</v>
      </c>
      <c r="S103" s="120">
        <v>4</v>
      </c>
      <c r="T103" s="120">
        <v>4</v>
      </c>
      <c r="U103" s="120">
        <v>4</v>
      </c>
      <c r="V103" s="120">
        <v>4</v>
      </c>
      <c r="W103" s="120">
        <v>0</v>
      </c>
      <c r="X103" s="117" t="s">
        <v>991</v>
      </c>
      <c r="Y103" s="121" t="b">
        <f t="shared" si="1"/>
        <v>1</v>
      </c>
    </row>
    <row r="104" spans="1:25" ht="62.4" x14ac:dyDescent="0.3">
      <c r="A104" s="100" t="s">
        <v>992</v>
      </c>
      <c r="B104" s="117" t="s">
        <v>971</v>
      </c>
      <c r="C104" s="117" t="s">
        <v>972</v>
      </c>
      <c r="D104" s="108">
        <v>15725.98</v>
      </c>
      <c r="E104" s="117" t="s">
        <v>352</v>
      </c>
      <c r="F104" s="108">
        <v>15725.98</v>
      </c>
      <c r="G104" s="117" t="s">
        <v>353</v>
      </c>
      <c r="H104" s="118" t="s">
        <v>993</v>
      </c>
      <c r="I104" s="118" t="s">
        <v>994</v>
      </c>
      <c r="J104" s="124">
        <v>35</v>
      </c>
      <c r="K104" s="125" t="s">
        <v>681</v>
      </c>
      <c r="L104" s="120">
        <v>0</v>
      </c>
      <c r="M104" s="120">
        <v>0</v>
      </c>
      <c r="N104" s="120">
        <v>3</v>
      </c>
      <c r="O104" s="120">
        <v>4</v>
      </c>
      <c r="P104" s="120">
        <v>4</v>
      </c>
      <c r="Q104" s="120">
        <v>4</v>
      </c>
      <c r="R104" s="120">
        <v>4</v>
      </c>
      <c r="S104" s="120">
        <v>4</v>
      </c>
      <c r="T104" s="120">
        <v>4</v>
      </c>
      <c r="U104" s="120">
        <v>4</v>
      </c>
      <c r="V104" s="120">
        <v>4</v>
      </c>
      <c r="W104" s="120">
        <v>0</v>
      </c>
      <c r="X104" s="117" t="s">
        <v>995</v>
      </c>
      <c r="Y104" s="121" t="b">
        <f t="shared" si="1"/>
        <v>1</v>
      </c>
    </row>
    <row r="105" spans="1:25" ht="62.4" x14ac:dyDescent="0.3">
      <c r="A105" s="100" t="s">
        <v>996</v>
      </c>
      <c r="B105" s="117" t="s">
        <v>971</v>
      </c>
      <c r="C105" s="117" t="s">
        <v>997</v>
      </c>
      <c r="D105" s="108">
        <v>7000</v>
      </c>
      <c r="E105" s="117" t="s">
        <v>359</v>
      </c>
      <c r="F105" s="108">
        <v>7000</v>
      </c>
      <c r="G105" s="117" t="s">
        <v>360</v>
      </c>
      <c r="H105" s="118" t="s">
        <v>998</v>
      </c>
      <c r="I105" s="118" t="s">
        <v>999</v>
      </c>
      <c r="J105" s="124">
        <v>7000</v>
      </c>
      <c r="K105" s="125" t="s">
        <v>681</v>
      </c>
      <c r="L105" s="120">
        <v>0</v>
      </c>
      <c r="M105" s="120">
        <v>0</v>
      </c>
      <c r="N105" s="120">
        <v>280</v>
      </c>
      <c r="O105" s="120">
        <v>700</v>
      </c>
      <c r="P105" s="120">
        <v>700</v>
      </c>
      <c r="Q105" s="120">
        <v>770</v>
      </c>
      <c r="R105" s="120">
        <v>1050</v>
      </c>
      <c r="S105" s="120">
        <v>1400</v>
      </c>
      <c r="T105" s="120">
        <v>840</v>
      </c>
      <c r="U105" s="120">
        <v>630</v>
      </c>
      <c r="V105" s="120">
        <v>490.00000000000006</v>
      </c>
      <c r="W105" s="120">
        <v>140</v>
      </c>
      <c r="X105" s="117" t="s">
        <v>975</v>
      </c>
      <c r="Y105" s="121" t="b">
        <f t="shared" si="1"/>
        <v>1</v>
      </c>
    </row>
    <row r="106" spans="1:25" ht="62.4" x14ac:dyDescent="0.3">
      <c r="A106" s="100" t="s">
        <v>1000</v>
      </c>
      <c r="B106" s="117" t="s">
        <v>971</v>
      </c>
      <c r="C106" s="117" t="s">
        <v>997</v>
      </c>
      <c r="D106" s="108">
        <v>7000</v>
      </c>
      <c r="E106" s="117" t="s">
        <v>359</v>
      </c>
      <c r="F106" s="108">
        <v>7000</v>
      </c>
      <c r="G106" s="117" t="s">
        <v>360</v>
      </c>
      <c r="H106" s="118" t="s">
        <v>977</v>
      </c>
      <c r="I106" s="118" t="s">
        <v>978</v>
      </c>
      <c r="J106" s="124">
        <v>15</v>
      </c>
      <c r="K106" s="125" t="s">
        <v>681</v>
      </c>
      <c r="L106" s="120">
        <v>0</v>
      </c>
      <c r="M106" s="120">
        <v>0</v>
      </c>
      <c r="N106" s="120">
        <v>0</v>
      </c>
      <c r="O106" s="120">
        <v>1</v>
      </c>
      <c r="P106" s="120">
        <v>2</v>
      </c>
      <c r="Q106" s="120">
        <v>2</v>
      </c>
      <c r="R106" s="120">
        <v>2</v>
      </c>
      <c r="S106" s="120">
        <v>2</v>
      </c>
      <c r="T106" s="120">
        <v>2</v>
      </c>
      <c r="U106" s="120">
        <v>2</v>
      </c>
      <c r="V106" s="120">
        <v>2</v>
      </c>
      <c r="W106" s="120">
        <v>0</v>
      </c>
      <c r="X106" s="117" t="s">
        <v>978</v>
      </c>
      <c r="Y106" s="121" t="b">
        <f t="shared" si="1"/>
        <v>1</v>
      </c>
    </row>
    <row r="107" spans="1:25" ht="62.4" x14ac:dyDescent="0.3">
      <c r="A107" s="100" t="s">
        <v>1001</v>
      </c>
      <c r="B107" s="117" t="s">
        <v>971</v>
      </c>
      <c r="C107" s="117" t="s">
        <v>997</v>
      </c>
      <c r="D107" s="108">
        <v>7000</v>
      </c>
      <c r="E107" s="117" t="s">
        <v>359</v>
      </c>
      <c r="F107" s="108">
        <v>7000</v>
      </c>
      <c r="G107" s="117" t="s">
        <v>360</v>
      </c>
      <c r="H107" s="118" t="s">
        <v>980</v>
      </c>
      <c r="I107" s="118" t="s">
        <v>981</v>
      </c>
      <c r="J107" s="124">
        <v>17</v>
      </c>
      <c r="K107" s="125" t="s">
        <v>681</v>
      </c>
      <c r="L107" s="120">
        <v>0</v>
      </c>
      <c r="M107" s="120">
        <v>0</v>
      </c>
      <c r="N107" s="120">
        <v>1</v>
      </c>
      <c r="O107" s="120">
        <v>2</v>
      </c>
      <c r="P107" s="120">
        <v>2</v>
      </c>
      <c r="Q107" s="120">
        <v>2</v>
      </c>
      <c r="R107" s="120">
        <v>2</v>
      </c>
      <c r="S107" s="120">
        <v>2</v>
      </c>
      <c r="T107" s="120">
        <v>2</v>
      </c>
      <c r="U107" s="120">
        <v>2</v>
      </c>
      <c r="V107" s="120">
        <v>2</v>
      </c>
      <c r="W107" s="120">
        <v>0</v>
      </c>
      <c r="X107" s="117" t="s">
        <v>981</v>
      </c>
      <c r="Y107" s="121" t="b">
        <f t="shared" si="1"/>
        <v>1</v>
      </c>
    </row>
    <row r="108" spans="1:25" ht="62.4" x14ac:dyDescent="0.3">
      <c r="A108" s="100" t="s">
        <v>1002</v>
      </c>
      <c r="B108" s="117" t="s">
        <v>971</v>
      </c>
      <c r="C108" s="117" t="s">
        <v>997</v>
      </c>
      <c r="D108" s="108">
        <v>7000</v>
      </c>
      <c r="E108" s="117" t="s">
        <v>359</v>
      </c>
      <c r="F108" s="108">
        <v>7000</v>
      </c>
      <c r="G108" s="117" t="s">
        <v>360</v>
      </c>
      <c r="H108" s="118" t="s">
        <v>983</v>
      </c>
      <c r="I108" s="118" t="s">
        <v>984</v>
      </c>
      <c r="J108" s="124">
        <v>15</v>
      </c>
      <c r="K108" s="125" t="s">
        <v>681</v>
      </c>
      <c r="L108" s="120">
        <v>0</v>
      </c>
      <c r="M108" s="120">
        <v>0</v>
      </c>
      <c r="N108" s="120">
        <v>0</v>
      </c>
      <c r="O108" s="120">
        <v>1</v>
      </c>
      <c r="P108" s="120">
        <v>2</v>
      </c>
      <c r="Q108" s="120">
        <v>2</v>
      </c>
      <c r="R108" s="120">
        <v>2</v>
      </c>
      <c r="S108" s="120">
        <v>2</v>
      </c>
      <c r="T108" s="120">
        <v>2</v>
      </c>
      <c r="U108" s="120">
        <v>2</v>
      </c>
      <c r="V108" s="120">
        <v>2</v>
      </c>
      <c r="W108" s="120">
        <v>0</v>
      </c>
      <c r="X108" s="117" t="s">
        <v>985</v>
      </c>
      <c r="Y108" s="121" t="b">
        <f t="shared" si="1"/>
        <v>1</v>
      </c>
    </row>
    <row r="109" spans="1:25" ht="62.4" x14ac:dyDescent="0.3">
      <c r="A109" s="100" t="s">
        <v>1003</v>
      </c>
      <c r="B109" s="117" t="s">
        <v>971</v>
      </c>
      <c r="C109" s="117" t="s">
        <v>997</v>
      </c>
      <c r="D109" s="108">
        <v>7000</v>
      </c>
      <c r="E109" s="117" t="s">
        <v>359</v>
      </c>
      <c r="F109" s="108">
        <v>7000</v>
      </c>
      <c r="G109" s="117" t="s">
        <v>360</v>
      </c>
      <c r="H109" s="118" t="s">
        <v>987</v>
      </c>
      <c r="I109" s="118" t="s">
        <v>988</v>
      </c>
      <c r="J109" s="124">
        <v>17</v>
      </c>
      <c r="K109" s="125" t="s">
        <v>681</v>
      </c>
      <c r="L109" s="120">
        <v>0</v>
      </c>
      <c r="M109" s="120">
        <v>0</v>
      </c>
      <c r="N109" s="120">
        <v>1</v>
      </c>
      <c r="O109" s="120">
        <v>2</v>
      </c>
      <c r="P109" s="120">
        <v>2</v>
      </c>
      <c r="Q109" s="120">
        <v>2</v>
      </c>
      <c r="R109" s="120">
        <v>2</v>
      </c>
      <c r="S109" s="120">
        <v>2</v>
      </c>
      <c r="T109" s="120">
        <v>2</v>
      </c>
      <c r="U109" s="120">
        <v>2</v>
      </c>
      <c r="V109" s="120">
        <v>2</v>
      </c>
      <c r="W109" s="120">
        <v>0</v>
      </c>
      <c r="X109" s="117" t="s">
        <v>989</v>
      </c>
      <c r="Y109" s="121" t="b">
        <f t="shared" si="1"/>
        <v>1</v>
      </c>
    </row>
    <row r="110" spans="1:25" ht="62.4" x14ac:dyDescent="0.3">
      <c r="A110" s="100" t="s">
        <v>1004</v>
      </c>
      <c r="B110" s="117" t="s">
        <v>971</v>
      </c>
      <c r="C110" s="117" t="s">
        <v>997</v>
      </c>
      <c r="D110" s="108">
        <v>7000</v>
      </c>
      <c r="E110" s="117" t="s">
        <v>359</v>
      </c>
      <c r="F110" s="108">
        <v>7000</v>
      </c>
      <c r="G110" s="117" t="s">
        <v>360</v>
      </c>
      <c r="H110" s="118" t="s">
        <v>998</v>
      </c>
      <c r="I110" s="118" t="s">
        <v>1005</v>
      </c>
      <c r="J110" s="124">
        <v>17</v>
      </c>
      <c r="K110" s="125" t="s">
        <v>681</v>
      </c>
      <c r="L110" s="120">
        <v>0</v>
      </c>
      <c r="M110" s="120">
        <v>0</v>
      </c>
      <c r="N110" s="120">
        <v>1</v>
      </c>
      <c r="O110" s="120">
        <v>2</v>
      </c>
      <c r="P110" s="120">
        <v>2</v>
      </c>
      <c r="Q110" s="120">
        <v>2</v>
      </c>
      <c r="R110" s="120">
        <v>2</v>
      </c>
      <c r="S110" s="120">
        <v>2</v>
      </c>
      <c r="T110" s="120">
        <v>2</v>
      </c>
      <c r="U110" s="120">
        <v>2</v>
      </c>
      <c r="V110" s="120">
        <v>2</v>
      </c>
      <c r="W110" s="120">
        <v>0</v>
      </c>
      <c r="X110" s="117" t="s">
        <v>991</v>
      </c>
      <c r="Y110" s="121" t="b">
        <f t="shared" si="1"/>
        <v>1</v>
      </c>
    </row>
    <row r="111" spans="1:25" ht="62.4" x14ac:dyDescent="0.3">
      <c r="A111" s="100" t="s">
        <v>1006</v>
      </c>
      <c r="B111" s="117" t="s">
        <v>971</v>
      </c>
      <c r="C111" s="117" t="s">
        <v>997</v>
      </c>
      <c r="D111" s="108">
        <v>7000</v>
      </c>
      <c r="E111" s="117" t="s">
        <v>359</v>
      </c>
      <c r="F111" s="108">
        <v>7000</v>
      </c>
      <c r="G111" s="117" t="s">
        <v>360</v>
      </c>
      <c r="H111" s="118" t="s">
        <v>1007</v>
      </c>
      <c r="I111" s="118" t="s">
        <v>1008</v>
      </c>
      <c r="J111" s="124">
        <v>17</v>
      </c>
      <c r="K111" s="125" t="s">
        <v>681</v>
      </c>
      <c r="L111" s="120">
        <v>0</v>
      </c>
      <c r="M111" s="120">
        <v>0</v>
      </c>
      <c r="N111" s="120">
        <v>1</v>
      </c>
      <c r="O111" s="120">
        <v>2</v>
      </c>
      <c r="P111" s="120">
        <v>2</v>
      </c>
      <c r="Q111" s="120">
        <v>2</v>
      </c>
      <c r="R111" s="120">
        <v>2</v>
      </c>
      <c r="S111" s="120">
        <v>2</v>
      </c>
      <c r="T111" s="120">
        <v>2</v>
      </c>
      <c r="U111" s="120">
        <v>2</v>
      </c>
      <c r="V111" s="120">
        <v>2</v>
      </c>
      <c r="W111" s="120">
        <v>0</v>
      </c>
      <c r="X111" s="117" t="s">
        <v>995</v>
      </c>
      <c r="Y111" s="121" t="b">
        <f t="shared" si="1"/>
        <v>1</v>
      </c>
    </row>
    <row r="112" spans="1:25" ht="62.4" x14ac:dyDescent="0.3">
      <c r="A112" s="100" t="s">
        <v>1009</v>
      </c>
      <c r="B112" s="117" t="s">
        <v>1010</v>
      </c>
      <c r="C112" s="117" t="s">
        <v>102</v>
      </c>
      <c r="D112" s="108">
        <v>82414.944045334967</v>
      </c>
      <c r="E112" s="117" t="s">
        <v>367</v>
      </c>
      <c r="F112" s="108">
        <v>82414.944045334967</v>
      </c>
      <c r="G112" s="117" t="s">
        <v>368</v>
      </c>
      <c r="H112" s="118" t="s">
        <v>1011</v>
      </c>
      <c r="I112" s="118" t="s">
        <v>1012</v>
      </c>
      <c r="J112" s="126">
        <v>17</v>
      </c>
      <c r="K112" s="119" t="s">
        <v>681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1</v>
      </c>
      <c r="R112" s="120">
        <v>2</v>
      </c>
      <c r="S112" s="120">
        <v>2</v>
      </c>
      <c r="T112" s="120">
        <v>3</v>
      </c>
      <c r="U112" s="120">
        <v>3</v>
      </c>
      <c r="V112" s="120">
        <v>3</v>
      </c>
      <c r="W112" s="120">
        <v>3</v>
      </c>
      <c r="X112" s="117" t="s">
        <v>1013</v>
      </c>
      <c r="Y112" s="121" t="b">
        <f t="shared" si="1"/>
        <v>1</v>
      </c>
    </row>
    <row r="113" spans="1:25" ht="62.4" x14ac:dyDescent="0.3">
      <c r="A113" s="100" t="s">
        <v>1014</v>
      </c>
      <c r="B113" s="117" t="s">
        <v>1010</v>
      </c>
      <c r="C113" s="117" t="s">
        <v>102</v>
      </c>
      <c r="D113" s="108">
        <v>82414.944045334967</v>
      </c>
      <c r="E113" s="117" t="s">
        <v>367</v>
      </c>
      <c r="F113" s="108">
        <v>82414.944045334967</v>
      </c>
      <c r="G113" s="117" t="s">
        <v>368</v>
      </c>
      <c r="H113" s="118" t="s">
        <v>1015</v>
      </c>
      <c r="I113" s="118" t="s">
        <v>1016</v>
      </c>
      <c r="J113" s="126">
        <v>82414.944045334967</v>
      </c>
      <c r="K113" s="119" t="s">
        <v>681</v>
      </c>
      <c r="L113" s="122">
        <v>0</v>
      </c>
      <c r="M113" s="122">
        <v>0</v>
      </c>
      <c r="N113" s="122">
        <v>3296.5977618133988</v>
      </c>
      <c r="O113" s="122">
        <v>6593.1955236267977</v>
      </c>
      <c r="P113" s="122">
        <v>8241.4944045334978</v>
      </c>
      <c r="Q113" s="122">
        <v>10713.942725893547</v>
      </c>
      <c r="R113" s="122">
        <v>12362.241606800244</v>
      </c>
      <c r="S113" s="122">
        <v>16482.988809066996</v>
      </c>
      <c r="T113" s="122">
        <v>9889.7932854401952</v>
      </c>
      <c r="U113" s="122">
        <v>7417.3449640801464</v>
      </c>
      <c r="V113" s="122">
        <v>5769.0460831734481</v>
      </c>
      <c r="W113" s="122">
        <v>1648.2988809066994</v>
      </c>
      <c r="X113" s="117" t="s">
        <v>1017</v>
      </c>
      <c r="Y113" s="121" t="b">
        <f t="shared" si="1"/>
        <v>1</v>
      </c>
    </row>
    <row r="114" spans="1:25" ht="78" x14ac:dyDescent="0.3">
      <c r="A114" s="100" t="s">
        <v>1018</v>
      </c>
      <c r="B114" s="117" t="s">
        <v>1010</v>
      </c>
      <c r="C114" s="117" t="s">
        <v>100</v>
      </c>
      <c r="D114" s="108">
        <v>39106.612239665039</v>
      </c>
      <c r="E114" s="117" t="s">
        <v>364</v>
      </c>
      <c r="F114" s="108">
        <v>39106.612239665039</v>
      </c>
      <c r="G114" s="117" t="s">
        <v>365</v>
      </c>
      <c r="H114" s="118" t="s">
        <v>1019</v>
      </c>
      <c r="I114" s="118" t="s">
        <v>1017</v>
      </c>
      <c r="J114" s="126">
        <v>39106.612239665039</v>
      </c>
      <c r="K114" s="119" t="s">
        <v>681</v>
      </c>
      <c r="L114" s="122">
        <v>0</v>
      </c>
      <c r="M114" s="122">
        <v>0</v>
      </c>
      <c r="N114" s="122">
        <v>1564.2644895866015</v>
      </c>
      <c r="O114" s="122">
        <v>3128.528979173203</v>
      </c>
      <c r="P114" s="122">
        <v>3910.6612239665042</v>
      </c>
      <c r="Q114" s="122">
        <v>5083.8595911564553</v>
      </c>
      <c r="R114" s="122">
        <v>5865.991835949756</v>
      </c>
      <c r="S114" s="122">
        <v>7821.3224479330083</v>
      </c>
      <c r="T114" s="122">
        <v>4692.7934687598045</v>
      </c>
      <c r="U114" s="122">
        <v>3519.5951015698533</v>
      </c>
      <c r="V114" s="122">
        <v>2737.4628567765531</v>
      </c>
      <c r="W114" s="122">
        <v>782.13224479330074</v>
      </c>
      <c r="X114" s="117" t="s">
        <v>1017</v>
      </c>
      <c r="Y114" s="121" t="b">
        <f t="shared" ref="Y114" si="3">J114=SUM(L114:W114)</f>
        <v>1</v>
      </c>
    </row>
    <row r="115" spans="1:25" ht="78" x14ac:dyDescent="0.3">
      <c r="A115" s="100" t="s">
        <v>1020</v>
      </c>
      <c r="B115" s="117" t="s">
        <v>1010</v>
      </c>
      <c r="C115" s="117" t="s">
        <v>100</v>
      </c>
      <c r="D115" s="108">
        <v>39106.612239665039</v>
      </c>
      <c r="E115" s="117" t="s">
        <v>364</v>
      </c>
      <c r="F115" s="108">
        <v>39106.612239665039</v>
      </c>
      <c r="G115" s="117" t="s">
        <v>365</v>
      </c>
      <c r="H115" s="118" t="s">
        <v>1021</v>
      </c>
      <c r="I115" s="118" t="s">
        <v>1022</v>
      </c>
      <c r="J115" s="126">
        <v>23</v>
      </c>
      <c r="K115" s="119" t="s">
        <v>681</v>
      </c>
      <c r="L115" s="120">
        <v>0</v>
      </c>
      <c r="M115" s="120">
        <v>0</v>
      </c>
      <c r="N115" s="120">
        <v>0</v>
      </c>
      <c r="O115" s="120">
        <v>0</v>
      </c>
      <c r="P115" s="120">
        <v>3</v>
      </c>
      <c r="Q115" s="120">
        <v>3</v>
      </c>
      <c r="R115" s="120">
        <v>3</v>
      </c>
      <c r="S115" s="120">
        <v>3</v>
      </c>
      <c r="T115" s="120">
        <v>4</v>
      </c>
      <c r="U115" s="120">
        <v>2</v>
      </c>
      <c r="V115" s="120">
        <v>3</v>
      </c>
      <c r="W115" s="120">
        <v>2</v>
      </c>
      <c r="X115" s="117" t="s">
        <v>1022</v>
      </c>
      <c r="Y115" s="121" t="b">
        <f t="shared" si="1"/>
        <v>1</v>
      </c>
    </row>
    <row r="116" spans="1:25" ht="78" x14ac:dyDescent="0.3">
      <c r="A116" s="100" t="s">
        <v>1023</v>
      </c>
      <c r="B116" s="117" t="s">
        <v>1010</v>
      </c>
      <c r="C116" s="117" t="s">
        <v>104</v>
      </c>
      <c r="D116" s="108">
        <v>8552.5630000000001</v>
      </c>
      <c r="E116" s="117" t="s">
        <v>370</v>
      </c>
      <c r="F116" s="108">
        <v>8552.5630000000001</v>
      </c>
      <c r="G116" s="117" t="s">
        <v>371</v>
      </c>
      <c r="H116" s="118" t="s">
        <v>1024</v>
      </c>
      <c r="I116" s="118" t="s">
        <v>1025</v>
      </c>
      <c r="J116" s="126">
        <v>20</v>
      </c>
      <c r="K116" s="119" t="s">
        <v>681</v>
      </c>
      <c r="L116" s="120">
        <v>0</v>
      </c>
      <c r="M116" s="120">
        <v>0</v>
      </c>
      <c r="N116" s="120">
        <v>0</v>
      </c>
      <c r="O116" s="120">
        <v>2</v>
      </c>
      <c r="P116" s="120">
        <v>2</v>
      </c>
      <c r="Q116" s="120">
        <v>3</v>
      </c>
      <c r="R116" s="120">
        <v>3</v>
      </c>
      <c r="S116" s="120">
        <v>2</v>
      </c>
      <c r="T116" s="120">
        <v>2</v>
      </c>
      <c r="U116" s="120">
        <v>2</v>
      </c>
      <c r="V116" s="120">
        <v>2</v>
      </c>
      <c r="W116" s="120">
        <v>2</v>
      </c>
      <c r="X116" s="117" t="s">
        <v>1026</v>
      </c>
      <c r="Y116" s="121" t="b">
        <f t="shared" si="1"/>
        <v>1</v>
      </c>
    </row>
    <row r="117" spans="1:25" ht="62.4" x14ac:dyDescent="0.3">
      <c r="A117" s="100" t="s">
        <v>1027</v>
      </c>
      <c r="B117" s="117" t="s">
        <v>1010</v>
      </c>
      <c r="C117" s="117" t="s">
        <v>104</v>
      </c>
      <c r="D117" s="108">
        <v>8552.5630000000001</v>
      </c>
      <c r="E117" s="117" t="s">
        <v>370</v>
      </c>
      <c r="F117" s="108">
        <v>8552.5630000000001</v>
      </c>
      <c r="G117" s="117" t="s">
        <v>371</v>
      </c>
      <c r="H117" s="118" t="s">
        <v>1028</v>
      </c>
      <c r="I117" s="118" t="s">
        <v>1017</v>
      </c>
      <c r="J117" s="126">
        <v>8552.5630000000001</v>
      </c>
      <c r="K117" s="119" t="s">
        <v>681</v>
      </c>
      <c r="L117" s="120">
        <v>0</v>
      </c>
      <c r="M117" s="120">
        <v>0</v>
      </c>
      <c r="N117" s="120">
        <v>342.10252000000003</v>
      </c>
      <c r="O117" s="120">
        <v>513.15377999999998</v>
      </c>
      <c r="P117" s="120">
        <v>684.20504000000005</v>
      </c>
      <c r="Q117" s="120">
        <v>940.78192999999999</v>
      </c>
      <c r="R117" s="120">
        <v>1282.88445</v>
      </c>
      <c r="S117" s="120">
        <v>1881.56386</v>
      </c>
      <c r="T117" s="120">
        <v>1197.3588200000002</v>
      </c>
      <c r="U117" s="120">
        <v>940.78192999999999</v>
      </c>
      <c r="V117" s="120">
        <v>598.67941000000008</v>
      </c>
      <c r="W117" s="120">
        <v>171.05126000000001</v>
      </c>
      <c r="X117" s="117" t="s">
        <v>1017</v>
      </c>
      <c r="Y117" s="121" t="b">
        <f t="shared" si="1"/>
        <v>1</v>
      </c>
    </row>
    <row r="118" spans="1:25" ht="46.8" x14ac:dyDescent="0.3">
      <c r="A118" s="100" t="s">
        <v>1029</v>
      </c>
      <c r="B118" s="127" t="s">
        <v>1030</v>
      </c>
      <c r="C118" s="117" t="s">
        <v>210</v>
      </c>
      <c r="D118" s="108">
        <v>17</v>
      </c>
      <c r="E118" s="117" t="s">
        <v>475</v>
      </c>
      <c r="F118" s="108">
        <v>17</v>
      </c>
      <c r="G118" s="117" t="s">
        <v>476</v>
      </c>
      <c r="H118" s="118" t="s">
        <v>1031</v>
      </c>
      <c r="I118" s="118" t="s">
        <v>1032</v>
      </c>
      <c r="J118" s="124">
        <v>17</v>
      </c>
      <c r="K118" s="125" t="s">
        <v>681</v>
      </c>
      <c r="L118" s="120">
        <v>0</v>
      </c>
      <c r="M118" s="120">
        <v>0</v>
      </c>
      <c r="N118" s="120">
        <v>1</v>
      </c>
      <c r="O118" s="120">
        <v>1</v>
      </c>
      <c r="P118" s="120">
        <v>1</v>
      </c>
      <c r="Q118" s="120">
        <v>1</v>
      </c>
      <c r="R118" s="120">
        <v>3</v>
      </c>
      <c r="S118" s="120">
        <v>3</v>
      </c>
      <c r="T118" s="120">
        <v>3</v>
      </c>
      <c r="U118" s="120">
        <v>2</v>
      </c>
      <c r="V118" s="120">
        <v>1</v>
      </c>
      <c r="W118" s="120">
        <v>1</v>
      </c>
      <c r="X118" s="117" t="s">
        <v>1032</v>
      </c>
      <c r="Y118" s="121" t="b">
        <f t="shared" si="1"/>
        <v>1</v>
      </c>
    </row>
    <row r="119" spans="1:25" ht="62.4" x14ac:dyDescent="0.3">
      <c r="A119" s="100" t="s">
        <v>1033</v>
      </c>
      <c r="B119" s="127" t="s">
        <v>1030</v>
      </c>
      <c r="C119" s="117" t="s">
        <v>210</v>
      </c>
      <c r="D119" s="108">
        <v>17</v>
      </c>
      <c r="E119" s="117" t="s">
        <v>475</v>
      </c>
      <c r="F119" s="108">
        <v>17</v>
      </c>
      <c r="G119" s="117" t="s">
        <v>476</v>
      </c>
      <c r="H119" s="118" t="s">
        <v>1034</v>
      </c>
      <c r="I119" s="118" t="s">
        <v>1035</v>
      </c>
      <c r="J119" s="124">
        <v>17</v>
      </c>
      <c r="K119" s="125" t="s">
        <v>681</v>
      </c>
      <c r="L119" s="120">
        <v>0</v>
      </c>
      <c r="M119" s="120">
        <v>1</v>
      </c>
      <c r="N119" s="120">
        <v>1</v>
      </c>
      <c r="O119" s="120">
        <v>1</v>
      </c>
      <c r="P119" s="120">
        <v>1</v>
      </c>
      <c r="Q119" s="120">
        <v>1</v>
      </c>
      <c r="R119" s="120">
        <v>3</v>
      </c>
      <c r="S119" s="120">
        <v>3</v>
      </c>
      <c r="T119" s="120">
        <v>3</v>
      </c>
      <c r="U119" s="120">
        <v>2</v>
      </c>
      <c r="V119" s="120">
        <v>1</v>
      </c>
      <c r="W119" s="120">
        <v>0</v>
      </c>
      <c r="X119" s="117" t="s">
        <v>1035</v>
      </c>
      <c r="Y119" s="121" t="b">
        <f t="shared" si="1"/>
        <v>1</v>
      </c>
    </row>
    <row r="120" spans="1:25" ht="78" x14ac:dyDescent="0.3">
      <c r="A120" s="100" t="s">
        <v>1036</v>
      </c>
      <c r="B120" s="127" t="s">
        <v>1030</v>
      </c>
      <c r="C120" s="117" t="s">
        <v>1037</v>
      </c>
      <c r="D120" s="108">
        <v>3</v>
      </c>
      <c r="E120" s="117" t="s">
        <v>480</v>
      </c>
      <c r="F120" s="108">
        <v>3</v>
      </c>
      <c r="G120" s="117" t="s">
        <v>481</v>
      </c>
      <c r="H120" s="118" t="s">
        <v>1038</v>
      </c>
      <c r="I120" s="118" t="s">
        <v>1032</v>
      </c>
      <c r="J120" s="124">
        <v>3</v>
      </c>
      <c r="K120" s="125" t="s">
        <v>681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1</v>
      </c>
      <c r="R120" s="120">
        <v>0</v>
      </c>
      <c r="S120" s="120">
        <v>1</v>
      </c>
      <c r="T120" s="120">
        <v>1</v>
      </c>
      <c r="U120" s="120">
        <v>0</v>
      </c>
      <c r="V120" s="120">
        <v>0</v>
      </c>
      <c r="W120" s="120">
        <v>0</v>
      </c>
      <c r="X120" s="117" t="s">
        <v>1032</v>
      </c>
      <c r="Y120" s="121" t="b">
        <f t="shared" si="1"/>
        <v>1</v>
      </c>
    </row>
    <row r="121" spans="1:25" ht="78" x14ac:dyDescent="0.3">
      <c r="A121" s="100" t="s">
        <v>1039</v>
      </c>
      <c r="B121" s="127" t="s">
        <v>1030</v>
      </c>
      <c r="C121" s="117" t="s">
        <v>1037</v>
      </c>
      <c r="D121" s="108">
        <v>3</v>
      </c>
      <c r="E121" s="117" t="s">
        <v>480</v>
      </c>
      <c r="F121" s="108">
        <v>3</v>
      </c>
      <c r="G121" s="117" t="s">
        <v>481</v>
      </c>
      <c r="H121" s="118" t="s">
        <v>1040</v>
      </c>
      <c r="I121" s="118" t="s">
        <v>1035</v>
      </c>
      <c r="J121" s="124">
        <v>3</v>
      </c>
      <c r="K121" s="125" t="s">
        <v>681</v>
      </c>
      <c r="L121" s="120">
        <v>0</v>
      </c>
      <c r="M121" s="120">
        <v>0</v>
      </c>
      <c r="N121" s="120">
        <v>0</v>
      </c>
      <c r="O121" s="120">
        <v>0</v>
      </c>
      <c r="P121" s="120">
        <v>1</v>
      </c>
      <c r="Q121" s="120">
        <v>0</v>
      </c>
      <c r="R121" s="120">
        <v>1</v>
      </c>
      <c r="S121" s="120">
        <v>1</v>
      </c>
      <c r="T121" s="120">
        <v>0</v>
      </c>
      <c r="U121" s="120">
        <v>0</v>
      </c>
      <c r="V121" s="120">
        <v>0</v>
      </c>
      <c r="W121" s="120">
        <v>0</v>
      </c>
      <c r="X121" s="117" t="s">
        <v>1035</v>
      </c>
      <c r="Y121" s="121" t="b">
        <f t="shared" si="1"/>
        <v>1</v>
      </c>
    </row>
    <row r="122" spans="1:25" ht="46.8" x14ac:dyDescent="0.3">
      <c r="A122" s="100" t="s">
        <v>1041</v>
      </c>
      <c r="B122" s="127" t="s">
        <v>1030</v>
      </c>
      <c r="C122" s="117" t="s">
        <v>214</v>
      </c>
      <c r="D122" s="108">
        <v>10</v>
      </c>
      <c r="E122" s="117" t="s">
        <v>483</v>
      </c>
      <c r="F122" s="108">
        <v>10</v>
      </c>
      <c r="G122" s="117" t="s">
        <v>214</v>
      </c>
      <c r="H122" s="118" t="s">
        <v>1042</v>
      </c>
      <c r="I122" s="118" t="s">
        <v>1043</v>
      </c>
      <c r="J122" s="124">
        <v>10</v>
      </c>
      <c r="K122" s="125" t="s">
        <v>681</v>
      </c>
      <c r="L122" s="120">
        <v>0</v>
      </c>
      <c r="M122" s="120">
        <v>0</v>
      </c>
      <c r="N122" s="120">
        <v>0</v>
      </c>
      <c r="O122" s="120">
        <v>0</v>
      </c>
      <c r="P122" s="120">
        <v>1</v>
      </c>
      <c r="Q122" s="120">
        <v>1</v>
      </c>
      <c r="R122" s="120">
        <v>2</v>
      </c>
      <c r="S122" s="120">
        <v>1</v>
      </c>
      <c r="T122" s="120">
        <v>2</v>
      </c>
      <c r="U122" s="120">
        <v>2</v>
      </c>
      <c r="V122" s="120">
        <v>1</v>
      </c>
      <c r="W122" s="120">
        <v>0</v>
      </c>
      <c r="X122" s="117" t="s">
        <v>1043</v>
      </c>
      <c r="Y122" s="121" t="b">
        <f t="shared" si="1"/>
        <v>1</v>
      </c>
    </row>
    <row r="123" spans="1:25" ht="46.8" x14ac:dyDescent="0.3">
      <c r="A123" s="100" t="s">
        <v>1044</v>
      </c>
      <c r="B123" s="127" t="s">
        <v>1030</v>
      </c>
      <c r="C123" s="117" t="s">
        <v>217</v>
      </c>
      <c r="D123" s="108">
        <v>4</v>
      </c>
      <c r="E123" s="117" t="s">
        <v>486</v>
      </c>
      <c r="F123" s="108">
        <v>4</v>
      </c>
      <c r="G123" s="117" t="s">
        <v>217</v>
      </c>
      <c r="H123" s="118" t="s">
        <v>1042</v>
      </c>
      <c r="I123" s="118" t="s">
        <v>1045</v>
      </c>
      <c r="J123" s="124">
        <v>4</v>
      </c>
      <c r="K123" s="125" t="s">
        <v>681</v>
      </c>
      <c r="L123" s="120">
        <v>0</v>
      </c>
      <c r="M123" s="120">
        <v>0</v>
      </c>
      <c r="N123" s="120">
        <v>0</v>
      </c>
      <c r="O123" s="120">
        <v>0</v>
      </c>
      <c r="P123" s="120">
        <v>1</v>
      </c>
      <c r="Q123" s="120">
        <v>0</v>
      </c>
      <c r="R123" s="120">
        <v>1</v>
      </c>
      <c r="S123" s="120">
        <v>0</v>
      </c>
      <c r="T123" s="120">
        <v>2</v>
      </c>
      <c r="U123" s="120">
        <v>0</v>
      </c>
      <c r="V123" s="120">
        <v>0</v>
      </c>
      <c r="W123" s="120">
        <v>0</v>
      </c>
      <c r="X123" s="117" t="s">
        <v>1045</v>
      </c>
      <c r="Y123" s="121" t="b">
        <f t="shared" si="1"/>
        <v>1</v>
      </c>
    </row>
    <row r="124" spans="1:25" ht="31.2" x14ac:dyDescent="0.3">
      <c r="A124" s="100" t="s">
        <v>1046</v>
      </c>
      <c r="B124" s="127" t="s">
        <v>1047</v>
      </c>
      <c r="C124" s="117" t="s">
        <v>1048</v>
      </c>
      <c r="D124" s="108">
        <v>30</v>
      </c>
      <c r="E124" s="117" t="s">
        <v>494</v>
      </c>
      <c r="F124" s="108">
        <v>15</v>
      </c>
      <c r="G124" s="117" t="s">
        <v>495</v>
      </c>
      <c r="H124" s="118" t="s">
        <v>1049</v>
      </c>
      <c r="I124" s="118" t="s">
        <v>1050</v>
      </c>
      <c r="J124" s="124">
        <v>15</v>
      </c>
      <c r="K124" s="125" t="s">
        <v>1051</v>
      </c>
      <c r="L124" s="120">
        <v>0</v>
      </c>
      <c r="M124" s="120">
        <v>0</v>
      </c>
      <c r="N124" s="120">
        <v>0</v>
      </c>
      <c r="O124" s="120">
        <v>3</v>
      </c>
      <c r="P124" s="120">
        <v>0</v>
      </c>
      <c r="Q124" s="120">
        <v>0</v>
      </c>
      <c r="R124" s="120">
        <v>6</v>
      </c>
      <c r="S124" s="120">
        <v>0</v>
      </c>
      <c r="T124" s="120">
        <v>0</v>
      </c>
      <c r="U124" s="120">
        <v>6</v>
      </c>
      <c r="V124" s="120">
        <v>0</v>
      </c>
      <c r="W124" s="120">
        <v>0</v>
      </c>
      <c r="X124" s="117" t="s">
        <v>1052</v>
      </c>
      <c r="Y124" s="121" t="b">
        <f t="shared" si="1"/>
        <v>1</v>
      </c>
    </row>
    <row r="125" spans="1:25" ht="31.2" x14ac:dyDescent="0.3">
      <c r="A125" s="100" t="s">
        <v>1053</v>
      </c>
      <c r="B125" s="127" t="s">
        <v>1047</v>
      </c>
      <c r="C125" s="117" t="s">
        <v>1048</v>
      </c>
      <c r="D125" s="108">
        <v>30</v>
      </c>
      <c r="E125" s="117" t="s">
        <v>494</v>
      </c>
      <c r="F125" s="108">
        <v>15</v>
      </c>
      <c r="G125" s="117" t="s">
        <v>495</v>
      </c>
      <c r="H125" s="118" t="s">
        <v>1054</v>
      </c>
      <c r="I125" s="118" t="s">
        <v>1055</v>
      </c>
      <c r="J125" s="124">
        <v>48</v>
      </c>
      <c r="K125" s="125" t="s">
        <v>1056</v>
      </c>
      <c r="L125" s="120">
        <v>0</v>
      </c>
      <c r="M125" s="120">
        <v>4</v>
      </c>
      <c r="N125" s="120">
        <v>4</v>
      </c>
      <c r="O125" s="120">
        <v>4</v>
      </c>
      <c r="P125" s="120">
        <v>4</v>
      </c>
      <c r="Q125" s="120">
        <v>4</v>
      </c>
      <c r="R125" s="120">
        <v>4</v>
      </c>
      <c r="S125" s="120">
        <v>4</v>
      </c>
      <c r="T125" s="120">
        <v>4</v>
      </c>
      <c r="U125" s="120">
        <v>4</v>
      </c>
      <c r="V125" s="120">
        <v>4</v>
      </c>
      <c r="W125" s="120">
        <v>8</v>
      </c>
      <c r="X125" s="117" t="s">
        <v>1057</v>
      </c>
      <c r="Y125" s="121" t="b">
        <f t="shared" si="1"/>
        <v>1</v>
      </c>
    </row>
    <row r="126" spans="1:25" ht="31.2" x14ac:dyDescent="0.3">
      <c r="A126" s="100" t="s">
        <v>1058</v>
      </c>
      <c r="B126" s="127" t="s">
        <v>1047</v>
      </c>
      <c r="C126" s="117" t="s">
        <v>1048</v>
      </c>
      <c r="D126" s="108">
        <v>30</v>
      </c>
      <c r="E126" s="117" t="s">
        <v>494</v>
      </c>
      <c r="F126" s="108">
        <v>15</v>
      </c>
      <c r="G126" s="117" t="s">
        <v>495</v>
      </c>
      <c r="H126" s="118" t="s">
        <v>1059</v>
      </c>
      <c r="I126" s="118" t="s">
        <v>1060</v>
      </c>
      <c r="J126" s="124">
        <v>15</v>
      </c>
      <c r="K126" s="125" t="s">
        <v>1051</v>
      </c>
      <c r="L126" s="120">
        <v>0</v>
      </c>
      <c r="M126" s="120">
        <v>0</v>
      </c>
      <c r="N126" s="120">
        <v>0</v>
      </c>
      <c r="O126" s="120">
        <v>3</v>
      </c>
      <c r="P126" s="120">
        <v>0</v>
      </c>
      <c r="Q126" s="120">
        <v>0</v>
      </c>
      <c r="R126" s="120">
        <v>6</v>
      </c>
      <c r="S126" s="120">
        <v>0</v>
      </c>
      <c r="T126" s="120">
        <v>0</v>
      </c>
      <c r="U126" s="120">
        <v>6</v>
      </c>
      <c r="V126" s="120">
        <v>0</v>
      </c>
      <c r="W126" s="120">
        <v>0</v>
      </c>
      <c r="X126" s="117" t="s">
        <v>1061</v>
      </c>
      <c r="Y126" s="121" t="b">
        <f t="shared" si="1"/>
        <v>1</v>
      </c>
    </row>
    <row r="127" spans="1:25" ht="93.6" x14ac:dyDescent="0.3">
      <c r="A127" s="100" t="s">
        <v>1062</v>
      </c>
      <c r="B127" s="127" t="s">
        <v>1047</v>
      </c>
      <c r="C127" s="117" t="s">
        <v>1048</v>
      </c>
      <c r="D127" s="108">
        <v>30</v>
      </c>
      <c r="E127" s="117" t="s">
        <v>494</v>
      </c>
      <c r="F127" s="108">
        <v>15</v>
      </c>
      <c r="G127" s="117" t="s">
        <v>495</v>
      </c>
      <c r="H127" s="118" t="s">
        <v>1063</v>
      </c>
      <c r="I127" s="118" t="s">
        <v>1064</v>
      </c>
      <c r="J127" s="124">
        <v>4590970103.6000004</v>
      </c>
      <c r="K127" s="125" t="s">
        <v>681</v>
      </c>
      <c r="L127" s="120">
        <v>0</v>
      </c>
      <c r="M127" s="120">
        <v>0</v>
      </c>
      <c r="N127" s="120">
        <v>765161684</v>
      </c>
      <c r="O127" s="120">
        <v>0</v>
      </c>
      <c r="P127" s="120">
        <v>765161684</v>
      </c>
      <c r="Q127" s="120">
        <v>0</v>
      </c>
      <c r="R127" s="120">
        <v>765161684</v>
      </c>
      <c r="S127" s="120">
        <v>0</v>
      </c>
      <c r="T127" s="120">
        <v>765161684</v>
      </c>
      <c r="U127" s="120">
        <v>0</v>
      </c>
      <c r="V127" s="120">
        <v>765161684</v>
      </c>
      <c r="W127" s="120">
        <v>765161684</v>
      </c>
      <c r="X127" s="117" t="s">
        <v>1065</v>
      </c>
      <c r="Y127" s="121" t="b">
        <f t="shared" si="1"/>
        <v>0</v>
      </c>
    </row>
    <row r="128" spans="1:25" ht="31.2" x14ac:dyDescent="0.3">
      <c r="A128" s="100" t="s">
        <v>1066</v>
      </c>
      <c r="B128" s="127" t="s">
        <v>1047</v>
      </c>
      <c r="C128" s="117" t="s">
        <v>1048</v>
      </c>
      <c r="D128" s="108">
        <v>30</v>
      </c>
      <c r="E128" s="117" t="s">
        <v>500</v>
      </c>
      <c r="F128" s="108">
        <v>15</v>
      </c>
      <c r="G128" s="117" t="s">
        <v>501</v>
      </c>
      <c r="H128" s="118" t="s">
        <v>1049</v>
      </c>
      <c r="I128" s="118" t="s">
        <v>1050</v>
      </c>
      <c r="J128" s="124">
        <v>15</v>
      </c>
      <c r="K128" s="125" t="s">
        <v>1051</v>
      </c>
      <c r="L128" s="120">
        <v>0</v>
      </c>
      <c r="M128" s="120">
        <v>0</v>
      </c>
      <c r="N128" s="120">
        <v>0</v>
      </c>
      <c r="O128" s="120">
        <v>3</v>
      </c>
      <c r="P128" s="120">
        <v>0</v>
      </c>
      <c r="Q128" s="120">
        <v>0</v>
      </c>
      <c r="R128" s="120">
        <v>6</v>
      </c>
      <c r="S128" s="120">
        <v>0</v>
      </c>
      <c r="T128" s="120">
        <v>0</v>
      </c>
      <c r="U128" s="120">
        <v>6</v>
      </c>
      <c r="V128" s="120">
        <v>0</v>
      </c>
      <c r="W128" s="120">
        <v>0</v>
      </c>
      <c r="X128" s="117" t="s">
        <v>1052</v>
      </c>
      <c r="Y128" s="121" t="b">
        <f t="shared" si="1"/>
        <v>1</v>
      </c>
    </row>
    <row r="129" spans="1:25" ht="31.2" x14ac:dyDescent="0.3">
      <c r="A129" s="100" t="s">
        <v>1067</v>
      </c>
      <c r="B129" s="127" t="s">
        <v>1047</v>
      </c>
      <c r="C129" s="117" t="s">
        <v>1048</v>
      </c>
      <c r="D129" s="108">
        <v>30</v>
      </c>
      <c r="E129" s="117" t="s">
        <v>500</v>
      </c>
      <c r="F129" s="108">
        <v>15</v>
      </c>
      <c r="G129" s="117" t="s">
        <v>501</v>
      </c>
      <c r="H129" s="118" t="s">
        <v>1054</v>
      </c>
      <c r="I129" s="118" t="s">
        <v>1068</v>
      </c>
      <c r="J129" s="124">
        <v>34</v>
      </c>
      <c r="K129" s="125" t="s">
        <v>681</v>
      </c>
      <c r="L129" s="120"/>
      <c r="M129" s="120">
        <v>3</v>
      </c>
      <c r="N129" s="120">
        <v>2</v>
      </c>
      <c r="O129" s="120">
        <v>3</v>
      </c>
      <c r="P129" s="120">
        <v>2</v>
      </c>
      <c r="Q129" s="120">
        <v>2</v>
      </c>
      <c r="R129" s="120">
        <v>2</v>
      </c>
      <c r="S129" s="120">
        <v>4</v>
      </c>
      <c r="T129" s="120">
        <v>4</v>
      </c>
      <c r="U129" s="120">
        <v>4</v>
      </c>
      <c r="V129" s="120">
        <v>4</v>
      </c>
      <c r="W129" s="120">
        <v>4</v>
      </c>
      <c r="X129" s="117" t="s">
        <v>1069</v>
      </c>
      <c r="Y129" s="121" t="b">
        <f t="shared" si="1"/>
        <v>1</v>
      </c>
    </row>
    <row r="130" spans="1:25" ht="31.2" x14ac:dyDescent="0.3">
      <c r="A130" s="100" t="s">
        <v>1070</v>
      </c>
      <c r="B130" s="127" t="s">
        <v>1047</v>
      </c>
      <c r="C130" s="117" t="s">
        <v>1048</v>
      </c>
      <c r="D130" s="108">
        <v>30</v>
      </c>
      <c r="E130" s="117" t="s">
        <v>500</v>
      </c>
      <c r="F130" s="108">
        <v>15</v>
      </c>
      <c r="G130" s="117" t="s">
        <v>501</v>
      </c>
      <c r="H130" s="118" t="s">
        <v>1059</v>
      </c>
      <c r="I130" s="118" t="s">
        <v>1071</v>
      </c>
      <c r="J130" s="124">
        <v>15</v>
      </c>
      <c r="K130" s="125" t="s">
        <v>1051</v>
      </c>
      <c r="L130" s="120">
        <v>0</v>
      </c>
      <c r="M130" s="120">
        <v>0</v>
      </c>
      <c r="N130" s="120">
        <v>0</v>
      </c>
      <c r="O130" s="120">
        <v>3</v>
      </c>
      <c r="P130" s="120">
        <v>0</v>
      </c>
      <c r="Q130" s="120">
        <v>0</v>
      </c>
      <c r="R130" s="120">
        <v>6</v>
      </c>
      <c r="S130" s="120">
        <v>0</v>
      </c>
      <c r="T130" s="120">
        <v>0</v>
      </c>
      <c r="U130" s="120">
        <v>6</v>
      </c>
      <c r="V130" s="120">
        <v>0</v>
      </c>
      <c r="W130" s="120">
        <v>0</v>
      </c>
      <c r="X130" s="117" t="s">
        <v>1061</v>
      </c>
      <c r="Y130" s="121" t="b">
        <f t="shared" si="1"/>
        <v>1</v>
      </c>
    </row>
    <row r="131" spans="1:25" ht="93.6" x14ac:dyDescent="0.3">
      <c r="A131" s="100" t="s">
        <v>1072</v>
      </c>
      <c r="B131" s="127" t="s">
        <v>1047</v>
      </c>
      <c r="C131" s="117" t="s">
        <v>1048</v>
      </c>
      <c r="D131" s="108">
        <v>30</v>
      </c>
      <c r="E131" s="117" t="s">
        <v>500</v>
      </c>
      <c r="F131" s="108">
        <v>15</v>
      </c>
      <c r="G131" s="117" t="s">
        <v>501</v>
      </c>
      <c r="H131" s="118" t="s">
        <v>1063</v>
      </c>
      <c r="I131" s="118" t="s">
        <v>1073</v>
      </c>
      <c r="J131" s="124">
        <v>2243067903.5</v>
      </c>
      <c r="K131" s="125" t="s">
        <v>681</v>
      </c>
      <c r="L131" s="120">
        <v>0</v>
      </c>
      <c r="M131" s="120">
        <v>0</v>
      </c>
      <c r="N131" s="120">
        <v>373844650.58333331</v>
      </c>
      <c r="O131" s="120">
        <v>0</v>
      </c>
      <c r="P131" s="120">
        <v>373844650.58333331</v>
      </c>
      <c r="Q131" s="120">
        <v>0</v>
      </c>
      <c r="R131" s="120">
        <v>373844650.58333331</v>
      </c>
      <c r="S131" s="120">
        <v>0</v>
      </c>
      <c r="T131" s="120">
        <v>373844650.58333331</v>
      </c>
      <c r="U131" s="120">
        <v>373844650.58333331</v>
      </c>
      <c r="V131" s="120">
        <v>0</v>
      </c>
      <c r="W131" s="120">
        <v>373844650.58333331</v>
      </c>
      <c r="X131" s="117" t="s">
        <v>1065</v>
      </c>
      <c r="Y131" s="121" t="b">
        <f t="shared" si="1"/>
        <v>1</v>
      </c>
    </row>
    <row r="132" spans="1:25" ht="62.4" x14ac:dyDescent="0.3">
      <c r="A132" s="100" t="s">
        <v>1074</v>
      </c>
      <c r="B132" s="127" t="s">
        <v>1047</v>
      </c>
      <c r="C132" s="117" t="s">
        <v>1075</v>
      </c>
      <c r="D132" s="108">
        <v>110</v>
      </c>
      <c r="E132" s="117" t="s">
        <v>505</v>
      </c>
      <c r="F132" s="108">
        <v>80</v>
      </c>
      <c r="G132" s="117" t="s">
        <v>506</v>
      </c>
      <c r="H132" s="118" t="s">
        <v>1076</v>
      </c>
      <c r="I132" s="118" t="s">
        <v>506</v>
      </c>
      <c r="J132" s="124">
        <v>80</v>
      </c>
      <c r="K132" s="125" t="s">
        <v>681</v>
      </c>
      <c r="L132" s="120">
        <v>3</v>
      </c>
      <c r="M132" s="120">
        <v>4</v>
      </c>
      <c r="N132" s="120">
        <v>4</v>
      </c>
      <c r="O132" s="120">
        <v>8</v>
      </c>
      <c r="P132" s="120">
        <v>8</v>
      </c>
      <c r="Q132" s="120">
        <v>8</v>
      </c>
      <c r="R132" s="120">
        <v>8</v>
      </c>
      <c r="S132" s="120">
        <v>8</v>
      </c>
      <c r="T132" s="120">
        <v>8</v>
      </c>
      <c r="U132" s="120">
        <v>8</v>
      </c>
      <c r="V132" s="120">
        <v>8</v>
      </c>
      <c r="W132" s="120">
        <v>5</v>
      </c>
      <c r="X132" s="117" t="s">
        <v>1077</v>
      </c>
      <c r="Y132" s="121" t="b">
        <f t="shared" si="1"/>
        <v>1</v>
      </c>
    </row>
    <row r="133" spans="1:25" ht="62.4" x14ac:dyDescent="0.3">
      <c r="A133" s="100" t="s">
        <v>1078</v>
      </c>
      <c r="B133" s="127" t="s">
        <v>1047</v>
      </c>
      <c r="C133" s="117" t="s">
        <v>1075</v>
      </c>
      <c r="D133" s="108">
        <v>110</v>
      </c>
      <c r="E133" s="117" t="s">
        <v>505</v>
      </c>
      <c r="F133" s="108">
        <v>80</v>
      </c>
      <c r="G133" s="117" t="s">
        <v>506</v>
      </c>
      <c r="H133" s="118" t="s">
        <v>1079</v>
      </c>
      <c r="I133" s="118" t="s">
        <v>1080</v>
      </c>
      <c r="J133" s="124">
        <v>35</v>
      </c>
      <c r="K133" s="125" t="s">
        <v>681</v>
      </c>
      <c r="L133" s="120">
        <v>0</v>
      </c>
      <c r="M133" s="120">
        <v>2</v>
      </c>
      <c r="N133" s="120">
        <v>4</v>
      </c>
      <c r="O133" s="120">
        <v>4</v>
      </c>
      <c r="P133" s="120">
        <v>4</v>
      </c>
      <c r="Q133" s="120">
        <v>2</v>
      </c>
      <c r="R133" s="120">
        <v>2</v>
      </c>
      <c r="S133" s="120">
        <v>4</v>
      </c>
      <c r="T133" s="120">
        <v>4</v>
      </c>
      <c r="U133" s="120">
        <v>4</v>
      </c>
      <c r="V133" s="120">
        <v>5</v>
      </c>
      <c r="W133" s="120">
        <v>0</v>
      </c>
      <c r="X133" s="117" t="s">
        <v>1081</v>
      </c>
      <c r="Y133" s="121" t="b">
        <f t="shared" si="1"/>
        <v>1</v>
      </c>
    </row>
    <row r="134" spans="1:25" ht="62.4" x14ac:dyDescent="0.3">
      <c r="A134" s="100" t="s">
        <v>1082</v>
      </c>
      <c r="B134" s="127" t="s">
        <v>1047</v>
      </c>
      <c r="C134" s="117" t="s">
        <v>1075</v>
      </c>
      <c r="D134" s="108">
        <v>110</v>
      </c>
      <c r="E134" s="117" t="s">
        <v>510</v>
      </c>
      <c r="F134" s="108">
        <v>30</v>
      </c>
      <c r="G134" s="117" t="s">
        <v>1083</v>
      </c>
      <c r="H134" s="118" t="s">
        <v>1076</v>
      </c>
      <c r="I134" s="118" t="s">
        <v>506</v>
      </c>
      <c r="J134" s="124">
        <v>30</v>
      </c>
      <c r="K134" s="125" t="s">
        <v>681</v>
      </c>
      <c r="L134" s="120">
        <v>1</v>
      </c>
      <c r="M134" s="120">
        <v>1</v>
      </c>
      <c r="N134" s="120">
        <v>1</v>
      </c>
      <c r="O134" s="120">
        <v>3</v>
      </c>
      <c r="P134" s="120">
        <v>3</v>
      </c>
      <c r="Q134" s="120">
        <v>3</v>
      </c>
      <c r="R134" s="120">
        <v>3</v>
      </c>
      <c r="S134" s="120">
        <v>3</v>
      </c>
      <c r="T134" s="120">
        <v>3</v>
      </c>
      <c r="U134" s="120">
        <v>3</v>
      </c>
      <c r="V134" s="120">
        <v>3</v>
      </c>
      <c r="W134" s="120">
        <v>3</v>
      </c>
      <c r="X134" s="117" t="s">
        <v>1084</v>
      </c>
      <c r="Y134" s="121" t="b">
        <f t="shared" si="1"/>
        <v>1</v>
      </c>
    </row>
    <row r="135" spans="1:25" ht="62.4" x14ac:dyDescent="0.3">
      <c r="A135" s="100" t="s">
        <v>1085</v>
      </c>
      <c r="B135" s="127" t="s">
        <v>1047</v>
      </c>
      <c r="C135" s="117" t="s">
        <v>1075</v>
      </c>
      <c r="D135" s="108">
        <v>110</v>
      </c>
      <c r="E135" s="117" t="s">
        <v>510</v>
      </c>
      <c r="F135" s="108">
        <v>30</v>
      </c>
      <c r="G135" s="117" t="s">
        <v>1083</v>
      </c>
      <c r="H135" s="118" t="s">
        <v>1086</v>
      </c>
      <c r="I135" s="118" t="s">
        <v>1080</v>
      </c>
      <c r="J135" s="124">
        <v>25</v>
      </c>
      <c r="K135" s="125" t="s">
        <v>681</v>
      </c>
      <c r="L135" s="120">
        <v>0</v>
      </c>
      <c r="M135" s="120">
        <v>1</v>
      </c>
      <c r="N135" s="120">
        <v>3</v>
      </c>
      <c r="O135" s="120">
        <v>3</v>
      </c>
      <c r="P135" s="120">
        <v>3</v>
      </c>
      <c r="Q135" s="120">
        <v>2</v>
      </c>
      <c r="R135" s="120">
        <v>2</v>
      </c>
      <c r="S135" s="120">
        <v>3</v>
      </c>
      <c r="T135" s="120">
        <v>3</v>
      </c>
      <c r="U135" s="120">
        <v>3</v>
      </c>
      <c r="V135" s="120">
        <v>2</v>
      </c>
      <c r="W135" s="120">
        <v>0</v>
      </c>
      <c r="X135" s="117" t="s">
        <v>1087</v>
      </c>
      <c r="Y135" s="121" t="b">
        <f t="shared" si="1"/>
        <v>1</v>
      </c>
    </row>
    <row r="136" spans="1:25" ht="46.8" x14ac:dyDescent="0.3">
      <c r="A136" s="100" t="s">
        <v>1088</v>
      </c>
      <c r="B136" s="127" t="s">
        <v>1047</v>
      </c>
      <c r="C136" s="117" t="s">
        <v>513</v>
      </c>
      <c r="D136" s="108">
        <v>2</v>
      </c>
      <c r="E136" s="117" t="s">
        <v>1089</v>
      </c>
      <c r="F136" s="108">
        <v>2</v>
      </c>
      <c r="G136" s="117" t="s">
        <v>515</v>
      </c>
      <c r="H136" s="118" t="s">
        <v>1090</v>
      </c>
      <c r="I136" s="118" t="s">
        <v>1091</v>
      </c>
      <c r="J136" s="124">
        <v>2</v>
      </c>
      <c r="K136" s="125" t="s">
        <v>681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20">
        <v>0</v>
      </c>
      <c r="R136" s="120">
        <v>1</v>
      </c>
      <c r="S136" s="120">
        <v>1</v>
      </c>
      <c r="T136" s="120">
        <v>0</v>
      </c>
      <c r="U136" s="120">
        <v>0</v>
      </c>
      <c r="V136" s="120">
        <v>0</v>
      </c>
      <c r="W136" s="120">
        <v>0</v>
      </c>
      <c r="X136" s="117" t="s">
        <v>1092</v>
      </c>
      <c r="Y136" s="121" t="b">
        <f t="shared" si="1"/>
        <v>1</v>
      </c>
    </row>
    <row r="137" spans="1:25" ht="46.8" x14ac:dyDescent="0.3">
      <c r="A137" s="100" t="s">
        <v>1093</v>
      </c>
      <c r="B137" s="127" t="s">
        <v>1047</v>
      </c>
      <c r="C137" s="117" t="s">
        <v>513</v>
      </c>
      <c r="D137" s="108">
        <v>2</v>
      </c>
      <c r="E137" s="117" t="s">
        <v>1089</v>
      </c>
      <c r="F137" s="108">
        <v>2</v>
      </c>
      <c r="G137" s="117" t="s">
        <v>515</v>
      </c>
      <c r="H137" s="118" t="s">
        <v>1094</v>
      </c>
      <c r="I137" s="118" t="s">
        <v>1095</v>
      </c>
      <c r="J137" s="124">
        <v>5</v>
      </c>
      <c r="K137" s="125" t="s">
        <v>681</v>
      </c>
      <c r="L137" s="120">
        <v>0</v>
      </c>
      <c r="M137" s="120">
        <v>1</v>
      </c>
      <c r="N137" s="120">
        <v>1</v>
      </c>
      <c r="O137" s="120">
        <v>1</v>
      </c>
      <c r="P137" s="120">
        <v>1</v>
      </c>
      <c r="Q137" s="120">
        <v>1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0">
        <v>0</v>
      </c>
      <c r="X137" s="117" t="s">
        <v>1095</v>
      </c>
      <c r="Y137" s="121" t="b">
        <f t="shared" ref="Y137:Y145" si="4">J137=SUM(L137:W137)</f>
        <v>1</v>
      </c>
    </row>
    <row r="138" spans="1:25" ht="78" x14ac:dyDescent="0.3">
      <c r="A138" s="100" t="s">
        <v>1096</v>
      </c>
      <c r="B138" s="127" t="s">
        <v>1030</v>
      </c>
      <c r="C138" s="117" t="s">
        <v>1097</v>
      </c>
      <c r="D138" s="108">
        <v>8</v>
      </c>
      <c r="E138" s="117" t="s">
        <v>489</v>
      </c>
      <c r="F138" s="108">
        <v>8</v>
      </c>
      <c r="G138" s="117" t="s">
        <v>490</v>
      </c>
      <c r="H138" s="118" t="s">
        <v>1098</v>
      </c>
      <c r="I138" s="118" t="s">
        <v>1099</v>
      </c>
      <c r="J138" s="124">
        <v>8</v>
      </c>
      <c r="K138" s="125" t="s">
        <v>681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2</v>
      </c>
      <c r="S138" s="120">
        <v>1</v>
      </c>
      <c r="T138" s="120">
        <v>2</v>
      </c>
      <c r="U138" s="120">
        <v>2</v>
      </c>
      <c r="V138" s="120">
        <v>1</v>
      </c>
      <c r="W138" s="120">
        <v>0</v>
      </c>
      <c r="X138" s="117" t="s">
        <v>1099</v>
      </c>
      <c r="Y138" s="121" t="b">
        <f t="shared" si="4"/>
        <v>1</v>
      </c>
    </row>
    <row r="139" spans="1:25" ht="46.8" x14ac:dyDescent="0.3">
      <c r="A139" s="100" t="s">
        <v>1100</v>
      </c>
      <c r="B139" s="127" t="s">
        <v>1030</v>
      </c>
      <c r="C139" s="117" t="s">
        <v>1097</v>
      </c>
      <c r="D139" s="108">
        <v>8</v>
      </c>
      <c r="E139" s="117" t="s">
        <v>489</v>
      </c>
      <c r="F139" s="108">
        <v>8</v>
      </c>
      <c r="G139" s="117" t="s">
        <v>490</v>
      </c>
      <c r="H139" s="118" t="s">
        <v>1101</v>
      </c>
      <c r="I139" s="118" t="s">
        <v>1102</v>
      </c>
      <c r="J139" s="124">
        <v>8</v>
      </c>
      <c r="K139" s="125" t="s">
        <v>681</v>
      </c>
      <c r="L139" s="120">
        <v>0</v>
      </c>
      <c r="M139" s="120">
        <v>0</v>
      </c>
      <c r="N139" s="120">
        <v>0</v>
      </c>
      <c r="O139" s="120">
        <v>1</v>
      </c>
      <c r="P139" s="120">
        <v>1</v>
      </c>
      <c r="Q139" s="120">
        <v>1</v>
      </c>
      <c r="R139" s="120">
        <v>2</v>
      </c>
      <c r="S139" s="120">
        <v>1</v>
      </c>
      <c r="T139" s="120">
        <v>1</v>
      </c>
      <c r="U139" s="120">
        <v>1</v>
      </c>
      <c r="V139" s="120">
        <v>0</v>
      </c>
      <c r="W139" s="120">
        <v>0</v>
      </c>
      <c r="X139" s="117" t="s">
        <v>1102</v>
      </c>
      <c r="Y139" s="121" t="b">
        <f t="shared" si="4"/>
        <v>1</v>
      </c>
    </row>
    <row r="140" spans="1:25" ht="46.8" x14ac:dyDescent="0.3">
      <c r="A140" s="100" t="s">
        <v>1103</v>
      </c>
      <c r="B140" s="127" t="s">
        <v>1030</v>
      </c>
      <c r="C140" s="117" t="s">
        <v>1097</v>
      </c>
      <c r="D140" s="108">
        <v>8</v>
      </c>
      <c r="E140" s="117" t="s">
        <v>489</v>
      </c>
      <c r="F140" s="108">
        <v>8</v>
      </c>
      <c r="G140" s="117" t="s">
        <v>490</v>
      </c>
      <c r="H140" s="118" t="s">
        <v>1104</v>
      </c>
      <c r="I140" s="118" t="s">
        <v>1105</v>
      </c>
      <c r="J140" s="124">
        <v>8</v>
      </c>
      <c r="K140" s="125" t="s">
        <v>681</v>
      </c>
      <c r="L140" s="120">
        <v>0</v>
      </c>
      <c r="M140" s="120">
        <v>0</v>
      </c>
      <c r="N140" s="120">
        <v>0</v>
      </c>
      <c r="O140" s="120">
        <v>0</v>
      </c>
      <c r="P140" s="120">
        <v>1</v>
      </c>
      <c r="Q140" s="120">
        <v>1</v>
      </c>
      <c r="R140" s="120">
        <v>2</v>
      </c>
      <c r="S140" s="120">
        <v>1</v>
      </c>
      <c r="T140" s="120">
        <v>1</v>
      </c>
      <c r="U140" s="120">
        <v>1</v>
      </c>
      <c r="V140" s="120">
        <v>1</v>
      </c>
      <c r="W140" s="120">
        <v>0</v>
      </c>
      <c r="X140" s="117" t="s">
        <v>1105</v>
      </c>
      <c r="Y140" s="121" t="b">
        <f t="shared" si="4"/>
        <v>1</v>
      </c>
    </row>
    <row r="141" spans="1:25" ht="46.8" x14ac:dyDescent="0.3">
      <c r="A141" s="100" t="s">
        <v>1106</v>
      </c>
      <c r="B141" s="127" t="s">
        <v>1030</v>
      </c>
      <c r="C141" s="117" t="s">
        <v>1097</v>
      </c>
      <c r="D141" s="108">
        <v>8</v>
      </c>
      <c r="E141" s="117" t="s">
        <v>489</v>
      </c>
      <c r="F141" s="108">
        <v>8</v>
      </c>
      <c r="G141" s="117" t="s">
        <v>490</v>
      </c>
      <c r="H141" s="118" t="s">
        <v>1107</v>
      </c>
      <c r="I141" s="118" t="s">
        <v>1107</v>
      </c>
      <c r="J141" s="124">
        <v>30</v>
      </c>
      <c r="K141" s="125" t="s">
        <v>681</v>
      </c>
      <c r="L141" s="120">
        <v>0</v>
      </c>
      <c r="M141" s="120">
        <v>0</v>
      </c>
      <c r="N141" s="120">
        <v>2</v>
      </c>
      <c r="O141" s="120">
        <v>3</v>
      </c>
      <c r="P141" s="120">
        <v>3</v>
      </c>
      <c r="Q141" s="120">
        <v>3</v>
      </c>
      <c r="R141" s="120">
        <v>4</v>
      </c>
      <c r="S141" s="120">
        <v>3</v>
      </c>
      <c r="T141" s="120">
        <v>4</v>
      </c>
      <c r="U141" s="120">
        <v>4</v>
      </c>
      <c r="V141" s="120">
        <v>4</v>
      </c>
      <c r="W141" s="120">
        <v>0</v>
      </c>
      <c r="X141" s="117" t="s">
        <v>1107</v>
      </c>
      <c r="Y141" s="121" t="b">
        <f t="shared" si="4"/>
        <v>1</v>
      </c>
    </row>
    <row r="142" spans="1:25" ht="31.2" x14ac:dyDescent="0.3">
      <c r="A142" s="100" t="s">
        <v>1108</v>
      </c>
      <c r="B142" s="127" t="s">
        <v>1030</v>
      </c>
      <c r="C142" s="117" t="s">
        <v>1109</v>
      </c>
      <c r="D142" s="108">
        <v>6</v>
      </c>
      <c r="E142" s="117" t="s">
        <v>517</v>
      </c>
      <c r="F142" s="108">
        <v>5</v>
      </c>
      <c r="G142" s="117" t="s">
        <v>518</v>
      </c>
      <c r="H142" s="118" t="s">
        <v>1110</v>
      </c>
      <c r="I142" s="118" t="s">
        <v>1111</v>
      </c>
      <c r="J142" s="124">
        <v>5</v>
      </c>
      <c r="K142" s="119" t="s">
        <v>681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1</v>
      </c>
      <c r="S142" s="120">
        <v>1</v>
      </c>
      <c r="T142" s="120">
        <v>1</v>
      </c>
      <c r="U142" s="120">
        <v>1</v>
      </c>
      <c r="V142" s="120">
        <v>1</v>
      </c>
      <c r="W142" s="120">
        <v>0</v>
      </c>
      <c r="X142" s="117" t="s">
        <v>1112</v>
      </c>
      <c r="Y142" s="121" t="b">
        <f t="shared" si="4"/>
        <v>1</v>
      </c>
    </row>
    <row r="143" spans="1:25" ht="46.8" x14ac:dyDescent="0.3">
      <c r="A143" s="100" t="s">
        <v>1113</v>
      </c>
      <c r="B143" s="127" t="s">
        <v>1030</v>
      </c>
      <c r="C143" s="117" t="s">
        <v>1109</v>
      </c>
      <c r="D143" s="108">
        <v>6</v>
      </c>
      <c r="E143" s="117" t="s">
        <v>517</v>
      </c>
      <c r="F143" s="108">
        <v>5</v>
      </c>
      <c r="G143" s="117" t="s">
        <v>518</v>
      </c>
      <c r="H143" s="118" t="s">
        <v>1114</v>
      </c>
      <c r="I143" s="118" t="s">
        <v>1115</v>
      </c>
      <c r="J143" s="124">
        <v>5</v>
      </c>
      <c r="K143" s="125" t="s">
        <v>681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1</v>
      </c>
      <c r="S143" s="120">
        <v>1</v>
      </c>
      <c r="T143" s="120">
        <v>1</v>
      </c>
      <c r="U143" s="120">
        <v>1</v>
      </c>
      <c r="V143" s="120">
        <v>1</v>
      </c>
      <c r="W143" s="120">
        <v>0</v>
      </c>
      <c r="X143" s="117" t="s">
        <v>1115</v>
      </c>
      <c r="Y143" s="121" t="b">
        <f t="shared" si="4"/>
        <v>1</v>
      </c>
    </row>
    <row r="144" spans="1:25" ht="31.2" x14ac:dyDescent="0.3">
      <c r="A144" s="100" t="s">
        <v>1116</v>
      </c>
      <c r="B144" s="127" t="s">
        <v>1030</v>
      </c>
      <c r="C144" s="117" t="s">
        <v>1109</v>
      </c>
      <c r="D144" s="108">
        <v>3</v>
      </c>
      <c r="E144" s="117" t="s">
        <v>521</v>
      </c>
      <c r="F144" s="108">
        <v>1</v>
      </c>
      <c r="G144" s="117" t="s">
        <v>522</v>
      </c>
      <c r="H144" s="118" t="s">
        <v>1117</v>
      </c>
      <c r="I144" s="118" t="s">
        <v>1111</v>
      </c>
      <c r="J144" s="124">
        <v>1</v>
      </c>
      <c r="K144" s="125" t="s">
        <v>681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1</v>
      </c>
      <c r="V144" s="120">
        <v>0</v>
      </c>
      <c r="W144" s="120">
        <v>0</v>
      </c>
      <c r="X144" s="117" t="s">
        <v>1112</v>
      </c>
      <c r="Y144" s="121" t="b">
        <f t="shared" si="4"/>
        <v>1</v>
      </c>
    </row>
    <row r="145" spans="1:25" ht="46.8" x14ac:dyDescent="0.3">
      <c r="A145" s="100" t="s">
        <v>1118</v>
      </c>
      <c r="B145" s="127" t="s">
        <v>1030</v>
      </c>
      <c r="C145" s="117" t="s">
        <v>1109</v>
      </c>
      <c r="D145" s="108">
        <v>8</v>
      </c>
      <c r="E145" s="117" t="s">
        <v>521</v>
      </c>
      <c r="F145" s="108">
        <v>1</v>
      </c>
      <c r="G145" s="117" t="s">
        <v>522</v>
      </c>
      <c r="H145" s="118" t="s">
        <v>1119</v>
      </c>
      <c r="I145" s="118" t="s">
        <v>1115</v>
      </c>
      <c r="J145" s="124">
        <v>1</v>
      </c>
      <c r="K145" s="125" t="s">
        <v>681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1</v>
      </c>
      <c r="T145" s="120">
        <v>0</v>
      </c>
      <c r="U145" s="120">
        <v>0</v>
      </c>
      <c r="V145" s="120">
        <v>0</v>
      </c>
      <c r="W145" s="120">
        <v>0</v>
      </c>
      <c r="X145" s="117" t="s">
        <v>1115</v>
      </c>
      <c r="Y145" s="121" t="b">
        <f t="shared" si="4"/>
        <v>1</v>
      </c>
    </row>
    <row r="146" spans="1:25" ht="62.4" x14ac:dyDescent="0.3">
      <c r="A146" s="100" t="s">
        <v>1120</v>
      </c>
      <c r="B146" s="531" t="s">
        <v>120</v>
      </c>
      <c r="C146" s="530" t="s">
        <v>81</v>
      </c>
      <c r="D146" s="532">
        <v>15000</v>
      </c>
      <c r="E146" s="530" t="s">
        <v>1121</v>
      </c>
      <c r="F146" s="129">
        <v>15000</v>
      </c>
      <c r="G146" s="128" t="s">
        <v>324</v>
      </c>
      <c r="H146" s="128" t="s">
        <v>1122</v>
      </c>
      <c r="I146" s="128" t="s">
        <v>1123</v>
      </c>
      <c r="J146" s="129">
        <v>200</v>
      </c>
      <c r="K146" s="130" t="s">
        <v>1124</v>
      </c>
      <c r="L146" s="228">
        <v>10</v>
      </c>
      <c r="M146" s="228">
        <v>10</v>
      </c>
      <c r="N146" s="228">
        <v>21.428571428571427</v>
      </c>
      <c r="O146" s="228">
        <v>21.428571428571427</v>
      </c>
      <c r="P146" s="228">
        <v>21.428571428571427</v>
      </c>
      <c r="Q146" s="228">
        <v>21.428571428571427</v>
      </c>
      <c r="R146" s="228">
        <v>21.428571428571427</v>
      </c>
      <c r="S146" s="228">
        <v>10</v>
      </c>
      <c r="T146" s="228">
        <v>10</v>
      </c>
      <c r="U146" s="228">
        <v>21.428571428571427</v>
      </c>
      <c r="V146" s="228">
        <v>21.428571428571427</v>
      </c>
      <c r="W146" s="228">
        <v>10</v>
      </c>
      <c r="X146" s="130" t="s">
        <v>1125</v>
      </c>
    </row>
    <row r="147" spans="1:25" ht="31.2" x14ac:dyDescent="0.3">
      <c r="A147" s="100" t="s">
        <v>1126</v>
      </c>
      <c r="B147" s="531"/>
      <c r="C147" s="530"/>
      <c r="D147" s="532"/>
      <c r="E147" s="530"/>
      <c r="F147" s="129">
        <v>9000</v>
      </c>
      <c r="G147" s="128" t="s">
        <v>328</v>
      </c>
      <c r="H147" s="128" t="s">
        <v>1127</v>
      </c>
      <c r="I147" s="128" t="s">
        <v>1128</v>
      </c>
      <c r="J147" s="129">
        <v>5000</v>
      </c>
      <c r="K147" s="130" t="s">
        <v>1124</v>
      </c>
      <c r="L147" s="228">
        <v>250</v>
      </c>
      <c r="M147" s="228">
        <v>250</v>
      </c>
      <c r="N147" s="228">
        <v>535.71428571428567</v>
      </c>
      <c r="O147" s="228">
        <v>535.71428571428567</v>
      </c>
      <c r="P147" s="228">
        <v>535.71428571428567</v>
      </c>
      <c r="Q147" s="228">
        <v>535.71428571428567</v>
      </c>
      <c r="R147" s="228">
        <v>535.71428571428567</v>
      </c>
      <c r="S147" s="228">
        <v>250</v>
      </c>
      <c r="T147" s="228">
        <v>250</v>
      </c>
      <c r="U147" s="228">
        <v>535.71428571428567</v>
      </c>
      <c r="V147" s="228">
        <v>535.71428571428567</v>
      </c>
      <c r="W147" s="228">
        <v>250</v>
      </c>
      <c r="X147" s="130" t="s">
        <v>1129</v>
      </c>
    </row>
    <row r="148" spans="1:25" ht="31.2" x14ac:dyDescent="0.3">
      <c r="A148" s="100" t="s">
        <v>1130</v>
      </c>
      <c r="B148" s="531" t="s">
        <v>124</v>
      </c>
      <c r="C148" s="530" t="s">
        <v>85</v>
      </c>
      <c r="D148" s="532">
        <v>5000</v>
      </c>
      <c r="E148" s="530"/>
      <c r="F148" s="129">
        <v>5000</v>
      </c>
      <c r="G148" s="128" t="s">
        <v>330</v>
      </c>
      <c r="H148" s="128" t="s">
        <v>1131</v>
      </c>
      <c r="I148" s="128" t="s">
        <v>1132</v>
      </c>
      <c r="J148" s="129">
        <v>4100</v>
      </c>
      <c r="K148" s="130" t="s">
        <v>1124</v>
      </c>
      <c r="L148" s="228">
        <v>205</v>
      </c>
      <c r="M148" s="228">
        <v>205</v>
      </c>
      <c r="N148" s="228">
        <v>439.28571428571428</v>
      </c>
      <c r="O148" s="228">
        <v>439.28571428571428</v>
      </c>
      <c r="P148" s="228">
        <v>439.28571428571428</v>
      </c>
      <c r="Q148" s="228">
        <v>439.28571428571428</v>
      </c>
      <c r="R148" s="228">
        <v>439.28571428571428</v>
      </c>
      <c r="S148" s="228">
        <v>205</v>
      </c>
      <c r="T148" s="228">
        <v>205</v>
      </c>
      <c r="U148" s="228">
        <v>439.28571428571428</v>
      </c>
      <c r="V148" s="228">
        <v>439.28571428571428</v>
      </c>
      <c r="W148" s="228">
        <v>205</v>
      </c>
      <c r="X148" s="130" t="s">
        <v>1133</v>
      </c>
    </row>
    <row r="149" spans="1:25" ht="78" x14ac:dyDescent="0.3">
      <c r="A149" s="100" t="s">
        <v>1134</v>
      </c>
      <c r="B149" s="531"/>
      <c r="C149" s="530"/>
      <c r="D149" s="532"/>
      <c r="E149" s="530"/>
      <c r="F149" s="532">
        <v>1500</v>
      </c>
      <c r="G149" s="530" t="s">
        <v>71</v>
      </c>
      <c r="H149" s="128" t="s">
        <v>1135</v>
      </c>
      <c r="I149" s="128" t="s">
        <v>1136</v>
      </c>
      <c r="J149" s="131">
        <v>0.7</v>
      </c>
      <c r="K149" s="130" t="s">
        <v>1124</v>
      </c>
      <c r="L149" s="131">
        <v>0.7</v>
      </c>
      <c r="M149" s="131">
        <v>0.7</v>
      </c>
      <c r="N149" s="131">
        <v>0.7</v>
      </c>
      <c r="O149" s="131">
        <v>0.7</v>
      </c>
      <c r="P149" s="131">
        <v>0.7</v>
      </c>
      <c r="Q149" s="131">
        <v>0.7</v>
      </c>
      <c r="R149" s="131">
        <v>0.7</v>
      </c>
      <c r="S149" s="131">
        <v>0.7</v>
      </c>
      <c r="T149" s="131">
        <v>0.7</v>
      </c>
      <c r="U149" s="131">
        <v>0.7</v>
      </c>
      <c r="V149" s="131">
        <v>0.7</v>
      </c>
      <c r="W149" s="131">
        <v>0.7</v>
      </c>
      <c r="X149" s="128" t="s">
        <v>1137</v>
      </c>
    </row>
    <row r="150" spans="1:25" ht="46.8" x14ac:dyDescent="0.3">
      <c r="A150" s="100" t="s">
        <v>1138</v>
      </c>
      <c r="B150" s="531"/>
      <c r="C150" s="530"/>
      <c r="D150" s="532"/>
      <c r="E150" s="530"/>
      <c r="F150" s="532"/>
      <c r="G150" s="530"/>
      <c r="H150" s="128" t="s">
        <v>1139</v>
      </c>
      <c r="I150" s="128" t="s">
        <v>1140</v>
      </c>
      <c r="J150" s="129">
        <v>800</v>
      </c>
      <c r="K150" s="130" t="s">
        <v>1124</v>
      </c>
      <c r="L150" s="228">
        <v>40</v>
      </c>
      <c r="M150" s="228">
        <v>40</v>
      </c>
      <c r="N150" s="228">
        <v>85.714285714285708</v>
      </c>
      <c r="O150" s="228">
        <v>85.714285714285708</v>
      </c>
      <c r="P150" s="228">
        <v>85.714285714285708</v>
      </c>
      <c r="Q150" s="228">
        <v>85.714285714285708</v>
      </c>
      <c r="R150" s="228">
        <v>85.714285714285708</v>
      </c>
      <c r="S150" s="228">
        <v>40</v>
      </c>
      <c r="T150" s="228">
        <v>40</v>
      </c>
      <c r="U150" s="228">
        <v>85.714285714285708</v>
      </c>
      <c r="V150" s="228">
        <v>85.714285714285708</v>
      </c>
      <c r="W150" s="228">
        <v>40</v>
      </c>
      <c r="X150" s="128" t="s">
        <v>1141</v>
      </c>
    </row>
    <row r="151" spans="1:25" s="229" customFormat="1" ht="78" x14ac:dyDescent="0.3">
      <c r="A151" s="100" t="s">
        <v>1142</v>
      </c>
      <c r="B151" s="132" t="s">
        <v>1143</v>
      </c>
      <c r="C151" s="132" t="s">
        <v>179</v>
      </c>
      <c r="D151" s="139">
        <v>110000</v>
      </c>
      <c r="E151" s="132" t="s">
        <v>442</v>
      </c>
      <c r="F151" s="139">
        <v>110000</v>
      </c>
      <c r="G151" s="132" t="s">
        <v>443</v>
      </c>
      <c r="H151" s="132" t="s">
        <v>1144</v>
      </c>
      <c r="I151" s="132" t="s">
        <v>1145</v>
      </c>
      <c r="J151" s="133">
        <v>4</v>
      </c>
      <c r="K151" s="134" t="s">
        <v>668</v>
      </c>
      <c r="L151" s="135" t="s">
        <v>75</v>
      </c>
      <c r="M151" s="135" t="s">
        <v>75</v>
      </c>
      <c r="N151" s="135" t="s">
        <v>75</v>
      </c>
      <c r="O151" s="135">
        <v>1</v>
      </c>
      <c r="P151" s="135" t="s">
        <v>75</v>
      </c>
      <c r="Q151" s="135" t="s">
        <v>75</v>
      </c>
      <c r="R151" s="135">
        <v>1</v>
      </c>
      <c r="S151" s="135" t="s">
        <v>75</v>
      </c>
      <c r="T151" s="135" t="s">
        <v>75</v>
      </c>
      <c r="U151" s="135">
        <v>1</v>
      </c>
      <c r="V151" s="135" t="s">
        <v>75</v>
      </c>
      <c r="W151" s="135">
        <v>1</v>
      </c>
      <c r="X151" s="134" t="s">
        <v>1146</v>
      </c>
    </row>
    <row r="152" spans="1:25" s="229" customFormat="1" ht="46.8" x14ac:dyDescent="0.3">
      <c r="A152" s="100" t="s">
        <v>1147</v>
      </c>
      <c r="B152" s="132" t="s">
        <v>1143</v>
      </c>
      <c r="C152" s="132" t="s">
        <v>179</v>
      </c>
      <c r="D152" s="139">
        <v>110000</v>
      </c>
      <c r="E152" s="132" t="s">
        <v>442</v>
      </c>
      <c r="F152" s="139">
        <v>110000</v>
      </c>
      <c r="G152" s="132" t="s">
        <v>443</v>
      </c>
      <c r="H152" s="132" t="s">
        <v>1148</v>
      </c>
      <c r="I152" s="132" t="s">
        <v>1149</v>
      </c>
      <c r="J152" s="133">
        <f>+SUM(L152:W152)</f>
        <v>110000</v>
      </c>
      <c r="K152" s="134" t="s">
        <v>681</v>
      </c>
      <c r="L152" s="133">
        <v>0</v>
      </c>
      <c r="M152" s="133">
        <v>0</v>
      </c>
      <c r="N152" s="133">
        <v>9000</v>
      </c>
      <c r="O152" s="133">
        <v>11000</v>
      </c>
      <c r="P152" s="133">
        <v>16000</v>
      </c>
      <c r="Q152" s="133">
        <v>16000</v>
      </c>
      <c r="R152" s="133">
        <v>16000</v>
      </c>
      <c r="S152" s="133">
        <v>16000</v>
      </c>
      <c r="T152" s="133">
        <v>11000</v>
      </c>
      <c r="U152" s="133">
        <v>5000</v>
      </c>
      <c r="V152" s="133">
        <v>5000</v>
      </c>
      <c r="W152" s="133">
        <v>5000</v>
      </c>
      <c r="X152" s="134" t="s">
        <v>1150</v>
      </c>
    </row>
    <row r="153" spans="1:25" s="229" customFormat="1" ht="109.2" x14ac:dyDescent="0.3">
      <c r="A153" s="100" t="s">
        <v>1151</v>
      </c>
      <c r="B153" s="132" t="s">
        <v>1143</v>
      </c>
      <c r="C153" s="132" t="s">
        <v>179</v>
      </c>
      <c r="D153" s="139">
        <v>110000</v>
      </c>
      <c r="E153" s="132" t="s">
        <v>442</v>
      </c>
      <c r="F153" s="139">
        <v>110000</v>
      </c>
      <c r="G153" s="132" t="s">
        <v>443</v>
      </c>
      <c r="H153" s="132" t="s">
        <v>1152</v>
      </c>
      <c r="I153" s="132" t="s">
        <v>1153</v>
      </c>
      <c r="J153" s="133">
        <f t="shared" ref="J153:J161" si="5">+SUM(L153:W153)</f>
        <v>110000</v>
      </c>
      <c r="K153" s="134" t="s">
        <v>681</v>
      </c>
      <c r="L153" s="133"/>
      <c r="M153" s="133">
        <v>2500</v>
      </c>
      <c r="N153" s="133">
        <v>2500</v>
      </c>
      <c r="O153" s="133">
        <v>7000</v>
      </c>
      <c r="P153" s="133">
        <v>11000</v>
      </c>
      <c r="Q153" s="133">
        <v>11000</v>
      </c>
      <c r="R153" s="133">
        <v>16000</v>
      </c>
      <c r="S153" s="133">
        <v>16000</v>
      </c>
      <c r="T153" s="133">
        <v>16000</v>
      </c>
      <c r="U153" s="133">
        <v>11000</v>
      </c>
      <c r="V153" s="133">
        <v>10000</v>
      </c>
      <c r="W153" s="133">
        <v>7000</v>
      </c>
      <c r="X153" s="134" t="s">
        <v>1150</v>
      </c>
    </row>
    <row r="154" spans="1:25" s="229" customFormat="1" ht="62.4" x14ac:dyDescent="0.3">
      <c r="A154" s="100" t="s">
        <v>1154</v>
      </c>
      <c r="B154" s="132" t="s">
        <v>1143</v>
      </c>
      <c r="C154" s="132" t="s">
        <v>179</v>
      </c>
      <c r="D154" s="139">
        <v>110000</v>
      </c>
      <c r="E154" s="132" t="s">
        <v>442</v>
      </c>
      <c r="F154" s="139">
        <v>110000</v>
      </c>
      <c r="G154" s="132" t="s">
        <v>443</v>
      </c>
      <c r="H154" s="132" t="s">
        <v>1155</v>
      </c>
      <c r="I154" s="132" t="s">
        <v>1156</v>
      </c>
      <c r="J154" s="133">
        <f t="shared" si="5"/>
        <v>12</v>
      </c>
      <c r="K154" s="134" t="s">
        <v>681</v>
      </c>
      <c r="L154" s="133"/>
      <c r="M154" s="133"/>
      <c r="N154" s="133">
        <v>3</v>
      </c>
      <c r="O154" s="133"/>
      <c r="P154" s="133"/>
      <c r="Q154" s="133">
        <v>3</v>
      </c>
      <c r="R154" s="133"/>
      <c r="S154" s="133"/>
      <c r="T154" s="133">
        <v>3</v>
      </c>
      <c r="U154" s="133"/>
      <c r="V154" s="133"/>
      <c r="W154" s="133">
        <v>3</v>
      </c>
      <c r="X154" s="134" t="s">
        <v>1157</v>
      </c>
    </row>
    <row r="155" spans="1:25" ht="46.8" x14ac:dyDescent="0.3">
      <c r="A155" s="100" t="s">
        <v>1158</v>
      </c>
      <c r="B155" s="136" t="s">
        <v>1143</v>
      </c>
      <c r="C155" s="136" t="s">
        <v>179</v>
      </c>
      <c r="D155" s="230">
        <v>110000</v>
      </c>
      <c r="E155" s="136" t="s">
        <v>442</v>
      </c>
      <c r="F155" s="230">
        <v>110000</v>
      </c>
      <c r="G155" s="136" t="s">
        <v>443</v>
      </c>
      <c r="H155" s="136" t="s">
        <v>1159</v>
      </c>
      <c r="I155" s="136" t="s">
        <v>1160</v>
      </c>
      <c r="J155" s="137">
        <f t="shared" si="5"/>
        <v>110000</v>
      </c>
      <c r="K155" s="138" t="s">
        <v>681</v>
      </c>
      <c r="L155" s="137"/>
      <c r="M155" s="137">
        <v>2500</v>
      </c>
      <c r="N155" s="137">
        <v>2500</v>
      </c>
      <c r="O155" s="137">
        <v>7000</v>
      </c>
      <c r="P155" s="137">
        <v>11000</v>
      </c>
      <c r="Q155" s="137">
        <v>11000</v>
      </c>
      <c r="R155" s="137">
        <v>16000</v>
      </c>
      <c r="S155" s="137">
        <v>16000</v>
      </c>
      <c r="T155" s="137">
        <v>16000</v>
      </c>
      <c r="U155" s="137">
        <v>11000</v>
      </c>
      <c r="V155" s="137">
        <v>10000</v>
      </c>
      <c r="W155" s="137">
        <v>7000</v>
      </c>
      <c r="X155" s="138" t="s">
        <v>1150</v>
      </c>
    </row>
    <row r="156" spans="1:25" s="229" customFormat="1" ht="78" x14ac:dyDescent="0.3">
      <c r="A156" s="100" t="s">
        <v>1161</v>
      </c>
      <c r="B156" s="134" t="s">
        <v>1162</v>
      </c>
      <c r="C156" s="134" t="s">
        <v>1163</v>
      </c>
      <c r="D156" s="133">
        <v>6</v>
      </c>
      <c r="E156" s="134" t="s">
        <v>1164</v>
      </c>
      <c r="F156" s="133">
        <v>6</v>
      </c>
      <c r="G156" s="134" t="s">
        <v>453</v>
      </c>
      <c r="H156" s="134" t="s">
        <v>1165</v>
      </c>
      <c r="I156" s="134" t="s">
        <v>1166</v>
      </c>
      <c r="J156" s="133">
        <f t="shared" si="5"/>
        <v>9</v>
      </c>
      <c r="K156" s="134" t="s">
        <v>681</v>
      </c>
      <c r="L156" s="139"/>
      <c r="M156" s="139"/>
      <c r="N156" s="139"/>
      <c r="O156" s="139">
        <v>1</v>
      </c>
      <c r="P156" s="139"/>
      <c r="Q156" s="139">
        <v>2</v>
      </c>
      <c r="R156" s="139"/>
      <c r="S156" s="139">
        <v>2</v>
      </c>
      <c r="T156" s="139"/>
      <c r="U156" s="139">
        <v>2</v>
      </c>
      <c r="V156" s="139"/>
      <c r="W156" s="139">
        <v>2</v>
      </c>
      <c r="X156" s="132" t="s">
        <v>1167</v>
      </c>
    </row>
    <row r="157" spans="1:25" s="229" customFormat="1" ht="187.2" x14ac:dyDescent="0.3">
      <c r="A157" s="100" t="s">
        <v>1168</v>
      </c>
      <c r="B157" s="134" t="s">
        <v>1162</v>
      </c>
      <c r="C157" s="134" t="s">
        <v>1163</v>
      </c>
      <c r="D157" s="133">
        <v>6</v>
      </c>
      <c r="E157" s="134" t="s">
        <v>1164</v>
      </c>
      <c r="F157" s="133">
        <v>6</v>
      </c>
      <c r="G157" s="134" t="s">
        <v>453</v>
      </c>
      <c r="H157" s="134" t="s">
        <v>1169</v>
      </c>
      <c r="I157" s="134" t="s">
        <v>1170</v>
      </c>
      <c r="J157" s="133">
        <f t="shared" si="5"/>
        <v>6</v>
      </c>
      <c r="K157" s="134" t="s">
        <v>681</v>
      </c>
      <c r="L157" s="139"/>
      <c r="M157" s="139"/>
      <c r="N157" s="139"/>
      <c r="O157" s="139">
        <v>1</v>
      </c>
      <c r="P157" s="139"/>
      <c r="Q157" s="139">
        <v>1</v>
      </c>
      <c r="R157" s="139"/>
      <c r="S157" s="139">
        <v>1</v>
      </c>
      <c r="T157" s="139"/>
      <c r="U157" s="139">
        <v>2</v>
      </c>
      <c r="V157" s="139"/>
      <c r="W157" s="139">
        <v>1</v>
      </c>
      <c r="X157" s="132" t="s">
        <v>1171</v>
      </c>
    </row>
    <row r="158" spans="1:25" s="229" customFormat="1" ht="109.2" x14ac:dyDescent="0.3">
      <c r="A158" s="100" t="s">
        <v>1172</v>
      </c>
      <c r="B158" s="134" t="s">
        <v>1162</v>
      </c>
      <c r="C158" s="134" t="s">
        <v>1163</v>
      </c>
      <c r="D158" s="133">
        <v>6</v>
      </c>
      <c r="E158" s="134" t="s">
        <v>1164</v>
      </c>
      <c r="F158" s="133">
        <v>6</v>
      </c>
      <c r="G158" s="134" t="s">
        <v>453</v>
      </c>
      <c r="H158" s="134" t="s">
        <v>1173</v>
      </c>
      <c r="I158" s="134" t="s">
        <v>1174</v>
      </c>
      <c r="J158" s="133">
        <f t="shared" si="5"/>
        <v>15</v>
      </c>
      <c r="K158" s="134" t="s">
        <v>681</v>
      </c>
      <c r="L158" s="139"/>
      <c r="M158" s="139"/>
      <c r="N158" s="139">
        <v>1</v>
      </c>
      <c r="O158" s="139">
        <v>1</v>
      </c>
      <c r="P158" s="139">
        <v>1</v>
      </c>
      <c r="Q158" s="139">
        <v>1</v>
      </c>
      <c r="R158" s="139">
        <v>2</v>
      </c>
      <c r="S158" s="139">
        <v>2</v>
      </c>
      <c r="T158" s="139">
        <v>2</v>
      </c>
      <c r="U158" s="139">
        <v>2</v>
      </c>
      <c r="V158" s="139">
        <v>2</v>
      </c>
      <c r="W158" s="139">
        <v>1</v>
      </c>
      <c r="X158" s="132" t="s">
        <v>1175</v>
      </c>
    </row>
    <row r="159" spans="1:25" s="229" customFormat="1" ht="93.6" x14ac:dyDescent="0.3">
      <c r="A159" s="100" t="s">
        <v>1176</v>
      </c>
      <c r="B159" s="132" t="s">
        <v>1177</v>
      </c>
      <c r="C159" s="132" t="s">
        <v>183</v>
      </c>
      <c r="D159" s="139">
        <v>150000</v>
      </c>
      <c r="E159" s="132" t="s">
        <v>446</v>
      </c>
      <c r="F159" s="139">
        <v>150000</v>
      </c>
      <c r="G159" s="132" t="s">
        <v>447</v>
      </c>
      <c r="H159" s="132" t="s">
        <v>1178</v>
      </c>
      <c r="I159" s="132" t="s">
        <v>1179</v>
      </c>
      <c r="J159" s="133">
        <f t="shared" si="5"/>
        <v>15</v>
      </c>
      <c r="K159" s="134" t="s">
        <v>681</v>
      </c>
      <c r="L159" s="133"/>
      <c r="M159" s="133">
        <v>6</v>
      </c>
      <c r="N159" s="133"/>
      <c r="O159" s="133"/>
      <c r="P159" s="133">
        <v>5</v>
      </c>
      <c r="Q159" s="133"/>
      <c r="R159" s="133"/>
      <c r="S159" s="133">
        <v>4</v>
      </c>
      <c r="T159" s="133"/>
      <c r="U159" s="133"/>
      <c r="V159" s="133"/>
      <c r="W159" s="133"/>
      <c r="X159" s="134" t="s">
        <v>1180</v>
      </c>
    </row>
    <row r="160" spans="1:25" s="229" customFormat="1" ht="78" x14ac:dyDescent="0.3">
      <c r="A160" s="100" t="s">
        <v>1181</v>
      </c>
      <c r="B160" s="132" t="s">
        <v>1177</v>
      </c>
      <c r="C160" s="132" t="s">
        <v>183</v>
      </c>
      <c r="D160" s="139">
        <v>150000</v>
      </c>
      <c r="E160" s="132" t="s">
        <v>446</v>
      </c>
      <c r="F160" s="139">
        <v>150000</v>
      </c>
      <c r="G160" s="132" t="s">
        <v>447</v>
      </c>
      <c r="H160" s="132" t="s">
        <v>1182</v>
      </c>
      <c r="I160" s="132" t="s">
        <v>1183</v>
      </c>
      <c r="J160" s="133">
        <f t="shared" si="5"/>
        <v>11</v>
      </c>
      <c r="K160" s="134" t="s">
        <v>681</v>
      </c>
      <c r="L160" s="133"/>
      <c r="M160" s="133">
        <v>1</v>
      </c>
      <c r="N160" s="133">
        <v>1</v>
      </c>
      <c r="O160" s="133">
        <v>1</v>
      </c>
      <c r="P160" s="133">
        <v>1</v>
      </c>
      <c r="Q160" s="133">
        <v>1</v>
      </c>
      <c r="R160" s="133">
        <v>1</v>
      </c>
      <c r="S160" s="133">
        <v>1</v>
      </c>
      <c r="T160" s="133">
        <v>1</v>
      </c>
      <c r="U160" s="133">
        <v>1</v>
      </c>
      <c r="V160" s="133">
        <v>1</v>
      </c>
      <c r="W160" s="133">
        <v>1</v>
      </c>
      <c r="X160" s="133" t="s">
        <v>1184</v>
      </c>
    </row>
    <row r="161" spans="1:24" s="229" customFormat="1" ht="46.8" x14ac:dyDescent="0.3">
      <c r="A161" s="100" t="s">
        <v>1185</v>
      </c>
      <c r="B161" s="132" t="s">
        <v>1177</v>
      </c>
      <c r="C161" s="132" t="s">
        <v>183</v>
      </c>
      <c r="D161" s="139">
        <v>150000</v>
      </c>
      <c r="E161" s="132" t="s">
        <v>446</v>
      </c>
      <c r="F161" s="139">
        <v>150000</v>
      </c>
      <c r="G161" s="132" t="s">
        <v>447</v>
      </c>
      <c r="H161" s="132" t="s">
        <v>1186</v>
      </c>
      <c r="I161" s="132" t="s">
        <v>1187</v>
      </c>
      <c r="J161" s="133">
        <f t="shared" si="5"/>
        <v>150000</v>
      </c>
      <c r="K161" s="134" t="s">
        <v>681</v>
      </c>
      <c r="L161" s="133">
        <v>0</v>
      </c>
      <c r="M161" s="133">
        <v>0</v>
      </c>
      <c r="N161" s="133">
        <v>8000</v>
      </c>
      <c r="O161" s="133">
        <v>13000</v>
      </c>
      <c r="P161" s="133">
        <v>22000</v>
      </c>
      <c r="Q161" s="133">
        <v>23000</v>
      </c>
      <c r="R161" s="133">
        <v>23000</v>
      </c>
      <c r="S161" s="133">
        <v>19000</v>
      </c>
      <c r="T161" s="133">
        <v>18000</v>
      </c>
      <c r="U161" s="133">
        <v>14000</v>
      </c>
      <c r="V161" s="133">
        <v>10000</v>
      </c>
      <c r="W161" s="133">
        <v>0</v>
      </c>
      <c r="X161" s="134" t="s">
        <v>1150</v>
      </c>
    </row>
    <row r="162" spans="1:24" s="229" customFormat="1" ht="62.4" x14ac:dyDescent="0.3">
      <c r="A162" s="100" t="s">
        <v>1188</v>
      </c>
      <c r="B162" s="132" t="s">
        <v>1189</v>
      </c>
      <c r="C162" s="132" t="s">
        <v>191</v>
      </c>
      <c r="D162" s="139">
        <v>35</v>
      </c>
      <c r="E162" s="132" t="s">
        <v>454</v>
      </c>
      <c r="F162" s="139">
        <v>35</v>
      </c>
      <c r="G162" s="132" t="s">
        <v>455</v>
      </c>
      <c r="H162" s="132" t="s">
        <v>1190</v>
      </c>
      <c r="I162" s="132" t="s">
        <v>1191</v>
      </c>
      <c r="J162" s="133">
        <f t="shared" ref="J162:J177" si="6">+SUM(L162:W162)</f>
        <v>35</v>
      </c>
      <c r="K162" s="134" t="s">
        <v>681</v>
      </c>
      <c r="L162" s="133">
        <v>0</v>
      </c>
      <c r="M162" s="133" t="s">
        <v>145</v>
      </c>
      <c r="N162" s="133">
        <v>3</v>
      </c>
      <c r="O162" s="133">
        <v>4</v>
      </c>
      <c r="P162" s="133">
        <v>5</v>
      </c>
      <c r="Q162" s="133">
        <v>5</v>
      </c>
      <c r="R162" s="133">
        <v>5</v>
      </c>
      <c r="S162" s="133">
        <v>5</v>
      </c>
      <c r="T162" s="133">
        <v>5</v>
      </c>
      <c r="U162" s="133">
        <v>3</v>
      </c>
      <c r="V162" s="133">
        <v>0</v>
      </c>
      <c r="W162" s="133">
        <v>0</v>
      </c>
      <c r="X162" s="134" t="s">
        <v>1192</v>
      </c>
    </row>
    <row r="163" spans="1:24" s="229" customFormat="1" ht="124.8" x14ac:dyDescent="0.3">
      <c r="A163" s="100" t="s">
        <v>1193</v>
      </c>
      <c r="B163" s="132" t="s">
        <v>1189</v>
      </c>
      <c r="C163" s="132" t="s">
        <v>191</v>
      </c>
      <c r="D163" s="139">
        <v>35</v>
      </c>
      <c r="E163" s="132" t="s">
        <v>454</v>
      </c>
      <c r="F163" s="139">
        <v>35</v>
      </c>
      <c r="G163" s="132" t="s">
        <v>455</v>
      </c>
      <c r="H163" s="132" t="s">
        <v>1194</v>
      </c>
      <c r="I163" s="132" t="s">
        <v>1195</v>
      </c>
      <c r="J163" s="133">
        <f t="shared" si="6"/>
        <v>35</v>
      </c>
      <c r="K163" s="134" t="s">
        <v>681</v>
      </c>
      <c r="L163" s="133">
        <v>0</v>
      </c>
      <c r="M163" s="133">
        <v>0</v>
      </c>
      <c r="N163" s="133">
        <v>2</v>
      </c>
      <c r="O163" s="133">
        <v>2</v>
      </c>
      <c r="P163" s="133">
        <v>5</v>
      </c>
      <c r="Q163" s="133">
        <v>3</v>
      </c>
      <c r="R163" s="133">
        <v>7</v>
      </c>
      <c r="S163" s="133">
        <v>3</v>
      </c>
      <c r="T163" s="133">
        <v>8</v>
      </c>
      <c r="U163" s="133">
        <v>4</v>
      </c>
      <c r="V163" s="133">
        <v>1</v>
      </c>
      <c r="W163" s="133">
        <v>0</v>
      </c>
      <c r="X163" s="134" t="s">
        <v>1196</v>
      </c>
    </row>
    <row r="164" spans="1:24" s="229" customFormat="1" ht="46.8" x14ac:dyDescent="0.3">
      <c r="A164" s="100" t="s">
        <v>1197</v>
      </c>
      <c r="B164" s="132" t="s">
        <v>1189</v>
      </c>
      <c r="C164" s="132" t="s">
        <v>191</v>
      </c>
      <c r="D164" s="139">
        <v>35</v>
      </c>
      <c r="E164" s="132" t="s">
        <v>454</v>
      </c>
      <c r="F164" s="139">
        <v>35</v>
      </c>
      <c r="G164" s="132" t="s">
        <v>455</v>
      </c>
      <c r="H164" s="132" t="s">
        <v>1198</v>
      </c>
      <c r="I164" s="132" t="s">
        <v>1199</v>
      </c>
      <c r="J164" s="133">
        <f t="shared" si="6"/>
        <v>35</v>
      </c>
      <c r="K164" s="134" t="s">
        <v>681</v>
      </c>
      <c r="L164" s="133">
        <v>0</v>
      </c>
      <c r="M164" s="133">
        <v>0</v>
      </c>
      <c r="N164" s="133">
        <v>2</v>
      </c>
      <c r="O164" s="133">
        <v>2</v>
      </c>
      <c r="P164" s="133">
        <v>5</v>
      </c>
      <c r="Q164" s="133">
        <v>3</v>
      </c>
      <c r="R164" s="133">
        <v>7</v>
      </c>
      <c r="S164" s="133">
        <v>3</v>
      </c>
      <c r="T164" s="133">
        <v>8</v>
      </c>
      <c r="U164" s="133">
        <v>4</v>
      </c>
      <c r="V164" s="133">
        <v>1</v>
      </c>
      <c r="W164" s="133">
        <v>0</v>
      </c>
      <c r="X164" s="134" t="s">
        <v>1200</v>
      </c>
    </row>
    <row r="165" spans="1:24" s="229" customFormat="1" ht="46.8" x14ac:dyDescent="0.3">
      <c r="A165" s="100" t="s">
        <v>1201</v>
      </c>
      <c r="B165" s="132" t="s">
        <v>1202</v>
      </c>
      <c r="C165" s="132" t="s">
        <v>185</v>
      </c>
      <c r="D165" s="139">
        <v>376049</v>
      </c>
      <c r="E165" s="132" t="s">
        <v>449</v>
      </c>
      <c r="F165" s="139">
        <v>376049</v>
      </c>
      <c r="G165" s="132" t="s">
        <v>450</v>
      </c>
      <c r="H165" s="132" t="s">
        <v>1203</v>
      </c>
      <c r="I165" s="132" t="s">
        <v>1204</v>
      </c>
      <c r="J165" s="133">
        <f t="shared" si="6"/>
        <v>376049</v>
      </c>
      <c r="K165" s="134" t="s">
        <v>681</v>
      </c>
      <c r="L165" s="133">
        <v>0</v>
      </c>
      <c r="M165" s="133">
        <f>34187-8</f>
        <v>34179</v>
      </c>
      <c r="N165" s="133">
        <v>34187</v>
      </c>
      <c r="O165" s="133">
        <v>34187</v>
      </c>
      <c r="P165" s="133">
        <v>34187</v>
      </c>
      <c r="Q165" s="133">
        <v>34187</v>
      </c>
      <c r="R165" s="133">
        <v>34187</v>
      </c>
      <c r="S165" s="133">
        <v>34187</v>
      </c>
      <c r="T165" s="133">
        <v>34187</v>
      </c>
      <c r="U165" s="133">
        <v>34187</v>
      </c>
      <c r="V165" s="133">
        <v>34187</v>
      </c>
      <c r="W165" s="133">
        <v>34187</v>
      </c>
      <c r="X165" s="134" t="s">
        <v>1150</v>
      </c>
    </row>
    <row r="166" spans="1:24" ht="46.8" x14ac:dyDescent="0.3">
      <c r="A166" s="100" t="s">
        <v>1205</v>
      </c>
      <c r="B166" s="136" t="s">
        <v>1202</v>
      </c>
      <c r="C166" s="136" t="s">
        <v>185</v>
      </c>
      <c r="D166" s="230">
        <v>376049</v>
      </c>
      <c r="E166" s="136" t="s">
        <v>449</v>
      </c>
      <c r="F166" s="230">
        <v>376049</v>
      </c>
      <c r="G166" s="136" t="s">
        <v>450</v>
      </c>
      <c r="H166" s="136" t="s">
        <v>1206</v>
      </c>
      <c r="I166" s="136" t="s">
        <v>450</v>
      </c>
      <c r="J166" s="137">
        <f t="shared" si="6"/>
        <v>376049</v>
      </c>
      <c r="K166" s="138" t="s">
        <v>681</v>
      </c>
      <c r="L166" s="137">
        <v>0</v>
      </c>
      <c r="M166" s="137">
        <f>34187-8</f>
        <v>34179</v>
      </c>
      <c r="N166" s="137">
        <v>34187</v>
      </c>
      <c r="O166" s="137">
        <v>34187</v>
      </c>
      <c r="P166" s="137">
        <v>34187</v>
      </c>
      <c r="Q166" s="137">
        <v>34187</v>
      </c>
      <c r="R166" s="137">
        <v>34187</v>
      </c>
      <c r="S166" s="137">
        <v>34187</v>
      </c>
      <c r="T166" s="137">
        <v>34187</v>
      </c>
      <c r="U166" s="137">
        <v>34187</v>
      </c>
      <c r="V166" s="137">
        <v>34187</v>
      </c>
      <c r="W166" s="137">
        <v>34187</v>
      </c>
      <c r="X166" s="138" t="s">
        <v>1150</v>
      </c>
    </row>
    <row r="167" spans="1:24" s="229" customFormat="1" ht="46.8" x14ac:dyDescent="0.3">
      <c r="A167" s="100" t="s">
        <v>1207</v>
      </c>
      <c r="B167" s="132" t="s">
        <v>1202</v>
      </c>
      <c r="C167" s="132" t="s">
        <v>185</v>
      </c>
      <c r="D167" s="139">
        <v>376049</v>
      </c>
      <c r="E167" s="132" t="s">
        <v>449</v>
      </c>
      <c r="F167" s="139">
        <v>376049</v>
      </c>
      <c r="G167" s="132" t="s">
        <v>450</v>
      </c>
      <c r="H167" s="132" t="s">
        <v>1208</v>
      </c>
      <c r="I167" s="132" t="s">
        <v>1209</v>
      </c>
      <c r="J167" s="133">
        <f t="shared" si="6"/>
        <v>376049</v>
      </c>
      <c r="K167" s="134" t="s">
        <v>681</v>
      </c>
      <c r="L167" s="133">
        <v>0</v>
      </c>
      <c r="M167" s="133">
        <f>34187-8</f>
        <v>34179</v>
      </c>
      <c r="N167" s="133">
        <v>34187</v>
      </c>
      <c r="O167" s="133">
        <v>34187</v>
      </c>
      <c r="P167" s="133">
        <v>34187</v>
      </c>
      <c r="Q167" s="133">
        <v>34187</v>
      </c>
      <c r="R167" s="133">
        <v>34187</v>
      </c>
      <c r="S167" s="133">
        <v>34187</v>
      </c>
      <c r="T167" s="133">
        <v>34187</v>
      </c>
      <c r="U167" s="133">
        <v>34187</v>
      </c>
      <c r="V167" s="133">
        <v>34187</v>
      </c>
      <c r="W167" s="133">
        <v>34187</v>
      </c>
      <c r="X167" s="134" t="s">
        <v>1150</v>
      </c>
    </row>
    <row r="168" spans="1:24" s="229" customFormat="1" ht="62.4" x14ac:dyDescent="0.3">
      <c r="A168" s="100" t="s">
        <v>1210</v>
      </c>
      <c r="B168" s="132" t="s">
        <v>1202</v>
      </c>
      <c r="C168" s="132" t="s">
        <v>185</v>
      </c>
      <c r="D168" s="139">
        <v>376049</v>
      </c>
      <c r="E168" s="132" t="s">
        <v>449</v>
      </c>
      <c r="F168" s="139">
        <v>376049</v>
      </c>
      <c r="G168" s="132" t="s">
        <v>450</v>
      </c>
      <c r="H168" s="132" t="s">
        <v>1211</v>
      </c>
      <c r="I168" s="132" t="s">
        <v>1212</v>
      </c>
      <c r="J168" s="133">
        <f t="shared" si="6"/>
        <v>4</v>
      </c>
      <c r="K168" s="134" t="s">
        <v>668</v>
      </c>
      <c r="L168" s="133"/>
      <c r="M168" s="133"/>
      <c r="N168" s="133"/>
      <c r="O168" s="133">
        <v>1</v>
      </c>
      <c r="P168" s="133"/>
      <c r="Q168" s="133"/>
      <c r="R168" s="133">
        <v>1</v>
      </c>
      <c r="S168" s="133"/>
      <c r="T168" s="133"/>
      <c r="U168" s="133">
        <v>1</v>
      </c>
      <c r="V168" s="133"/>
      <c r="W168" s="133">
        <v>1</v>
      </c>
      <c r="X168" s="134" t="s">
        <v>1146</v>
      </c>
    </row>
    <row r="169" spans="1:24" ht="46.8" x14ac:dyDescent="0.3">
      <c r="A169" s="100" t="s">
        <v>1213</v>
      </c>
      <c r="B169" s="140" t="s">
        <v>1214</v>
      </c>
      <c r="C169" s="136" t="s">
        <v>187</v>
      </c>
      <c r="D169" s="230">
        <v>10000</v>
      </c>
      <c r="E169" s="136" t="s">
        <v>449</v>
      </c>
      <c r="F169" s="230">
        <v>10000</v>
      </c>
      <c r="G169" s="136" t="s">
        <v>451</v>
      </c>
      <c r="H169" s="136" t="s">
        <v>1215</v>
      </c>
      <c r="I169" s="136" t="s">
        <v>1216</v>
      </c>
      <c r="J169" s="137">
        <f t="shared" si="6"/>
        <v>10000</v>
      </c>
      <c r="K169" s="138" t="s">
        <v>681</v>
      </c>
      <c r="L169" s="137">
        <v>0</v>
      </c>
      <c r="M169" s="137">
        <v>0</v>
      </c>
      <c r="N169" s="137">
        <v>1000</v>
      </c>
      <c r="O169" s="137">
        <v>1000</v>
      </c>
      <c r="P169" s="137">
        <v>1000</v>
      </c>
      <c r="Q169" s="137">
        <v>1000</v>
      </c>
      <c r="R169" s="137">
        <v>1000</v>
      </c>
      <c r="S169" s="137">
        <v>1000</v>
      </c>
      <c r="T169" s="137">
        <v>1000</v>
      </c>
      <c r="U169" s="137">
        <v>1000</v>
      </c>
      <c r="V169" s="137">
        <v>1000</v>
      </c>
      <c r="W169" s="137">
        <v>1000</v>
      </c>
      <c r="X169" s="138" t="s">
        <v>1150</v>
      </c>
    </row>
    <row r="170" spans="1:24" s="229" customFormat="1" ht="78" x14ac:dyDescent="0.3">
      <c r="A170" s="100" t="s">
        <v>1217</v>
      </c>
      <c r="B170" s="134" t="s">
        <v>1218</v>
      </c>
      <c r="C170" s="134" t="s">
        <v>1219</v>
      </c>
      <c r="D170" s="133">
        <v>4</v>
      </c>
      <c r="E170" s="134" t="s">
        <v>452</v>
      </c>
      <c r="F170" s="133">
        <v>4</v>
      </c>
      <c r="G170" s="134" t="s">
        <v>576</v>
      </c>
      <c r="H170" s="134" t="s">
        <v>1220</v>
      </c>
      <c r="I170" s="134" t="s">
        <v>1221</v>
      </c>
      <c r="J170" s="141">
        <f t="shared" si="6"/>
        <v>1</v>
      </c>
      <c r="K170" s="134" t="s">
        <v>668</v>
      </c>
      <c r="L170" s="141"/>
      <c r="M170" s="141"/>
      <c r="N170" s="141"/>
      <c r="O170" s="141">
        <v>0.33</v>
      </c>
      <c r="P170" s="141"/>
      <c r="Q170" s="141"/>
      <c r="R170" s="141">
        <v>0.33</v>
      </c>
      <c r="S170" s="141"/>
      <c r="T170" s="141"/>
      <c r="U170" s="141">
        <v>0.34</v>
      </c>
      <c r="V170" s="141"/>
      <c r="W170" s="141"/>
      <c r="X170" s="134" t="s">
        <v>1222</v>
      </c>
    </row>
    <row r="171" spans="1:24" s="229" customFormat="1" ht="46.8" x14ac:dyDescent="0.3">
      <c r="A171" s="100" t="s">
        <v>1223</v>
      </c>
      <c r="B171" s="134" t="s">
        <v>1218</v>
      </c>
      <c r="C171" s="134" t="s">
        <v>1219</v>
      </c>
      <c r="D171" s="133">
        <v>4</v>
      </c>
      <c r="E171" s="134" t="s">
        <v>452</v>
      </c>
      <c r="F171" s="133">
        <v>4</v>
      </c>
      <c r="G171" s="134" t="s">
        <v>576</v>
      </c>
      <c r="H171" s="134" t="s">
        <v>1224</v>
      </c>
      <c r="I171" s="134" t="s">
        <v>1225</v>
      </c>
      <c r="J171" s="133">
        <f t="shared" si="6"/>
        <v>1</v>
      </c>
      <c r="K171" s="134" t="s">
        <v>668</v>
      </c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>
        <v>1</v>
      </c>
      <c r="W171" s="133"/>
      <c r="X171" s="134" t="s">
        <v>1226</v>
      </c>
    </row>
    <row r="172" spans="1:24" s="229" customFormat="1" ht="46.8" x14ac:dyDescent="0.3">
      <c r="A172" s="100" t="s">
        <v>1227</v>
      </c>
      <c r="B172" s="134" t="s">
        <v>1218</v>
      </c>
      <c r="C172" s="134" t="s">
        <v>1219</v>
      </c>
      <c r="D172" s="133">
        <v>4</v>
      </c>
      <c r="E172" s="134" t="s">
        <v>452</v>
      </c>
      <c r="F172" s="133">
        <v>4</v>
      </c>
      <c r="G172" s="134" t="s">
        <v>576</v>
      </c>
      <c r="H172" s="134" t="s">
        <v>1228</v>
      </c>
      <c r="I172" s="134" t="s">
        <v>1229</v>
      </c>
      <c r="J172" s="133">
        <f t="shared" si="6"/>
        <v>4</v>
      </c>
      <c r="K172" s="134" t="s">
        <v>668</v>
      </c>
      <c r="L172" s="133"/>
      <c r="M172" s="133"/>
      <c r="N172" s="133"/>
      <c r="O172" s="133">
        <v>1</v>
      </c>
      <c r="P172" s="133"/>
      <c r="Q172" s="133"/>
      <c r="R172" s="133">
        <v>1</v>
      </c>
      <c r="S172" s="133"/>
      <c r="T172" s="133"/>
      <c r="U172" s="133">
        <v>2</v>
      </c>
      <c r="V172" s="133"/>
      <c r="W172" s="133"/>
      <c r="X172" s="134" t="s">
        <v>1230</v>
      </c>
    </row>
    <row r="173" spans="1:24" s="229" customFormat="1" ht="31.2" x14ac:dyDescent="0.3">
      <c r="A173" s="100" t="s">
        <v>1231</v>
      </c>
      <c r="B173" s="134" t="s">
        <v>1218</v>
      </c>
      <c r="C173" s="134" t="s">
        <v>1219</v>
      </c>
      <c r="D173" s="133">
        <v>4</v>
      </c>
      <c r="E173" s="134" t="s">
        <v>452</v>
      </c>
      <c r="F173" s="133">
        <v>4</v>
      </c>
      <c r="G173" s="134" t="s">
        <v>576</v>
      </c>
      <c r="H173" s="134" t="s">
        <v>1232</v>
      </c>
      <c r="I173" s="134" t="s">
        <v>1233</v>
      </c>
      <c r="J173" s="133">
        <f t="shared" si="6"/>
        <v>1</v>
      </c>
      <c r="K173" s="134" t="s">
        <v>668</v>
      </c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>
        <v>1</v>
      </c>
      <c r="W173" s="133"/>
      <c r="X173" s="134" t="s">
        <v>1234</v>
      </c>
    </row>
    <row r="174" spans="1:24" s="229" customFormat="1" ht="46.8" x14ac:dyDescent="0.3">
      <c r="A174" s="100" t="s">
        <v>1235</v>
      </c>
      <c r="B174" s="134" t="s">
        <v>1218</v>
      </c>
      <c r="C174" s="134" t="s">
        <v>1219</v>
      </c>
      <c r="D174" s="133">
        <v>4</v>
      </c>
      <c r="E174" s="134" t="s">
        <v>452</v>
      </c>
      <c r="F174" s="133">
        <v>4</v>
      </c>
      <c r="G174" s="134" t="s">
        <v>576</v>
      </c>
      <c r="H174" s="134" t="s">
        <v>1236</v>
      </c>
      <c r="I174" s="134" t="s">
        <v>1237</v>
      </c>
      <c r="J174" s="141">
        <f t="shared" si="6"/>
        <v>1</v>
      </c>
      <c r="K174" s="134" t="s">
        <v>668</v>
      </c>
      <c r="L174" s="133"/>
      <c r="M174" s="133"/>
      <c r="N174" s="141"/>
      <c r="O174" s="141">
        <v>0.33</v>
      </c>
      <c r="P174" s="141"/>
      <c r="Q174" s="141"/>
      <c r="R174" s="141">
        <v>0.33</v>
      </c>
      <c r="S174" s="141"/>
      <c r="T174" s="141"/>
      <c r="U174" s="141">
        <v>0.34</v>
      </c>
      <c r="V174" s="141"/>
      <c r="W174" s="141"/>
      <c r="X174" s="134" t="s">
        <v>1238</v>
      </c>
    </row>
    <row r="175" spans="1:24" s="229" customFormat="1" ht="46.8" x14ac:dyDescent="0.3">
      <c r="A175" s="100" t="s">
        <v>1239</v>
      </c>
      <c r="B175" s="134"/>
      <c r="C175" s="142" t="s">
        <v>1240</v>
      </c>
      <c r="D175" s="143">
        <v>0.33</v>
      </c>
      <c r="E175" s="142" t="s">
        <v>593</v>
      </c>
      <c r="F175" s="143">
        <v>0.33</v>
      </c>
      <c r="G175" s="142" t="s">
        <v>594</v>
      </c>
      <c r="H175" s="142" t="s">
        <v>1241</v>
      </c>
      <c r="I175" s="142" t="s">
        <v>1242</v>
      </c>
      <c r="J175" s="143">
        <f t="shared" si="6"/>
        <v>0.11000000000000003</v>
      </c>
      <c r="K175" s="142" t="s">
        <v>668</v>
      </c>
      <c r="L175" s="143">
        <v>9.1666666666666667E-3</v>
      </c>
      <c r="M175" s="143">
        <v>9.1666666666666667E-3</v>
      </c>
      <c r="N175" s="143">
        <v>9.1666666666666667E-3</v>
      </c>
      <c r="O175" s="143">
        <v>9.1666666666666667E-3</v>
      </c>
      <c r="P175" s="143">
        <v>9.1666666666666667E-3</v>
      </c>
      <c r="Q175" s="143">
        <v>9.1666666666666667E-3</v>
      </c>
      <c r="R175" s="143">
        <v>9.1666666666666667E-3</v>
      </c>
      <c r="S175" s="143">
        <v>9.1666666666666667E-3</v>
      </c>
      <c r="T175" s="143">
        <v>9.1666666666666667E-3</v>
      </c>
      <c r="U175" s="143">
        <v>9.1666666666666667E-3</v>
      </c>
      <c r="V175" s="143">
        <v>9.1666666666666667E-3</v>
      </c>
      <c r="W175" s="143">
        <v>9.1666666666666667E-3</v>
      </c>
      <c r="X175" s="142" t="s">
        <v>1243</v>
      </c>
    </row>
    <row r="176" spans="1:24" s="229" customFormat="1" ht="46.8" x14ac:dyDescent="0.3">
      <c r="A176" s="100" t="s">
        <v>1244</v>
      </c>
      <c r="B176" s="134"/>
      <c r="C176" s="142" t="s">
        <v>1240</v>
      </c>
      <c r="D176" s="143">
        <v>0.33</v>
      </c>
      <c r="E176" s="142" t="s">
        <v>593</v>
      </c>
      <c r="F176" s="143">
        <v>0.33</v>
      </c>
      <c r="G176" s="142" t="s">
        <v>594</v>
      </c>
      <c r="H176" s="142" t="s">
        <v>1245</v>
      </c>
      <c r="I176" s="142" t="s">
        <v>1246</v>
      </c>
      <c r="J176" s="143">
        <f t="shared" si="6"/>
        <v>0.11000000000000003</v>
      </c>
      <c r="K176" s="142" t="s">
        <v>668</v>
      </c>
      <c r="L176" s="143">
        <v>9.1666666666666667E-3</v>
      </c>
      <c r="M176" s="143">
        <v>9.1666666666666667E-3</v>
      </c>
      <c r="N176" s="143">
        <v>9.1666666666666667E-3</v>
      </c>
      <c r="O176" s="143">
        <v>9.1666666666666667E-3</v>
      </c>
      <c r="P176" s="143">
        <v>9.1666666666666667E-3</v>
      </c>
      <c r="Q176" s="143">
        <v>9.1666666666666667E-3</v>
      </c>
      <c r="R176" s="143">
        <v>9.1666666666666667E-3</v>
      </c>
      <c r="S176" s="143">
        <v>9.1666666666666667E-3</v>
      </c>
      <c r="T176" s="143">
        <v>9.1666666666666667E-3</v>
      </c>
      <c r="U176" s="143">
        <v>9.1666666666666667E-3</v>
      </c>
      <c r="V176" s="143">
        <v>9.1666666666666667E-3</v>
      </c>
      <c r="W176" s="143">
        <v>9.1666666666666667E-3</v>
      </c>
      <c r="X176" s="142" t="s">
        <v>1247</v>
      </c>
    </row>
    <row r="177" spans="1:24" s="229" customFormat="1" ht="62.4" x14ac:dyDescent="0.3">
      <c r="A177" s="100" t="s">
        <v>1248</v>
      </c>
      <c r="B177" s="134"/>
      <c r="C177" s="142" t="s">
        <v>1240</v>
      </c>
      <c r="D177" s="143">
        <v>0.33</v>
      </c>
      <c r="E177" s="142" t="s">
        <v>593</v>
      </c>
      <c r="F177" s="143">
        <v>0.33</v>
      </c>
      <c r="G177" s="142" t="s">
        <v>594</v>
      </c>
      <c r="H177" s="142" t="s">
        <v>1249</v>
      </c>
      <c r="I177" s="142" t="s">
        <v>1250</v>
      </c>
      <c r="J177" s="143">
        <f t="shared" si="6"/>
        <v>0.11000000000000003</v>
      </c>
      <c r="K177" s="142" t="s">
        <v>668</v>
      </c>
      <c r="L177" s="143">
        <v>9.1666666666666667E-3</v>
      </c>
      <c r="M177" s="143">
        <v>9.1666666666666667E-3</v>
      </c>
      <c r="N177" s="143">
        <v>9.1666666666666667E-3</v>
      </c>
      <c r="O177" s="143">
        <v>9.1666666666666667E-3</v>
      </c>
      <c r="P177" s="143">
        <v>9.1666666666666667E-3</v>
      </c>
      <c r="Q177" s="143">
        <v>9.1666666666666667E-3</v>
      </c>
      <c r="R177" s="143">
        <v>9.1666666666666667E-3</v>
      </c>
      <c r="S177" s="143">
        <v>9.1666666666666667E-3</v>
      </c>
      <c r="T177" s="143">
        <v>9.1666666666666667E-3</v>
      </c>
      <c r="U177" s="143">
        <v>9.1666666666666667E-3</v>
      </c>
      <c r="V177" s="143">
        <v>9.1666666666666667E-3</v>
      </c>
      <c r="W177" s="143">
        <v>9.1666666666666667E-3</v>
      </c>
      <c r="X177" s="142" t="s">
        <v>1251</v>
      </c>
    </row>
    <row r="178" spans="1:24" ht="46.8" x14ac:dyDescent="0.3">
      <c r="A178" s="100" t="s">
        <v>1252</v>
      </c>
      <c r="B178" s="96" t="s">
        <v>1253</v>
      </c>
      <c r="C178" s="103" t="s">
        <v>1254</v>
      </c>
      <c r="D178" s="103">
        <v>1</v>
      </c>
      <c r="E178" s="144" t="s">
        <v>1255</v>
      </c>
      <c r="F178" s="103">
        <v>3</v>
      </c>
      <c r="G178" s="103" t="s">
        <v>1256</v>
      </c>
      <c r="H178" s="103" t="s">
        <v>1255</v>
      </c>
      <c r="I178" s="103" t="s">
        <v>1257</v>
      </c>
      <c r="J178" s="103">
        <v>3</v>
      </c>
      <c r="K178" s="103" t="s">
        <v>1258</v>
      </c>
      <c r="L178" s="96">
        <v>3</v>
      </c>
      <c r="M178" s="221"/>
      <c r="N178" s="221"/>
      <c r="O178" s="221"/>
      <c r="P178" s="221"/>
      <c r="Q178" s="221"/>
      <c r="R178" s="221"/>
      <c r="S178" s="221"/>
      <c r="T178" s="221"/>
      <c r="U178" s="221"/>
      <c r="V178" s="221"/>
      <c r="W178" s="221"/>
      <c r="X178" s="103" t="s">
        <v>1259</v>
      </c>
    </row>
    <row r="179" spans="1:24" ht="46.8" x14ac:dyDescent="0.3">
      <c r="A179" s="100" t="s">
        <v>1260</v>
      </c>
      <c r="B179" s="96" t="s">
        <v>1253</v>
      </c>
      <c r="C179" s="103" t="s">
        <v>1254</v>
      </c>
      <c r="D179" s="103">
        <v>1</v>
      </c>
      <c r="E179" s="144" t="s">
        <v>1255</v>
      </c>
      <c r="F179" s="103">
        <v>3</v>
      </c>
      <c r="G179" s="103" t="s">
        <v>1261</v>
      </c>
      <c r="H179" s="103" t="s">
        <v>1262</v>
      </c>
      <c r="I179" s="103" t="s">
        <v>1263</v>
      </c>
      <c r="J179" s="103">
        <v>5</v>
      </c>
      <c r="K179" s="103" t="s">
        <v>1264</v>
      </c>
      <c r="L179" s="96"/>
      <c r="M179" s="96"/>
      <c r="N179" s="96"/>
      <c r="O179" s="96">
        <v>3</v>
      </c>
      <c r="P179" s="96"/>
      <c r="Q179" s="96"/>
      <c r="R179" s="96"/>
      <c r="S179" s="96">
        <v>1</v>
      </c>
      <c r="T179" s="96"/>
      <c r="U179" s="96"/>
      <c r="V179" s="96"/>
      <c r="W179" s="96">
        <v>1</v>
      </c>
      <c r="X179" s="96" t="s">
        <v>1265</v>
      </c>
    </row>
    <row r="180" spans="1:24" ht="46.8" x14ac:dyDescent="0.3">
      <c r="A180" s="100" t="s">
        <v>1266</v>
      </c>
      <c r="B180" s="96" t="s">
        <v>1253</v>
      </c>
      <c r="C180" s="103" t="s">
        <v>1254</v>
      </c>
      <c r="D180" s="103">
        <v>1</v>
      </c>
      <c r="E180" s="144" t="s">
        <v>1255</v>
      </c>
      <c r="F180" s="103">
        <v>3</v>
      </c>
      <c r="G180" s="103" t="s">
        <v>1261</v>
      </c>
      <c r="H180" s="103" t="s">
        <v>1267</v>
      </c>
      <c r="I180" s="103" t="s">
        <v>1268</v>
      </c>
      <c r="J180" s="103">
        <v>2</v>
      </c>
      <c r="K180" s="103" t="s">
        <v>1269</v>
      </c>
      <c r="L180" s="96"/>
      <c r="M180" s="96"/>
      <c r="N180" s="96"/>
      <c r="O180" s="96"/>
      <c r="P180" s="96"/>
      <c r="Q180" s="96">
        <v>1</v>
      </c>
      <c r="R180" s="96"/>
      <c r="S180" s="96"/>
      <c r="T180" s="96"/>
      <c r="U180" s="96"/>
      <c r="V180" s="96"/>
      <c r="W180" s="96">
        <v>1</v>
      </c>
      <c r="X180" s="96" t="s">
        <v>1270</v>
      </c>
    </row>
    <row r="181" spans="1:24" ht="46.8" x14ac:dyDescent="0.3">
      <c r="A181" s="100" t="s">
        <v>1271</v>
      </c>
      <c r="B181" s="96" t="s">
        <v>1253</v>
      </c>
      <c r="C181" s="103" t="s">
        <v>1254</v>
      </c>
      <c r="D181" s="103">
        <v>1</v>
      </c>
      <c r="E181" s="144" t="s">
        <v>1255</v>
      </c>
      <c r="F181" s="103">
        <v>3</v>
      </c>
      <c r="G181" s="103" t="s">
        <v>1261</v>
      </c>
      <c r="H181" s="103" t="s">
        <v>1272</v>
      </c>
      <c r="I181" s="103" t="s">
        <v>1273</v>
      </c>
      <c r="J181" s="103">
        <v>1</v>
      </c>
      <c r="K181" s="103" t="s">
        <v>1258</v>
      </c>
      <c r="L181" s="96">
        <v>1</v>
      </c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103" t="s">
        <v>1274</v>
      </c>
    </row>
    <row r="182" spans="1:24" ht="46.8" x14ac:dyDescent="0.3">
      <c r="A182" s="100" t="s">
        <v>1275</v>
      </c>
      <c r="B182" s="96" t="s">
        <v>1253</v>
      </c>
      <c r="C182" s="103" t="s">
        <v>1254</v>
      </c>
      <c r="D182" s="103">
        <v>1</v>
      </c>
      <c r="E182" s="144" t="s">
        <v>1255</v>
      </c>
      <c r="F182" s="103">
        <v>3</v>
      </c>
      <c r="G182" s="103" t="s">
        <v>1261</v>
      </c>
      <c r="H182" s="103" t="s">
        <v>1276</v>
      </c>
      <c r="I182" s="103" t="s">
        <v>1263</v>
      </c>
      <c r="J182" s="103">
        <v>4</v>
      </c>
      <c r="K182" s="103" t="s">
        <v>668</v>
      </c>
      <c r="L182" s="96"/>
      <c r="M182" s="96"/>
      <c r="N182" s="96">
        <v>1</v>
      </c>
      <c r="O182" s="96"/>
      <c r="P182" s="96"/>
      <c r="Q182" s="96">
        <v>1</v>
      </c>
      <c r="R182" s="96"/>
      <c r="S182" s="96"/>
      <c r="T182" s="96">
        <v>1</v>
      </c>
      <c r="U182" s="96"/>
      <c r="V182" s="96"/>
      <c r="W182" s="96">
        <v>1</v>
      </c>
      <c r="X182" s="103" t="s">
        <v>1146</v>
      </c>
    </row>
    <row r="183" spans="1:24" ht="46.8" x14ac:dyDescent="0.3">
      <c r="A183" s="100" t="s">
        <v>1277</v>
      </c>
      <c r="B183" s="96" t="s">
        <v>1253</v>
      </c>
      <c r="C183" s="103" t="s">
        <v>1254</v>
      </c>
      <c r="D183" s="103">
        <v>1</v>
      </c>
      <c r="E183" s="144" t="s">
        <v>1255</v>
      </c>
      <c r="F183" s="103">
        <v>3</v>
      </c>
      <c r="G183" s="103" t="s">
        <v>1261</v>
      </c>
      <c r="H183" s="103" t="s">
        <v>1278</v>
      </c>
      <c r="I183" s="144" t="s">
        <v>1279</v>
      </c>
      <c r="J183" s="145">
        <v>1</v>
      </c>
      <c r="K183" s="103" t="s">
        <v>681</v>
      </c>
      <c r="L183" s="146">
        <v>1</v>
      </c>
      <c r="M183" s="146">
        <v>1</v>
      </c>
      <c r="N183" s="146">
        <v>1</v>
      </c>
      <c r="O183" s="146">
        <v>1</v>
      </c>
      <c r="P183" s="146">
        <v>1</v>
      </c>
      <c r="Q183" s="146">
        <v>1</v>
      </c>
      <c r="R183" s="146">
        <v>1</v>
      </c>
      <c r="S183" s="146">
        <v>1</v>
      </c>
      <c r="T183" s="146">
        <v>1</v>
      </c>
      <c r="U183" s="146">
        <v>1</v>
      </c>
      <c r="V183" s="146">
        <v>1</v>
      </c>
      <c r="W183" s="146">
        <v>1</v>
      </c>
      <c r="X183" s="103" t="s">
        <v>1146</v>
      </c>
    </row>
    <row r="184" spans="1:24" ht="62.4" x14ac:dyDescent="0.3">
      <c r="A184" s="100" t="s">
        <v>1280</v>
      </c>
      <c r="B184" s="96" t="s">
        <v>1281</v>
      </c>
      <c r="C184" s="103" t="s">
        <v>1282</v>
      </c>
      <c r="D184" s="103">
        <v>1</v>
      </c>
      <c r="E184" s="103" t="s">
        <v>1283</v>
      </c>
      <c r="F184" s="231">
        <v>1</v>
      </c>
      <c r="G184" s="103" t="s">
        <v>1284</v>
      </c>
      <c r="H184" s="103" t="s">
        <v>1285</v>
      </c>
      <c r="I184" s="103" t="s">
        <v>1286</v>
      </c>
      <c r="J184" s="103">
        <v>1</v>
      </c>
      <c r="K184" s="103" t="s">
        <v>1258</v>
      </c>
      <c r="L184" s="96">
        <v>1</v>
      </c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  <c r="X184" s="103" t="s">
        <v>1287</v>
      </c>
    </row>
    <row r="185" spans="1:24" ht="62.4" x14ac:dyDescent="0.3">
      <c r="A185" s="100" t="s">
        <v>1288</v>
      </c>
      <c r="B185" s="96" t="s">
        <v>1281</v>
      </c>
      <c r="C185" s="103" t="s">
        <v>1282</v>
      </c>
      <c r="D185" s="103">
        <v>1</v>
      </c>
      <c r="E185" s="103" t="s">
        <v>1283</v>
      </c>
      <c r="F185" s="231">
        <v>1</v>
      </c>
      <c r="G185" s="103" t="s">
        <v>1284</v>
      </c>
      <c r="H185" s="103" t="s">
        <v>1289</v>
      </c>
      <c r="I185" s="103" t="s">
        <v>1263</v>
      </c>
      <c r="J185" s="103">
        <v>4</v>
      </c>
      <c r="K185" s="103" t="s">
        <v>668</v>
      </c>
      <c r="L185" s="96"/>
      <c r="M185" s="96"/>
      <c r="N185" s="96">
        <v>1</v>
      </c>
      <c r="O185" s="96"/>
      <c r="P185" s="96"/>
      <c r="Q185" s="96">
        <v>1</v>
      </c>
      <c r="R185" s="96"/>
      <c r="S185" s="96"/>
      <c r="T185" s="96">
        <v>1</v>
      </c>
      <c r="U185" s="96"/>
      <c r="V185" s="96"/>
      <c r="W185" s="96">
        <v>1</v>
      </c>
      <c r="X185" s="96" t="s">
        <v>1265</v>
      </c>
    </row>
    <row r="186" spans="1:24" ht="62.4" x14ac:dyDescent="0.3">
      <c r="A186" s="100" t="s">
        <v>1290</v>
      </c>
      <c r="B186" s="96" t="s">
        <v>1281</v>
      </c>
      <c r="C186" s="103" t="s">
        <v>1282</v>
      </c>
      <c r="D186" s="103">
        <v>1</v>
      </c>
      <c r="E186" s="103" t="s">
        <v>1283</v>
      </c>
      <c r="F186" s="231">
        <v>1</v>
      </c>
      <c r="G186" s="103" t="s">
        <v>1284</v>
      </c>
      <c r="H186" s="103" t="s">
        <v>1291</v>
      </c>
      <c r="I186" s="103" t="s">
        <v>1292</v>
      </c>
      <c r="J186" s="103">
        <v>3</v>
      </c>
      <c r="K186" s="103" t="s">
        <v>1264</v>
      </c>
      <c r="L186" s="96"/>
      <c r="M186" s="96"/>
      <c r="N186" s="96"/>
      <c r="O186" s="96">
        <v>1</v>
      </c>
      <c r="P186" s="96"/>
      <c r="Q186" s="96"/>
      <c r="R186" s="96"/>
      <c r="S186" s="96">
        <v>1</v>
      </c>
      <c r="T186" s="96"/>
      <c r="U186" s="96"/>
      <c r="V186" s="96"/>
      <c r="W186" s="96">
        <v>1</v>
      </c>
      <c r="X186" s="103" t="s">
        <v>1146</v>
      </c>
    </row>
    <row r="187" spans="1:24" ht="46.8" x14ac:dyDescent="0.3">
      <c r="A187" s="100" t="s">
        <v>1293</v>
      </c>
      <c r="B187" s="96" t="s">
        <v>1294</v>
      </c>
      <c r="C187" s="103" t="s">
        <v>1295</v>
      </c>
      <c r="D187" s="103">
        <v>1</v>
      </c>
      <c r="E187" s="103" t="s">
        <v>1296</v>
      </c>
      <c r="F187" s="231">
        <v>1</v>
      </c>
      <c r="G187" s="103" t="s">
        <v>1284</v>
      </c>
      <c r="H187" s="103" t="s">
        <v>1297</v>
      </c>
      <c r="I187" s="103" t="s">
        <v>1286</v>
      </c>
      <c r="J187" s="103">
        <v>1</v>
      </c>
      <c r="K187" s="103" t="s">
        <v>1258</v>
      </c>
      <c r="L187" s="96">
        <v>1</v>
      </c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103" t="s">
        <v>1298</v>
      </c>
    </row>
    <row r="188" spans="1:24" ht="46.8" x14ac:dyDescent="0.3">
      <c r="A188" s="100" t="s">
        <v>1299</v>
      </c>
      <c r="B188" s="96" t="s">
        <v>1294</v>
      </c>
      <c r="C188" s="103" t="s">
        <v>1295</v>
      </c>
      <c r="D188" s="103">
        <v>1</v>
      </c>
      <c r="E188" s="103" t="s">
        <v>1296</v>
      </c>
      <c r="F188" s="231">
        <v>1</v>
      </c>
      <c r="G188" s="103" t="s">
        <v>1284</v>
      </c>
      <c r="H188" s="103" t="s">
        <v>1300</v>
      </c>
      <c r="I188" s="103" t="s">
        <v>1263</v>
      </c>
      <c r="J188" s="103">
        <v>4</v>
      </c>
      <c r="K188" s="103" t="s">
        <v>668</v>
      </c>
      <c r="L188" s="96"/>
      <c r="M188" s="96"/>
      <c r="N188" s="96">
        <v>1</v>
      </c>
      <c r="O188" s="96"/>
      <c r="P188" s="96"/>
      <c r="Q188" s="96">
        <v>1</v>
      </c>
      <c r="R188" s="96"/>
      <c r="S188" s="96"/>
      <c r="T188" s="96">
        <v>1</v>
      </c>
      <c r="U188" s="96"/>
      <c r="V188" s="96"/>
      <c r="W188" s="96">
        <v>1</v>
      </c>
      <c r="X188" s="96" t="s">
        <v>1265</v>
      </c>
    </row>
    <row r="189" spans="1:24" ht="46.8" x14ac:dyDescent="0.3">
      <c r="A189" s="100" t="s">
        <v>1301</v>
      </c>
      <c r="B189" s="96" t="s">
        <v>1294</v>
      </c>
      <c r="C189" s="103" t="s">
        <v>1295</v>
      </c>
      <c r="D189" s="103">
        <v>1</v>
      </c>
      <c r="E189" s="103" t="s">
        <v>1296</v>
      </c>
      <c r="F189" s="231">
        <v>1</v>
      </c>
      <c r="G189" s="103" t="s">
        <v>1284</v>
      </c>
      <c r="H189" s="103" t="s">
        <v>1302</v>
      </c>
      <c r="I189" s="103" t="s">
        <v>1263</v>
      </c>
      <c r="J189" s="103">
        <v>3</v>
      </c>
      <c r="K189" s="103" t="s">
        <v>1264</v>
      </c>
      <c r="L189" s="96"/>
      <c r="M189" s="96"/>
      <c r="N189" s="96"/>
      <c r="O189" s="96">
        <v>1</v>
      </c>
      <c r="P189" s="96"/>
      <c r="Q189" s="96"/>
      <c r="R189" s="96"/>
      <c r="S189" s="96">
        <v>1</v>
      </c>
      <c r="T189" s="96"/>
      <c r="U189" s="96"/>
      <c r="V189" s="96"/>
      <c r="W189" s="96">
        <v>1</v>
      </c>
      <c r="X189" s="103" t="s">
        <v>1146</v>
      </c>
    </row>
    <row r="190" spans="1:24" ht="46.8" x14ac:dyDescent="0.3">
      <c r="A190" s="100" t="s">
        <v>1303</v>
      </c>
      <c r="B190" s="96" t="s">
        <v>1304</v>
      </c>
      <c r="C190" s="103" t="s">
        <v>1305</v>
      </c>
      <c r="D190" s="103">
        <v>1</v>
      </c>
      <c r="E190" s="103" t="s">
        <v>1306</v>
      </c>
      <c r="F190" s="231">
        <v>1</v>
      </c>
      <c r="G190" s="103" t="s">
        <v>1284</v>
      </c>
      <c r="H190" s="103" t="s">
        <v>1306</v>
      </c>
      <c r="I190" s="103" t="s">
        <v>1286</v>
      </c>
      <c r="J190" s="103">
        <v>1</v>
      </c>
      <c r="K190" s="103" t="s">
        <v>1258</v>
      </c>
      <c r="L190" s="96">
        <v>1</v>
      </c>
      <c r="M190" s="221"/>
      <c r="N190" s="221"/>
      <c r="O190" s="221"/>
      <c r="P190" s="221"/>
      <c r="Q190" s="221"/>
      <c r="R190" s="221"/>
      <c r="S190" s="221"/>
      <c r="T190" s="221"/>
      <c r="U190" s="221"/>
      <c r="V190" s="221"/>
      <c r="W190" s="221"/>
      <c r="X190" s="103" t="s">
        <v>1307</v>
      </c>
    </row>
    <row r="191" spans="1:24" ht="46.8" x14ac:dyDescent="0.3">
      <c r="A191" s="100" t="s">
        <v>1308</v>
      </c>
      <c r="B191" s="96" t="s">
        <v>1304</v>
      </c>
      <c r="C191" s="103" t="s">
        <v>1305</v>
      </c>
      <c r="D191" s="103">
        <v>1</v>
      </c>
      <c r="E191" s="103" t="s">
        <v>1306</v>
      </c>
      <c r="F191" s="231">
        <v>1</v>
      </c>
      <c r="G191" s="103" t="s">
        <v>1284</v>
      </c>
      <c r="H191" s="103" t="s">
        <v>1309</v>
      </c>
      <c r="I191" s="103" t="s">
        <v>1263</v>
      </c>
      <c r="J191" s="103">
        <v>4</v>
      </c>
      <c r="K191" s="103" t="s">
        <v>668</v>
      </c>
      <c r="L191" s="96"/>
      <c r="M191" s="96"/>
      <c r="N191" s="96">
        <v>1</v>
      </c>
      <c r="O191" s="96"/>
      <c r="P191" s="96"/>
      <c r="Q191" s="96">
        <v>1</v>
      </c>
      <c r="R191" s="96"/>
      <c r="S191" s="96"/>
      <c r="T191" s="96">
        <v>1</v>
      </c>
      <c r="U191" s="96"/>
      <c r="V191" s="96"/>
      <c r="W191" s="96">
        <v>1</v>
      </c>
      <c r="X191" s="96" t="s">
        <v>1265</v>
      </c>
    </row>
    <row r="192" spans="1:24" ht="31.2" x14ac:dyDescent="0.3">
      <c r="A192" s="100" t="s">
        <v>1310</v>
      </c>
      <c r="B192" s="96"/>
      <c r="C192" s="103" t="s">
        <v>1311</v>
      </c>
      <c r="D192" s="103">
        <v>480</v>
      </c>
      <c r="E192" s="103" t="s">
        <v>1312</v>
      </c>
      <c r="F192" s="231">
        <v>480</v>
      </c>
      <c r="G192" s="103" t="s">
        <v>1313</v>
      </c>
      <c r="H192" s="147" t="s">
        <v>1314</v>
      </c>
      <c r="I192" s="147" t="s">
        <v>1315</v>
      </c>
      <c r="J192" s="147">
        <v>240</v>
      </c>
      <c r="K192" s="103" t="s">
        <v>1316</v>
      </c>
      <c r="L192" s="147">
        <v>5</v>
      </c>
      <c r="M192" s="147">
        <v>20</v>
      </c>
      <c r="N192" s="147">
        <v>25</v>
      </c>
      <c r="O192" s="147">
        <v>25</v>
      </c>
      <c r="P192" s="147">
        <v>25</v>
      </c>
      <c r="Q192" s="147">
        <v>20</v>
      </c>
      <c r="R192" s="147">
        <v>10</v>
      </c>
      <c r="S192" s="147">
        <v>25</v>
      </c>
      <c r="T192" s="147">
        <v>25</v>
      </c>
      <c r="U192" s="147">
        <v>25</v>
      </c>
      <c r="V192" s="147">
        <v>25</v>
      </c>
      <c r="W192" s="147">
        <v>10</v>
      </c>
      <c r="X192" s="96"/>
    </row>
    <row r="193" spans="1:24" ht="31.2" x14ac:dyDescent="0.3">
      <c r="A193" s="100" t="s">
        <v>1317</v>
      </c>
      <c r="B193" s="96"/>
      <c r="C193" s="103" t="s">
        <v>1311</v>
      </c>
      <c r="D193" s="103">
        <v>480</v>
      </c>
      <c r="E193" s="103" t="s">
        <v>1312</v>
      </c>
      <c r="F193" s="231">
        <v>480</v>
      </c>
      <c r="G193" s="103" t="s">
        <v>1313</v>
      </c>
      <c r="H193" s="147" t="s">
        <v>1318</v>
      </c>
      <c r="I193" s="147" t="s">
        <v>1319</v>
      </c>
      <c r="J193" s="147">
        <v>50</v>
      </c>
      <c r="K193" s="103" t="s">
        <v>1316</v>
      </c>
      <c r="L193" s="148">
        <v>2</v>
      </c>
      <c r="M193" s="148">
        <v>2</v>
      </c>
      <c r="N193" s="148">
        <v>4</v>
      </c>
      <c r="O193" s="148">
        <v>5</v>
      </c>
      <c r="P193" s="148">
        <v>5</v>
      </c>
      <c r="Q193" s="148">
        <v>6</v>
      </c>
      <c r="R193" s="148">
        <v>6</v>
      </c>
      <c r="S193" s="148">
        <v>6</v>
      </c>
      <c r="T193" s="148">
        <v>5</v>
      </c>
      <c r="U193" s="148">
        <v>5</v>
      </c>
      <c r="V193" s="148">
        <v>2</v>
      </c>
      <c r="W193" s="148">
        <v>2</v>
      </c>
      <c r="X193" s="96"/>
    </row>
    <row r="194" spans="1:24" ht="31.2" x14ac:dyDescent="0.3">
      <c r="A194" s="100" t="s">
        <v>1320</v>
      </c>
      <c r="B194" s="96"/>
      <c r="C194" s="103" t="s">
        <v>1311</v>
      </c>
      <c r="D194" s="103">
        <v>480</v>
      </c>
      <c r="E194" s="103" t="s">
        <v>1312</v>
      </c>
      <c r="F194" s="231">
        <v>480</v>
      </c>
      <c r="G194" s="103" t="s">
        <v>1313</v>
      </c>
      <c r="H194" s="147" t="s">
        <v>1321</v>
      </c>
      <c r="I194" s="147" t="s">
        <v>1322</v>
      </c>
      <c r="J194" s="147">
        <v>140</v>
      </c>
      <c r="K194" s="103" t="s">
        <v>1316</v>
      </c>
      <c r="L194" s="148">
        <v>8</v>
      </c>
      <c r="M194" s="148">
        <v>8</v>
      </c>
      <c r="N194" s="148">
        <v>10</v>
      </c>
      <c r="O194" s="148">
        <v>14</v>
      </c>
      <c r="P194" s="148">
        <v>14</v>
      </c>
      <c r="Q194" s="148">
        <v>14</v>
      </c>
      <c r="R194" s="148">
        <v>14</v>
      </c>
      <c r="S194" s="148">
        <v>14</v>
      </c>
      <c r="T194" s="148">
        <v>14</v>
      </c>
      <c r="U194" s="148">
        <v>14</v>
      </c>
      <c r="V194" s="148">
        <v>8</v>
      </c>
      <c r="W194" s="148">
        <v>8</v>
      </c>
      <c r="X194" s="96"/>
    </row>
    <row r="195" spans="1:24" ht="31.2" x14ac:dyDescent="0.3">
      <c r="A195" s="100" t="s">
        <v>1323</v>
      </c>
      <c r="B195" s="96"/>
      <c r="C195" s="103" t="s">
        <v>1311</v>
      </c>
      <c r="D195" s="103">
        <v>480</v>
      </c>
      <c r="E195" s="103" t="s">
        <v>1312</v>
      </c>
      <c r="F195" s="231">
        <v>480</v>
      </c>
      <c r="G195" s="103" t="s">
        <v>1313</v>
      </c>
      <c r="H195" s="147" t="s">
        <v>1324</v>
      </c>
      <c r="I195" s="147" t="s">
        <v>1325</v>
      </c>
      <c r="J195" s="147">
        <v>50</v>
      </c>
      <c r="K195" s="103" t="s">
        <v>1316</v>
      </c>
      <c r="L195" s="148">
        <v>2</v>
      </c>
      <c r="M195" s="148">
        <v>2</v>
      </c>
      <c r="N195" s="148">
        <v>4</v>
      </c>
      <c r="O195" s="148">
        <v>5</v>
      </c>
      <c r="P195" s="148">
        <v>5</v>
      </c>
      <c r="Q195" s="148">
        <v>6</v>
      </c>
      <c r="R195" s="148">
        <v>6</v>
      </c>
      <c r="S195" s="148">
        <v>6</v>
      </c>
      <c r="T195" s="148">
        <v>5</v>
      </c>
      <c r="U195" s="148">
        <v>5</v>
      </c>
      <c r="V195" s="148">
        <v>2</v>
      </c>
      <c r="W195" s="148">
        <v>2</v>
      </c>
      <c r="X195" s="96"/>
    </row>
    <row r="196" spans="1:24" ht="93.6" x14ac:dyDescent="0.3">
      <c r="A196" s="100" t="s">
        <v>1326</v>
      </c>
      <c r="B196" s="96"/>
      <c r="C196" s="103" t="s">
        <v>1327</v>
      </c>
      <c r="D196" s="231">
        <v>11</v>
      </c>
      <c r="E196" s="103" t="s">
        <v>531</v>
      </c>
      <c r="F196" s="231">
        <v>11</v>
      </c>
      <c r="G196" s="103" t="s">
        <v>532</v>
      </c>
      <c r="H196" s="147" t="s">
        <v>1328</v>
      </c>
      <c r="I196" s="147" t="s">
        <v>1329</v>
      </c>
      <c r="J196" s="147">
        <v>11</v>
      </c>
      <c r="K196" s="103" t="s">
        <v>1316</v>
      </c>
      <c r="L196" s="96"/>
      <c r="M196" s="96">
        <v>1</v>
      </c>
      <c r="N196" s="96">
        <v>1</v>
      </c>
      <c r="O196" s="96">
        <v>1</v>
      </c>
      <c r="P196" s="96">
        <v>1</v>
      </c>
      <c r="Q196" s="96">
        <v>1</v>
      </c>
      <c r="R196" s="96">
        <v>1</v>
      </c>
      <c r="S196" s="96">
        <v>1</v>
      </c>
      <c r="T196" s="96">
        <v>1</v>
      </c>
      <c r="U196" s="96">
        <v>1</v>
      </c>
      <c r="V196" s="96">
        <v>1</v>
      </c>
      <c r="W196" s="96">
        <v>1</v>
      </c>
      <c r="X196" s="96"/>
    </row>
    <row r="197" spans="1:24" ht="93.6" x14ac:dyDescent="0.3">
      <c r="A197" s="100" t="s">
        <v>1330</v>
      </c>
      <c r="B197" s="96"/>
      <c r="C197" s="103" t="s">
        <v>1327</v>
      </c>
      <c r="D197" s="231">
        <v>11</v>
      </c>
      <c r="E197" s="103" t="s">
        <v>535</v>
      </c>
      <c r="F197" s="231">
        <v>11</v>
      </c>
      <c r="G197" s="103" t="s">
        <v>532</v>
      </c>
      <c r="H197" s="147" t="s">
        <v>1328</v>
      </c>
      <c r="I197" s="147" t="s">
        <v>1329</v>
      </c>
      <c r="J197" s="147">
        <v>11</v>
      </c>
      <c r="K197" s="103" t="s">
        <v>1316</v>
      </c>
      <c r="L197" s="96"/>
      <c r="M197" s="96">
        <v>1</v>
      </c>
      <c r="N197" s="96">
        <v>1</v>
      </c>
      <c r="O197" s="96">
        <v>1</v>
      </c>
      <c r="P197" s="96">
        <v>1</v>
      </c>
      <c r="Q197" s="96">
        <v>1</v>
      </c>
      <c r="R197" s="96">
        <v>1</v>
      </c>
      <c r="S197" s="96">
        <v>1</v>
      </c>
      <c r="T197" s="96">
        <v>1</v>
      </c>
      <c r="U197" s="96">
        <v>1</v>
      </c>
      <c r="V197" s="96">
        <v>1</v>
      </c>
      <c r="W197" s="96">
        <v>1</v>
      </c>
      <c r="X197" s="96"/>
    </row>
    <row r="198" spans="1:24" ht="93.6" x14ac:dyDescent="0.3">
      <c r="A198" s="100" t="s">
        <v>1331</v>
      </c>
      <c r="B198" s="96"/>
      <c r="C198" s="103" t="s">
        <v>1327</v>
      </c>
      <c r="D198" s="231">
        <v>11</v>
      </c>
      <c r="E198" s="117" t="s">
        <v>537</v>
      </c>
      <c r="F198" s="231">
        <v>11</v>
      </c>
      <c r="G198" s="103" t="s">
        <v>532</v>
      </c>
      <c r="H198" s="147" t="s">
        <v>1328</v>
      </c>
      <c r="I198" s="147" t="s">
        <v>1329</v>
      </c>
      <c r="J198" s="147">
        <v>11</v>
      </c>
      <c r="K198" s="103" t="s">
        <v>1316</v>
      </c>
      <c r="L198" s="96"/>
      <c r="M198" s="96">
        <v>1</v>
      </c>
      <c r="N198" s="96">
        <v>1</v>
      </c>
      <c r="O198" s="96">
        <v>1</v>
      </c>
      <c r="P198" s="96">
        <v>1</v>
      </c>
      <c r="Q198" s="96">
        <v>1</v>
      </c>
      <c r="R198" s="96">
        <v>1</v>
      </c>
      <c r="S198" s="96">
        <v>1</v>
      </c>
      <c r="T198" s="96">
        <v>1</v>
      </c>
      <c r="U198" s="96">
        <v>1</v>
      </c>
      <c r="V198" s="96">
        <v>1</v>
      </c>
      <c r="W198" s="96">
        <v>1</v>
      </c>
      <c r="X198" s="96"/>
    </row>
    <row r="199" spans="1:24" ht="62.4" x14ac:dyDescent="0.3">
      <c r="A199" s="100" t="s">
        <v>1332</v>
      </c>
      <c r="B199" s="96"/>
      <c r="C199" s="103" t="s">
        <v>1333</v>
      </c>
      <c r="D199" s="231">
        <v>11</v>
      </c>
      <c r="E199" s="103" t="s">
        <v>615</v>
      </c>
      <c r="F199" s="231">
        <v>11</v>
      </c>
      <c r="G199" s="103" t="s">
        <v>616</v>
      </c>
      <c r="H199" s="103" t="s">
        <v>1334</v>
      </c>
      <c r="I199" s="147" t="s">
        <v>1329</v>
      </c>
      <c r="J199" s="103">
        <v>11</v>
      </c>
      <c r="K199" s="103" t="s">
        <v>1316</v>
      </c>
      <c r="L199" s="96"/>
      <c r="M199" s="96">
        <v>1</v>
      </c>
      <c r="N199" s="96">
        <v>1</v>
      </c>
      <c r="O199" s="96">
        <v>1</v>
      </c>
      <c r="P199" s="96">
        <v>1</v>
      </c>
      <c r="Q199" s="96">
        <v>1</v>
      </c>
      <c r="R199" s="96">
        <v>1</v>
      </c>
      <c r="S199" s="96">
        <v>1</v>
      </c>
      <c r="T199" s="96">
        <v>1</v>
      </c>
      <c r="U199" s="96">
        <v>1</v>
      </c>
      <c r="V199" s="96">
        <v>1</v>
      </c>
      <c r="W199" s="96">
        <v>1</v>
      </c>
      <c r="X199" s="96"/>
    </row>
    <row r="200" spans="1:24" ht="109.2" x14ac:dyDescent="0.3">
      <c r="A200" s="100" t="s">
        <v>1335</v>
      </c>
      <c r="B200" s="96"/>
      <c r="C200" s="103" t="s">
        <v>1336</v>
      </c>
      <c r="D200" s="231">
        <v>11</v>
      </c>
      <c r="E200" s="119" t="s">
        <v>618</v>
      </c>
      <c r="F200" s="231">
        <v>11</v>
      </c>
      <c r="G200" s="103" t="s">
        <v>1337</v>
      </c>
      <c r="H200" s="103" t="s">
        <v>1338</v>
      </c>
      <c r="I200" s="147" t="s">
        <v>1329</v>
      </c>
      <c r="J200" s="103">
        <v>11</v>
      </c>
      <c r="K200" s="103" t="s">
        <v>1316</v>
      </c>
      <c r="L200" s="96"/>
      <c r="M200" s="96">
        <v>1</v>
      </c>
      <c r="N200" s="96">
        <v>1</v>
      </c>
      <c r="O200" s="96">
        <v>1</v>
      </c>
      <c r="P200" s="96">
        <v>1</v>
      </c>
      <c r="Q200" s="96">
        <v>1</v>
      </c>
      <c r="R200" s="96">
        <v>1</v>
      </c>
      <c r="S200" s="96">
        <v>1</v>
      </c>
      <c r="T200" s="96">
        <v>1</v>
      </c>
      <c r="U200" s="96">
        <v>1</v>
      </c>
      <c r="V200" s="96">
        <v>1</v>
      </c>
      <c r="W200" s="96">
        <v>1</v>
      </c>
      <c r="X200" s="96"/>
    </row>
    <row r="201" spans="1:24" ht="78" x14ac:dyDescent="0.3">
      <c r="A201" s="100" t="s">
        <v>1339</v>
      </c>
      <c r="B201" s="96"/>
      <c r="C201" s="103" t="s">
        <v>1340</v>
      </c>
      <c r="D201" s="146">
        <v>1</v>
      </c>
      <c r="E201" s="103" t="s">
        <v>544</v>
      </c>
      <c r="F201" s="145">
        <v>1</v>
      </c>
      <c r="G201" s="103" t="s">
        <v>545</v>
      </c>
      <c r="H201" s="103" t="s">
        <v>1341</v>
      </c>
      <c r="I201" s="103" t="s">
        <v>1342</v>
      </c>
      <c r="J201" s="146">
        <v>1</v>
      </c>
      <c r="K201" s="96" t="s">
        <v>1269</v>
      </c>
      <c r="L201" s="96"/>
      <c r="M201" s="96"/>
      <c r="N201" s="96"/>
      <c r="O201" s="96"/>
      <c r="P201" s="96"/>
      <c r="Q201" s="146">
        <v>0.5</v>
      </c>
      <c r="R201" s="96"/>
      <c r="S201" s="96"/>
      <c r="T201" s="96"/>
      <c r="U201" s="96"/>
      <c r="V201" s="96"/>
      <c r="W201" s="146">
        <v>0.5</v>
      </c>
      <c r="X201" s="103" t="s">
        <v>1343</v>
      </c>
    </row>
    <row r="202" spans="1:24" ht="78" x14ac:dyDescent="0.3">
      <c r="A202" s="100" t="s">
        <v>1344</v>
      </c>
      <c r="B202" s="96"/>
      <c r="C202" s="103" t="s">
        <v>1340</v>
      </c>
      <c r="D202" s="146">
        <v>1</v>
      </c>
      <c r="E202" s="103" t="s">
        <v>544</v>
      </c>
      <c r="F202" s="145">
        <v>1</v>
      </c>
      <c r="G202" s="103" t="s">
        <v>545</v>
      </c>
      <c r="H202" s="103" t="s">
        <v>1345</v>
      </c>
      <c r="I202" s="103" t="s">
        <v>1346</v>
      </c>
      <c r="J202" s="146">
        <v>1</v>
      </c>
      <c r="K202" s="96" t="s">
        <v>1269</v>
      </c>
      <c r="L202" s="96"/>
      <c r="M202" s="96"/>
      <c r="N202" s="96"/>
      <c r="O202" s="96"/>
      <c r="P202" s="96"/>
      <c r="Q202" s="146">
        <v>0.5</v>
      </c>
      <c r="R202" s="96"/>
      <c r="S202" s="96"/>
      <c r="T202" s="96"/>
      <c r="U202" s="96"/>
      <c r="V202" s="96"/>
      <c r="W202" s="146">
        <v>0.5</v>
      </c>
      <c r="X202" s="103" t="s">
        <v>1347</v>
      </c>
    </row>
    <row r="203" spans="1:24" ht="62.4" x14ac:dyDescent="0.3">
      <c r="A203" s="100" t="s">
        <v>1348</v>
      </c>
      <c r="B203" s="96"/>
      <c r="C203" s="103" t="s">
        <v>1340</v>
      </c>
      <c r="D203" s="146">
        <v>1</v>
      </c>
      <c r="E203" s="103" t="s">
        <v>550</v>
      </c>
      <c r="F203" s="145">
        <v>1</v>
      </c>
      <c r="G203" s="103" t="s">
        <v>551</v>
      </c>
      <c r="H203" s="103" t="s">
        <v>1349</v>
      </c>
      <c r="I203" s="103" t="s">
        <v>1350</v>
      </c>
      <c r="J203" s="146">
        <v>1</v>
      </c>
      <c r="K203" s="96" t="s">
        <v>668</v>
      </c>
      <c r="L203" s="96"/>
      <c r="M203" s="96"/>
      <c r="N203" s="146">
        <v>0.25</v>
      </c>
      <c r="O203" s="96"/>
      <c r="P203" s="96"/>
      <c r="Q203" s="146">
        <v>0.25</v>
      </c>
      <c r="R203" s="96"/>
      <c r="S203" s="96"/>
      <c r="T203" s="146">
        <v>0.25</v>
      </c>
      <c r="U203" s="96"/>
      <c r="V203" s="96"/>
      <c r="W203" s="146">
        <v>0.25</v>
      </c>
      <c r="X203" s="103" t="s">
        <v>1351</v>
      </c>
    </row>
    <row r="204" spans="1:24" ht="62.4" x14ac:dyDescent="0.3">
      <c r="A204" s="100" t="s">
        <v>1352</v>
      </c>
      <c r="B204" s="96"/>
      <c r="C204" s="103" t="s">
        <v>1340</v>
      </c>
      <c r="D204" s="146">
        <v>1</v>
      </c>
      <c r="E204" s="103" t="s">
        <v>550</v>
      </c>
      <c r="F204" s="145">
        <v>1</v>
      </c>
      <c r="G204" s="103" t="s">
        <v>551</v>
      </c>
      <c r="H204" s="103" t="s">
        <v>1353</v>
      </c>
      <c r="I204" s="103" t="s">
        <v>1354</v>
      </c>
      <c r="J204" s="146">
        <v>1</v>
      </c>
      <c r="K204" s="96" t="s">
        <v>668</v>
      </c>
      <c r="L204" s="96"/>
      <c r="M204" s="96"/>
      <c r="N204" s="146">
        <v>0.25</v>
      </c>
      <c r="O204" s="96"/>
      <c r="P204" s="96"/>
      <c r="Q204" s="146">
        <v>0.25</v>
      </c>
      <c r="R204" s="96"/>
      <c r="S204" s="96"/>
      <c r="T204" s="146">
        <v>0.25</v>
      </c>
      <c r="U204" s="96"/>
      <c r="V204" s="96"/>
      <c r="W204" s="146">
        <v>0.25</v>
      </c>
      <c r="X204" s="103" t="s">
        <v>1355</v>
      </c>
    </row>
    <row r="205" spans="1:24" ht="78" x14ac:dyDescent="0.3">
      <c r="A205" s="100" t="s">
        <v>1356</v>
      </c>
      <c r="B205" s="96"/>
      <c r="C205" s="103" t="s">
        <v>1340</v>
      </c>
      <c r="D205" s="146">
        <v>1</v>
      </c>
      <c r="E205" s="103" t="s">
        <v>550</v>
      </c>
      <c r="F205" s="145">
        <v>1</v>
      </c>
      <c r="G205" s="103" t="s">
        <v>551</v>
      </c>
      <c r="H205" s="103" t="s">
        <v>1357</v>
      </c>
      <c r="I205" s="103" t="s">
        <v>1358</v>
      </c>
      <c r="J205" s="146">
        <v>1</v>
      </c>
      <c r="K205" s="96" t="s">
        <v>668</v>
      </c>
      <c r="L205" s="96"/>
      <c r="M205" s="96"/>
      <c r="N205" s="146">
        <v>0.25</v>
      </c>
      <c r="O205" s="96"/>
      <c r="P205" s="96"/>
      <c r="Q205" s="146">
        <v>0.25</v>
      </c>
      <c r="R205" s="96"/>
      <c r="S205" s="96"/>
      <c r="T205" s="146">
        <v>0.25</v>
      </c>
      <c r="U205" s="96"/>
      <c r="V205" s="96"/>
      <c r="W205" s="146">
        <v>0.25</v>
      </c>
      <c r="X205" s="103" t="s">
        <v>1359</v>
      </c>
    </row>
    <row r="206" spans="1:24" ht="62.4" x14ac:dyDescent="0.3">
      <c r="A206" s="100" t="s">
        <v>1360</v>
      </c>
      <c r="B206" s="96"/>
      <c r="C206" s="103" t="s">
        <v>1340</v>
      </c>
      <c r="D206" s="146">
        <v>1</v>
      </c>
      <c r="E206" s="103" t="s">
        <v>550</v>
      </c>
      <c r="F206" s="232">
        <v>1</v>
      </c>
      <c r="G206" s="103" t="s">
        <v>551</v>
      </c>
      <c r="H206" s="103" t="s">
        <v>1361</v>
      </c>
      <c r="I206" s="103" t="s">
        <v>1362</v>
      </c>
      <c r="J206" s="146">
        <v>1</v>
      </c>
      <c r="K206" s="96" t="s">
        <v>668</v>
      </c>
      <c r="L206" s="96"/>
      <c r="M206" s="96"/>
      <c r="N206" s="146">
        <v>0.25</v>
      </c>
      <c r="O206" s="96"/>
      <c r="P206" s="96"/>
      <c r="Q206" s="146">
        <v>0.25</v>
      </c>
      <c r="R206" s="96"/>
      <c r="S206" s="96"/>
      <c r="T206" s="146">
        <v>0.25</v>
      </c>
      <c r="U206" s="96"/>
      <c r="V206" s="96"/>
      <c r="W206" s="146">
        <v>0.25</v>
      </c>
      <c r="X206" s="103" t="s">
        <v>1363</v>
      </c>
    </row>
    <row r="207" spans="1:24" ht="62.4" x14ac:dyDescent="0.3">
      <c r="A207" s="100" t="s">
        <v>1364</v>
      </c>
      <c r="B207" s="96"/>
      <c r="C207" s="103" t="s">
        <v>1340</v>
      </c>
      <c r="D207" s="146">
        <v>1</v>
      </c>
      <c r="E207" s="103" t="s">
        <v>550</v>
      </c>
      <c r="F207" s="145">
        <v>1</v>
      </c>
      <c r="G207" s="103" t="s">
        <v>551</v>
      </c>
      <c r="H207" s="103" t="s">
        <v>1365</v>
      </c>
      <c r="I207" s="103" t="s">
        <v>1366</v>
      </c>
      <c r="J207" s="146">
        <v>1</v>
      </c>
      <c r="K207" s="96" t="s">
        <v>668</v>
      </c>
      <c r="L207" s="96"/>
      <c r="M207" s="96"/>
      <c r="N207" s="146">
        <v>0.25</v>
      </c>
      <c r="O207" s="96"/>
      <c r="P207" s="96"/>
      <c r="Q207" s="146">
        <v>0.25</v>
      </c>
      <c r="R207" s="96"/>
      <c r="S207" s="96"/>
      <c r="T207" s="146">
        <v>0.25</v>
      </c>
      <c r="U207" s="96"/>
      <c r="V207" s="96"/>
      <c r="W207" s="146">
        <v>0.25</v>
      </c>
      <c r="X207" s="103" t="s">
        <v>1367</v>
      </c>
    </row>
    <row r="208" spans="1:24" ht="62.4" x14ac:dyDescent="0.3">
      <c r="A208" s="100" t="s">
        <v>1368</v>
      </c>
      <c r="B208" s="96"/>
      <c r="C208" s="103" t="s">
        <v>1340</v>
      </c>
      <c r="D208" s="146">
        <v>1</v>
      </c>
      <c r="E208" s="103" t="s">
        <v>550</v>
      </c>
      <c r="F208" s="145">
        <v>1</v>
      </c>
      <c r="G208" s="103" t="s">
        <v>551</v>
      </c>
      <c r="H208" s="103" t="s">
        <v>1369</v>
      </c>
      <c r="I208" s="103" t="s">
        <v>1370</v>
      </c>
      <c r="J208" s="146">
        <v>1</v>
      </c>
      <c r="K208" s="96" t="s">
        <v>1258</v>
      </c>
      <c r="L208" s="96"/>
      <c r="M208" s="96"/>
      <c r="N208" s="96"/>
      <c r="O208" s="96"/>
      <c r="P208" s="96"/>
      <c r="Q208" s="146"/>
      <c r="R208" s="96"/>
      <c r="S208" s="96"/>
      <c r="T208" s="96"/>
      <c r="U208" s="96"/>
      <c r="V208" s="96"/>
      <c r="W208" s="146">
        <v>1</v>
      </c>
      <c r="X208" s="96" t="s">
        <v>1371</v>
      </c>
    </row>
    <row r="209" spans="1:24" ht="46.8" x14ac:dyDescent="0.3">
      <c r="A209" s="100" t="s">
        <v>1372</v>
      </c>
      <c r="B209" s="96"/>
      <c r="C209" s="134" t="s">
        <v>1373</v>
      </c>
      <c r="D209" s="231">
        <v>4</v>
      </c>
      <c r="E209" s="103" t="s">
        <v>452</v>
      </c>
      <c r="F209" s="231">
        <v>4</v>
      </c>
      <c r="G209" s="103" t="s">
        <v>576</v>
      </c>
      <c r="H209" s="103" t="s">
        <v>1374</v>
      </c>
      <c r="I209" s="103" t="s">
        <v>1375</v>
      </c>
      <c r="J209" s="103">
        <v>1</v>
      </c>
      <c r="K209" s="103" t="s">
        <v>1269</v>
      </c>
      <c r="L209" s="96"/>
      <c r="M209" s="96"/>
      <c r="N209" s="96"/>
      <c r="O209" s="96"/>
      <c r="P209" s="96"/>
      <c r="Q209" s="96">
        <v>1</v>
      </c>
      <c r="R209" s="96"/>
      <c r="S209" s="96"/>
      <c r="T209" s="96"/>
      <c r="U209" s="96"/>
      <c r="V209" s="96"/>
      <c r="W209" s="96">
        <v>1</v>
      </c>
      <c r="X209" s="103" t="s">
        <v>1376</v>
      </c>
    </row>
    <row r="210" spans="1:24" ht="46.8" x14ac:dyDescent="0.3">
      <c r="A210" s="100" t="s">
        <v>1377</v>
      </c>
      <c r="B210" s="96"/>
      <c r="C210" s="134" t="s">
        <v>1373</v>
      </c>
      <c r="D210" s="231">
        <v>4</v>
      </c>
      <c r="E210" s="103" t="s">
        <v>452</v>
      </c>
      <c r="F210" s="231">
        <v>4</v>
      </c>
      <c r="G210" s="103" t="s">
        <v>576</v>
      </c>
      <c r="H210" s="103" t="s">
        <v>1378</v>
      </c>
      <c r="I210" s="103" t="s">
        <v>1379</v>
      </c>
      <c r="J210" s="103">
        <v>1</v>
      </c>
      <c r="K210" s="103" t="s">
        <v>1269</v>
      </c>
      <c r="L210" s="96"/>
      <c r="M210" s="96"/>
      <c r="N210" s="96"/>
      <c r="O210" s="96"/>
      <c r="P210" s="96"/>
      <c r="Q210" s="96">
        <v>1</v>
      </c>
      <c r="R210" s="96"/>
      <c r="S210" s="96"/>
      <c r="T210" s="96"/>
      <c r="U210" s="96"/>
      <c r="V210" s="96"/>
      <c r="W210" s="96">
        <v>1</v>
      </c>
      <c r="X210" s="117" t="s">
        <v>1380</v>
      </c>
    </row>
    <row r="211" spans="1:24" ht="62.4" x14ac:dyDescent="0.3">
      <c r="A211" s="100" t="s">
        <v>1381</v>
      </c>
      <c r="B211" s="96"/>
      <c r="C211" s="134" t="s">
        <v>1373</v>
      </c>
      <c r="D211" s="231">
        <v>4</v>
      </c>
      <c r="E211" s="103" t="s">
        <v>452</v>
      </c>
      <c r="F211" s="231">
        <v>4</v>
      </c>
      <c r="G211" s="103" t="s">
        <v>576</v>
      </c>
      <c r="H211" s="103" t="s">
        <v>1382</v>
      </c>
      <c r="I211" s="103" t="s">
        <v>1383</v>
      </c>
      <c r="J211" s="103">
        <v>2</v>
      </c>
      <c r="K211" s="103" t="s">
        <v>1269</v>
      </c>
      <c r="L211" s="96"/>
      <c r="M211" s="96"/>
      <c r="N211" s="96"/>
      <c r="O211" s="96"/>
      <c r="P211" s="96"/>
      <c r="Q211" s="96">
        <v>1</v>
      </c>
      <c r="R211" s="96"/>
      <c r="S211" s="96"/>
      <c r="T211" s="96"/>
      <c r="U211" s="96"/>
      <c r="V211" s="96"/>
      <c r="W211" s="96">
        <v>1</v>
      </c>
      <c r="X211" s="103" t="s">
        <v>1384</v>
      </c>
    </row>
    <row r="212" spans="1:24" ht="31.2" x14ac:dyDescent="0.3">
      <c r="A212" s="100" t="s">
        <v>1385</v>
      </c>
      <c r="B212" s="96"/>
      <c r="C212" s="138" t="s">
        <v>1386</v>
      </c>
      <c r="D212" s="231">
        <v>3</v>
      </c>
      <c r="E212" s="119"/>
      <c r="F212" s="231"/>
      <c r="G212" s="103"/>
      <c r="H212" s="103"/>
      <c r="I212" s="147"/>
      <c r="J212" s="103"/>
      <c r="K212" s="103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</row>
    <row r="213" spans="1:24" ht="31.2" x14ac:dyDescent="0.3">
      <c r="A213" s="100" t="s">
        <v>1387</v>
      </c>
      <c r="B213" s="96"/>
      <c r="C213" s="138" t="s">
        <v>1388</v>
      </c>
      <c r="D213" s="231">
        <v>770</v>
      </c>
      <c r="E213" s="119"/>
      <c r="F213" s="231"/>
      <c r="G213" s="103"/>
      <c r="H213" s="103"/>
      <c r="I213" s="147"/>
      <c r="J213" s="103"/>
      <c r="K213" s="103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</row>
    <row r="214" spans="1:24" ht="31.2" x14ac:dyDescent="0.3">
      <c r="A214" s="100" t="s">
        <v>1389</v>
      </c>
      <c r="B214" s="96"/>
      <c r="C214" s="138" t="s">
        <v>1390</v>
      </c>
      <c r="D214" s="231">
        <v>4</v>
      </c>
      <c r="E214" s="119"/>
      <c r="F214" s="231"/>
      <c r="G214" s="103"/>
      <c r="H214" s="103"/>
      <c r="I214" s="147"/>
      <c r="J214" s="103"/>
      <c r="K214" s="103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</row>
    <row r="215" spans="1:24" ht="46.8" x14ac:dyDescent="0.3">
      <c r="A215" s="100" t="s">
        <v>1391</v>
      </c>
      <c r="B215" s="96"/>
      <c r="C215" s="134" t="s">
        <v>1392</v>
      </c>
      <c r="D215" s="145">
        <v>0.33</v>
      </c>
      <c r="E215" s="103" t="s">
        <v>593</v>
      </c>
      <c r="F215" s="145">
        <v>0.33</v>
      </c>
      <c r="G215" s="103" t="s">
        <v>594</v>
      </c>
      <c r="H215" s="149" t="s">
        <v>1241</v>
      </c>
      <c r="I215" s="149" t="s">
        <v>1242</v>
      </c>
      <c r="J215" s="150">
        <f>+SUM(L215:W215)</f>
        <v>0.11000000000000003</v>
      </c>
      <c r="K215" s="149" t="s">
        <v>668</v>
      </c>
      <c r="L215" s="150">
        <v>9.1666666666666667E-3</v>
      </c>
      <c r="M215" s="150">
        <v>9.1666666666666667E-3</v>
      </c>
      <c r="N215" s="150">
        <v>9.1666666666666667E-3</v>
      </c>
      <c r="O215" s="150">
        <v>9.1666666666666667E-3</v>
      </c>
      <c r="P215" s="150">
        <v>9.1666666666666667E-3</v>
      </c>
      <c r="Q215" s="150">
        <v>9.1666666666666667E-3</v>
      </c>
      <c r="R215" s="150">
        <v>9.1666666666666667E-3</v>
      </c>
      <c r="S215" s="150">
        <v>9.1666666666666667E-3</v>
      </c>
      <c r="T215" s="150">
        <v>9.1666666666666667E-3</v>
      </c>
      <c r="U215" s="150">
        <v>9.1666666666666667E-3</v>
      </c>
      <c r="V215" s="150">
        <v>9.1666666666666667E-3</v>
      </c>
      <c r="W215" s="150">
        <v>9.1666666666666667E-3</v>
      </c>
      <c r="X215" s="149" t="s">
        <v>1243</v>
      </c>
    </row>
    <row r="216" spans="1:24" ht="46.8" x14ac:dyDescent="0.3">
      <c r="A216" s="100" t="s">
        <v>1393</v>
      </c>
      <c r="B216" s="96"/>
      <c r="C216" s="134" t="s">
        <v>1392</v>
      </c>
      <c r="D216" s="145">
        <v>0.33</v>
      </c>
      <c r="E216" s="103" t="s">
        <v>593</v>
      </c>
      <c r="F216" s="145">
        <v>0.33</v>
      </c>
      <c r="G216" s="103" t="s">
        <v>594</v>
      </c>
      <c r="H216" s="149" t="s">
        <v>1245</v>
      </c>
      <c r="I216" s="149" t="s">
        <v>1246</v>
      </c>
      <c r="J216" s="150">
        <f>+SUM(L216:W216)</f>
        <v>0.11000000000000003</v>
      </c>
      <c r="K216" s="149" t="s">
        <v>668</v>
      </c>
      <c r="L216" s="150">
        <v>9.1666666666666667E-3</v>
      </c>
      <c r="M216" s="150">
        <v>9.1666666666666667E-3</v>
      </c>
      <c r="N216" s="150">
        <v>9.1666666666666667E-3</v>
      </c>
      <c r="O216" s="150">
        <v>9.1666666666666667E-3</v>
      </c>
      <c r="P216" s="150">
        <v>9.1666666666666667E-3</v>
      </c>
      <c r="Q216" s="150">
        <v>9.1666666666666667E-3</v>
      </c>
      <c r="R216" s="150">
        <v>9.1666666666666667E-3</v>
      </c>
      <c r="S216" s="150">
        <v>9.1666666666666667E-3</v>
      </c>
      <c r="T216" s="150">
        <v>9.1666666666666667E-3</v>
      </c>
      <c r="U216" s="150">
        <v>9.1666666666666667E-3</v>
      </c>
      <c r="V216" s="150">
        <v>9.1666666666666667E-3</v>
      </c>
      <c r="W216" s="150">
        <v>9.1666666666666667E-3</v>
      </c>
      <c r="X216" s="149" t="s">
        <v>1247</v>
      </c>
    </row>
    <row r="217" spans="1:24" ht="62.4" x14ac:dyDescent="0.3">
      <c r="A217" s="100" t="s">
        <v>1394</v>
      </c>
      <c r="B217" s="96"/>
      <c r="C217" s="134" t="s">
        <v>1392</v>
      </c>
      <c r="D217" s="145">
        <v>0.33</v>
      </c>
      <c r="E217" s="103" t="s">
        <v>593</v>
      </c>
      <c r="F217" s="145">
        <v>0.33</v>
      </c>
      <c r="G217" s="103" t="s">
        <v>594</v>
      </c>
      <c r="H217" s="149" t="s">
        <v>1249</v>
      </c>
      <c r="I217" s="149" t="s">
        <v>1395</v>
      </c>
      <c r="J217" s="150">
        <f>+SUM(L217:W217)</f>
        <v>0.11000000000000003</v>
      </c>
      <c r="K217" s="149" t="s">
        <v>668</v>
      </c>
      <c r="L217" s="150">
        <v>9.1666666666666667E-3</v>
      </c>
      <c r="M217" s="150">
        <v>9.1666666666666667E-3</v>
      </c>
      <c r="N217" s="150">
        <v>9.1666666666666667E-3</v>
      </c>
      <c r="O217" s="150">
        <v>9.1666666666666667E-3</v>
      </c>
      <c r="P217" s="150">
        <v>9.1666666666666667E-3</v>
      </c>
      <c r="Q217" s="150">
        <v>9.1666666666666667E-3</v>
      </c>
      <c r="R217" s="150">
        <v>9.1666666666666667E-3</v>
      </c>
      <c r="S217" s="150">
        <v>9.1666666666666667E-3</v>
      </c>
      <c r="T217" s="150">
        <v>9.1666666666666667E-3</v>
      </c>
      <c r="U217" s="150">
        <v>9.1666666666666667E-3</v>
      </c>
      <c r="V217" s="150">
        <v>9.1666666666666667E-3</v>
      </c>
      <c r="W217" s="150">
        <v>9.1666666666666667E-3</v>
      </c>
      <c r="X217" s="149" t="s">
        <v>1251</v>
      </c>
    </row>
    <row r="218" spans="1:24" ht="46.8" x14ac:dyDescent="0.3">
      <c r="A218" s="100" t="s">
        <v>1396</v>
      </c>
      <c r="B218" s="96"/>
      <c r="C218" s="103" t="s">
        <v>1397</v>
      </c>
      <c r="D218" s="231">
        <v>4</v>
      </c>
      <c r="E218" s="103" t="s">
        <v>597</v>
      </c>
      <c r="F218" s="103" t="s">
        <v>1398</v>
      </c>
      <c r="G218" s="103" t="s">
        <v>598</v>
      </c>
      <c r="H218" s="103"/>
      <c r="I218" s="147"/>
      <c r="J218" s="103"/>
      <c r="K218" s="103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</row>
    <row r="219" spans="1:24" ht="62.4" x14ac:dyDescent="0.3">
      <c r="A219" s="100" t="s">
        <v>1399</v>
      </c>
      <c r="B219" s="96"/>
      <c r="C219" s="103" t="s">
        <v>1400</v>
      </c>
      <c r="D219" s="231">
        <v>1</v>
      </c>
      <c r="E219" s="103" t="s">
        <v>601</v>
      </c>
      <c r="F219" s="103" t="s">
        <v>1401</v>
      </c>
      <c r="G219" s="103" t="s">
        <v>602</v>
      </c>
      <c r="H219" s="103"/>
      <c r="I219" s="103"/>
      <c r="J219" s="103"/>
      <c r="K219" s="103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</row>
    <row r="220" spans="1:24" ht="78" x14ac:dyDescent="0.3">
      <c r="A220" s="100" t="s">
        <v>1402</v>
      </c>
      <c r="B220" s="96"/>
      <c r="C220" s="103" t="s">
        <v>1403</v>
      </c>
      <c r="D220" s="231">
        <v>6000</v>
      </c>
      <c r="E220" s="103"/>
      <c r="F220" s="231"/>
      <c r="G220" s="103"/>
      <c r="H220" s="103"/>
      <c r="I220" s="103"/>
      <c r="J220" s="103"/>
      <c r="K220" s="103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</row>
    <row r="221" spans="1:24" ht="78" x14ac:dyDescent="0.3">
      <c r="A221" s="100" t="s">
        <v>1404</v>
      </c>
      <c r="B221" s="96"/>
      <c r="C221" s="103" t="s">
        <v>1405</v>
      </c>
      <c r="D221" s="231">
        <v>1500</v>
      </c>
      <c r="E221" s="103"/>
      <c r="F221" s="231"/>
      <c r="G221" s="103"/>
      <c r="H221" s="103"/>
      <c r="I221" s="103"/>
      <c r="J221" s="103"/>
      <c r="K221" s="103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</row>
    <row r="222" spans="1:24" ht="46.8" x14ac:dyDescent="0.3">
      <c r="A222" s="100" t="s">
        <v>1406</v>
      </c>
      <c r="B222" s="96"/>
      <c r="C222" s="103" t="s">
        <v>1407</v>
      </c>
      <c r="D222" s="231">
        <v>1</v>
      </c>
      <c r="E222" s="103" t="s">
        <v>1408</v>
      </c>
      <c r="F222" s="231">
        <v>1</v>
      </c>
      <c r="G222" s="149" t="s">
        <v>612</v>
      </c>
      <c r="H222" s="103"/>
      <c r="I222" s="103"/>
      <c r="J222" s="103"/>
      <c r="K222" s="103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</row>
    <row r="223" spans="1:24" ht="46.8" x14ac:dyDescent="0.3">
      <c r="A223" s="100" t="s">
        <v>1409</v>
      </c>
      <c r="B223" s="96"/>
      <c r="C223" s="103" t="s">
        <v>1407</v>
      </c>
      <c r="D223" s="231">
        <v>1</v>
      </c>
      <c r="E223" s="103" t="s">
        <v>1408</v>
      </c>
      <c r="F223" s="231">
        <v>1</v>
      </c>
      <c r="G223" s="149" t="s">
        <v>614</v>
      </c>
      <c r="H223" s="103"/>
      <c r="I223" s="103"/>
      <c r="J223" s="103"/>
      <c r="K223" s="103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</row>
    <row r="224" spans="1:24" ht="46.8" x14ac:dyDescent="0.3">
      <c r="A224" s="100" t="s">
        <v>1410</v>
      </c>
      <c r="B224" s="96"/>
      <c r="C224" s="103" t="s">
        <v>1407</v>
      </c>
      <c r="D224" s="231">
        <v>1</v>
      </c>
      <c r="E224" s="103" t="s">
        <v>1408</v>
      </c>
      <c r="F224" s="231">
        <v>1</v>
      </c>
      <c r="G224" s="149" t="s">
        <v>614</v>
      </c>
      <c r="H224" s="103"/>
      <c r="I224" s="103"/>
      <c r="J224" s="103"/>
      <c r="K224" s="103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</row>
    <row r="225" spans="1:24" ht="62.4" x14ac:dyDescent="0.3">
      <c r="A225" s="100" t="s">
        <v>1411</v>
      </c>
      <c r="B225" s="96"/>
      <c r="C225" s="103" t="s">
        <v>1412</v>
      </c>
      <c r="D225" s="231">
        <v>4</v>
      </c>
      <c r="E225" s="103" t="s">
        <v>615</v>
      </c>
      <c r="F225" s="231">
        <v>4</v>
      </c>
      <c r="G225" s="103" t="s">
        <v>616</v>
      </c>
      <c r="H225" s="103"/>
      <c r="I225" s="103"/>
      <c r="J225" s="103"/>
      <c r="K225" s="103"/>
      <c r="L225" s="151"/>
      <c r="M225" s="151"/>
      <c r="N225" s="151"/>
      <c r="O225" s="151"/>
      <c r="P225" s="151">
        <v>4</v>
      </c>
      <c r="Q225" s="151"/>
      <c r="R225" s="151"/>
      <c r="S225" s="151"/>
      <c r="T225" s="151"/>
      <c r="U225" s="151"/>
      <c r="V225" s="151"/>
      <c r="W225" s="151"/>
      <c r="X225" s="96"/>
    </row>
    <row r="226" spans="1:24" ht="46.8" x14ac:dyDescent="0.3">
      <c r="A226" s="100" t="s">
        <v>1413</v>
      </c>
      <c r="B226" s="96"/>
      <c r="C226" s="103" t="s">
        <v>1414</v>
      </c>
      <c r="D226" s="156">
        <v>1</v>
      </c>
      <c r="E226" s="119" t="s">
        <v>618</v>
      </c>
      <c r="F226" s="156">
        <v>1</v>
      </c>
      <c r="G226" s="103" t="s">
        <v>619</v>
      </c>
      <c r="H226" s="103"/>
      <c r="I226" s="103"/>
      <c r="J226" s="103"/>
      <c r="K226" s="103"/>
      <c r="L226" s="96"/>
      <c r="M226" s="96"/>
      <c r="N226" s="146">
        <v>0.1</v>
      </c>
      <c r="O226" s="96"/>
      <c r="P226" s="146">
        <v>0.2</v>
      </c>
      <c r="Q226" s="96"/>
      <c r="R226" s="146">
        <v>0.2</v>
      </c>
      <c r="S226" s="96"/>
      <c r="T226" s="146">
        <v>0.2</v>
      </c>
      <c r="U226" s="96"/>
      <c r="V226" s="146">
        <v>0.2</v>
      </c>
      <c r="W226" s="152">
        <v>0.1</v>
      </c>
      <c r="X226" s="96"/>
    </row>
    <row r="227" spans="1:24" ht="31.2" x14ac:dyDescent="0.3">
      <c r="A227" s="100" t="s">
        <v>1415</v>
      </c>
      <c r="B227" s="96"/>
      <c r="C227" s="103" t="s">
        <v>1416</v>
      </c>
      <c r="D227" s="231">
        <v>6</v>
      </c>
      <c r="E227" s="119" t="s">
        <v>621</v>
      </c>
      <c r="F227" s="231">
        <v>6</v>
      </c>
      <c r="G227" s="149" t="s">
        <v>622</v>
      </c>
      <c r="H227" s="103"/>
      <c r="I227" s="103"/>
      <c r="J227" s="103"/>
      <c r="K227" s="103"/>
      <c r="L227" s="153"/>
      <c r="M227" s="153">
        <v>1</v>
      </c>
      <c r="N227" s="153"/>
      <c r="O227" s="153">
        <v>1</v>
      </c>
      <c r="P227" s="153"/>
      <c r="Q227" s="153">
        <v>1</v>
      </c>
      <c r="R227" s="153"/>
      <c r="S227" s="153">
        <v>1</v>
      </c>
      <c r="T227" s="153"/>
      <c r="U227" s="153">
        <v>1</v>
      </c>
      <c r="V227" s="153"/>
      <c r="W227" s="153">
        <v>1</v>
      </c>
      <c r="X227" s="96"/>
    </row>
    <row r="228" spans="1:24" ht="31.2" x14ac:dyDescent="0.3">
      <c r="A228" s="100" t="s">
        <v>1417</v>
      </c>
      <c r="B228" s="96"/>
      <c r="C228" s="103" t="s">
        <v>1418</v>
      </c>
      <c r="D228" s="231">
        <v>1</v>
      </c>
      <c r="E228" s="103" t="s">
        <v>623</v>
      </c>
      <c r="F228" s="231">
        <v>1</v>
      </c>
      <c r="G228" s="103" t="s">
        <v>623</v>
      </c>
      <c r="H228" s="103"/>
      <c r="I228" s="103"/>
      <c r="J228" s="103"/>
      <c r="K228" s="103"/>
      <c r="L228" s="153"/>
      <c r="M228" s="153"/>
      <c r="N228" s="153"/>
      <c r="O228" s="153"/>
      <c r="P228" s="153"/>
      <c r="Q228" s="153">
        <v>1</v>
      </c>
      <c r="R228" s="153"/>
      <c r="S228" s="153"/>
      <c r="T228" s="153"/>
      <c r="U228" s="153"/>
      <c r="V228" s="153"/>
      <c r="W228" s="153"/>
      <c r="X228" s="96"/>
    </row>
    <row r="229" spans="1:24" ht="46.8" x14ac:dyDescent="0.3">
      <c r="A229" s="100" t="s">
        <v>1419</v>
      </c>
      <c r="B229" s="96"/>
      <c r="C229" s="103" t="s">
        <v>1420</v>
      </c>
      <c r="D229" s="231">
        <v>2</v>
      </c>
      <c r="E229" s="149" t="s">
        <v>624</v>
      </c>
      <c r="F229" s="231">
        <v>2</v>
      </c>
      <c r="G229" s="149" t="s">
        <v>625</v>
      </c>
      <c r="H229" s="103"/>
      <c r="I229" s="103"/>
      <c r="J229" s="103"/>
      <c r="K229" s="103"/>
      <c r="L229" s="96">
        <v>2</v>
      </c>
      <c r="M229" s="221"/>
      <c r="N229" s="221"/>
      <c r="O229" s="221"/>
      <c r="P229" s="221"/>
      <c r="Q229" s="221"/>
      <c r="R229" s="221"/>
      <c r="S229" s="221"/>
      <c r="T229" s="221"/>
      <c r="U229" s="221"/>
      <c r="V229" s="221"/>
      <c r="W229" s="221"/>
      <c r="X229" s="96"/>
    </row>
    <row r="230" spans="1:24" ht="46.8" x14ac:dyDescent="0.3">
      <c r="A230" s="100" t="s">
        <v>1421</v>
      </c>
      <c r="B230" s="96"/>
      <c r="C230" s="103" t="s">
        <v>1422</v>
      </c>
      <c r="D230" s="231">
        <v>12</v>
      </c>
      <c r="E230" s="149" t="s">
        <v>624</v>
      </c>
      <c r="F230" s="231">
        <v>12</v>
      </c>
      <c r="G230" s="149" t="s">
        <v>626</v>
      </c>
      <c r="H230" s="103"/>
      <c r="I230" s="103"/>
      <c r="J230" s="103"/>
      <c r="K230" s="103"/>
      <c r="L230" s="96">
        <v>1</v>
      </c>
      <c r="M230" s="96">
        <v>1</v>
      </c>
      <c r="N230" s="96">
        <v>1</v>
      </c>
      <c r="O230" s="96">
        <v>1</v>
      </c>
      <c r="P230" s="96">
        <v>1</v>
      </c>
      <c r="Q230" s="96">
        <v>1</v>
      </c>
      <c r="R230" s="96">
        <v>1</v>
      </c>
      <c r="S230" s="96">
        <v>1</v>
      </c>
      <c r="T230" s="96">
        <v>1</v>
      </c>
      <c r="U230" s="96">
        <v>1</v>
      </c>
      <c r="V230" s="96">
        <v>1</v>
      </c>
      <c r="W230" s="96">
        <v>1</v>
      </c>
      <c r="X230" s="96"/>
    </row>
    <row r="231" spans="1:24" ht="15.6" x14ac:dyDescent="0.3">
      <c r="A231" s="100" t="s">
        <v>1423</v>
      </c>
      <c r="B231" s="96"/>
      <c r="C231" s="103"/>
      <c r="D231" s="103"/>
      <c r="E231" s="103"/>
      <c r="F231" s="231"/>
      <c r="G231" s="103"/>
      <c r="H231" s="103"/>
      <c r="I231" s="103"/>
      <c r="J231" s="103"/>
      <c r="K231" s="103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</row>
    <row r="232" spans="1:24" ht="15.6" x14ac:dyDescent="0.3">
      <c r="A232" s="100" t="s">
        <v>1424</v>
      </c>
      <c r="B232" s="96"/>
      <c r="C232" s="103"/>
      <c r="D232" s="103"/>
      <c r="E232" s="103"/>
      <c r="F232" s="231"/>
      <c r="G232" s="103"/>
      <c r="H232" s="103"/>
      <c r="I232" s="103"/>
      <c r="J232" s="103"/>
      <c r="K232" s="103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</row>
    <row r="233" spans="1:24" ht="15.6" x14ac:dyDescent="0.3">
      <c r="A233" s="100" t="s">
        <v>1425</v>
      </c>
      <c r="B233" s="96"/>
      <c r="C233" s="103"/>
      <c r="D233" s="103"/>
      <c r="E233" s="103"/>
      <c r="F233" s="231"/>
      <c r="G233" s="103"/>
      <c r="H233" s="103"/>
      <c r="I233" s="103"/>
      <c r="J233" s="103"/>
      <c r="K233" s="103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</row>
    <row r="234" spans="1:24" ht="15.6" x14ac:dyDescent="0.3">
      <c r="A234" s="100" t="s">
        <v>1426</v>
      </c>
      <c r="B234" s="96"/>
      <c r="C234" s="103"/>
      <c r="D234" s="103"/>
      <c r="E234" s="103"/>
      <c r="F234" s="231"/>
      <c r="G234" s="103"/>
      <c r="H234" s="103"/>
      <c r="I234" s="103"/>
      <c r="J234" s="103"/>
      <c r="K234" s="103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</row>
    <row r="235" spans="1:24" ht="15.6" x14ac:dyDescent="0.3">
      <c r="A235" s="100" t="s">
        <v>1427</v>
      </c>
      <c r="B235" s="96"/>
      <c r="C235" s="103"/>
      <c r="D235" s="103"/>
      <c r="E235" s="103"/>
      <c r="F235" s="231"/>
      <c r="G235" s="103"/>
      <c r="H235" s="103"/>
      <c r="I235" s="103"/>
      <c r="J235" s="103"/>
      <c r="K235" s="103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</row>
    <row r="236" spans="1:24" ht="15.6" x14ac:dyDescent="0.3">
      <c r="A236" s="100" t="s">
        <v>1428</v>
      </c>
      <c r="B236" s="96"/>
      <c r="C236" s="103"/>
      <c r="D236" s="103"/>
      <c r="E236" s="103"/>
      <c r="F236" s="231"/>
      <c r="G236" s="103"/>
      <c r="H236" s="103"/>
      <c r="I236" s="103"/>
      <c r="J236" s="103"/>
      <c r="K236" s="103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</row>
    <row r="237" spans="1:24" ht="15.6" x14ac:dyDescent="0.3">
      <c r="A237" s="100" t="s">
        <v>1429</v>
      </c>
      <c r="B237" s="96"/>
      <c r="C237" s="103"/>
      <c r="D237" s="103"/>
      <c r="E237" s="103"/>
      <c r="F237" s="231"/>
      <c r="G237" s="103"/>
      <c r="H237" s="103"/>
      <c r="I237" s="103"/>
      <c r="J237" s="103"/>
      <c r="K237" s="103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</row>
    <row r="238" spans="1:24" ht="15.6" x14ac:dyDescent="0.3">
      <c r="A238" s="100" t="s">
        <v>1430</v>
      </c>
      <c r="B238" s="96"/>
      <c r="C238" s="103"/>
      <c r="D238" s="103"/>
      <c r="E238" s="103"/>
      <c r="F238" s="231"/>
      <c r="G238" s="103"/>
      <c r="H238" s="103"/>
      <c r="I238" s="103"/>
      <c r="J238" s="103"/>
      <c r="K238" s="103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</row>
    <row r="239" spans="1:24" ht="15.6" x14ac:dyDescent="0.3">
      <c r="A239" s="100" t="s">
        <v>1431</v>
      </c>
      <c r="B239" s="96"/>
      <c r="C239" s="103"/>
      <c r="D239" s="103"/>
      <c r="E239" s="103"/>
      <c r="F239" s="231"/>
      <c r="G239" s="103"/>
      <c r="H239" s="103"/>
      <c r="I239" s="103"/>
      <c r="J239" s="103"/>
      <c r="K239" s="103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</row>
    <row r="240" spans="1:24" ht="15.6" x14ac:dyDescent="0.3">
      <c r="A240" s="100" t="s">
        <v>1432</v>
      </c>
      <c r="B240" s="96"/>
      <c r="C240" s="103"/>
      <c r="D240" s="103"/>
      <c r="E240" s="103"/>
      <c r="F240" s="231"/>
      <c r="G240" s="103"/>
      <c r="H240" s="103"/>
      <c r="I240" s="103"/>
      <c r="J240" s="103"/>
      <c r="K240" s="103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</row>
    <row r="241" spans="1:24" ht="15.6" x14ac:dyDescent="0.3">
      <c r="A241" s="100" t="s">
        <v>1433</v>
      </c>
      <c r="B241" s="96"/>
      <c r="C241" s="103"/>
      <c r="D241" s="103"/>
      <c r="E241" s="103"/>
      <c r="F241" s="231"/>
      <c r="G241" s="103"/>
      <c r="H241" s="103"/>
      <c r="I241" s="103"/>
      <c r="J241" s="103"/>
      <c r="K241" s="103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</row>
    <row r="242" spans="1:24" ht="15.6" x14ac:dyDescent="0.3">
      <c r="A242" s="100" t="s">
        <v>1434</v>
      </c>
      <c r="B242" s="96"/>
      <c r="C242" s="103"/>
      <c r="D242" s="103"/>
      <c r="E242" s="103"/>
      <c r="F242" s="231"/>
      <c r="G242" s="103"/>
      <c r="H242" s="103"/>
      <c r="I242" s="103"/>
      <c r="J242" s="103"/>
      <c r="K242" s="103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</row>
    <row r="243" spans="1:24" ht="15.6" x14ac:dyDescent="0.3">
      <c r="A243" s="100" t="s">
        <v>1435</v>
      </c>
      <c r="B243" s="96"/>
      <c r="C243" s="103"/>
      <c r="D243" s="103"/>
      <c r="E243" s="103"/>
      <c r="F243" s="231"/>
      <c r="G243" s="103"/>
      <c r="H243" s="103"/>
      <c r="I243" s="103"/>
      <c r="J243" s="103"/>
      <c r="K243" s="103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</row>
    <row r="244" spans="1:24" ht="15.6" x14ac:dyDescent="0.3">
      <c r="A244" s="100" t="s">
        <v>1436</v>
      </c>
      <c r="B244" s="96"/>
      <c r="C244" s="103"/>
      <c r="D244" s="103"/>
      <c r="E244" s="103"/>
      <c r="F244" s="231"/>
      <c r="G244" s="103"/>
      <c r="H244" s="103"/>
      <c r="I244" s="103"/>
      <c r="J244" s="103"/>
      <c r="K244" s="103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</row>
    <row r="245" spans="1:24" ht="15.6" x14ac:dyDescent="0.3">
      <c r="A245" s="100" t="s">
        <v>1437</v>
      </c>
      <c r="B245" s="96"/>
      <c r="C245" s="103"/>
      <c r="D245" s="103"/>
      <c r="E245" s="103"/>
      <c r="F245" s="231"/>
      <c r="G245" s="103"/>
      <c r="H245" s="103"/>
      <c r="I245" s="103"/>
      <c r="J245" s="103"/>
      <c r="K245" s="103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</row>
    <row r="246" spans="1:24" ht="15.6" x14ac:dyDescent="0.3">
      <c r="A246" s="100" t="s">
        <v>1438</v>
      </c>
      <c r="B246" s="96"/>
      <c r="C246" s="103"/>
      <c r="D246" s="103"/>
      <c r="E246" s="103"/>
      <c r="F246" s="231"/>
      <c r="G246" s="103"/>
      <c r="H246" s="103"/>
      <c r="I246" s="103"/>
      <c r="J246" s="103"/>
      <c r="K246" s="103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</row>
    <row r="247" spans="1:24" ht="15.6" x14ac:dyDescent="0.3">
      <c r="A247" s="100" t="s">
        <v>1439</v>
      </c>
      <c r="B247" s="96"/>
      <c r="C247" s="103"/>
      <c r="D247" s="103"/>
      <c r="E247" s="103"/>
      <c r="F247" s="231"/>
      <c r="G247" s="103"/>
      <c r="H247" s="103"/>
      <c r="I247" s="103"/>
      <c r="J247" s="103"/>
      <c r="K247" s="103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</row>
    <row r="248" spans="1:24" ht="15.6" x14ac:dyDescent="0.3">
      <c r="A248" s="100" t="s">
        <v>1440</v>
      </c>
      <c r="B248" s="96"/>
      <c r="C248" s="103"/>
      <c r="D248" s="103"/>
      <c r="E248" s="103"/>
      <c r="F248" s="231"/>
      <c r="G248" s="103"/>
      <c r="H248" s="103"/>
      <c r="I248" s="103"/>
      <c r="J248" s="103"/>
      <c r="K248" s="103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</row>
    <row r="249" spans="1:24" ht="15.6" x14ac:dyDescent="0.3">
      <c r="A249" s="100" t="s">
        <v>1441</v>
      </c>
      <c r="B249" s="96"/>
      <c r="C249" s="103"/>
      <c r="D249" s="103"/>
      <c r="E249" s="103"/>
      <c r="F249" s="231"/>
      <c r="G249" s="103"/>
      <c r="H249" s="103"/>
      <c r="I249" s="103"/>
      <c r="J249" s="103"/>
      <c r="K249" s="103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</row>
    <row r="250" spans="1:24" ht="15.6" x14ac:dyDescent="0.3">
      <c r="A250" s="100" t="s">
        <v>1442</v>
      </c>
      <c r="B250" s="96"/>
      <c r="C250" s="103"/>
      <c r="D250" s="103"/>
      <c r="E250" s="103"/>
      <c r="F250" s="231"/>
      <c r="G250" s="103"/>
      <c r="H250" s="103"/>
      <c r="I250" s="103"/>
      <c r="J250" s="103"/>
      <c r="K250" s="103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</row>
    <row r="251" spans="1:24" ht="15.6" x14ac:dyDescent="0.3">
      <c r="A251" s="100" t="s">
        <v>1443</v>
      </c>
      <c r="B251" s="96"/>
      <c r="C251" s="103"/>
      <c r="D251" s="103"/>
      <c r="E251" s="103"/>
      <c r="F251" s="231"/>
      <c r="G251" s="103"/>
      <c r="H251" s="103"/>
      <c r="I251" s="103"/>
      <c r="J251" s="103"/>
      <c r="K251" s="103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</row>
    <row r="252" spans="1:24" ht="15.6" x14ac:dyDescent="0.3">
      <c r="A252" s="100" t="s">
        <v>1444</v>
      </c>
      <c r="B252" s="96"/>
      <c r="C252" s="103"/>
      <c r="D252" s="103"/>
      <c r="E252" s="103"/>
      <c r="F252" s="231"/>
      <c r="G252" s="103"/>
      <c r="H252" s="103"/>
      <c r="I252" s="103"/>
      <c r="J252" s="103"/>
      <c r="K252" s="103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</row>
    <row r="253" spans="1:24" ht="15.6" x14ac:dyDescent="0.3">
      <c r="A253" s="100" t="s">
        <v>1445</v>
      </c>
      <c r="B253" s="96"/>
      <c r="C253" s="103"/>
      <c r="D253" s="103"/>
      <c r="E253" s="103"/>
      <c r="F253" s="231"/>
      <c r="G253" s="103"/>
      <c r="H253" s="103"/>
      <c r="I253" s="103"/>
      <c r="J253" s="103"/>
      <c r="K253" s="103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</row>
    <row r="254" spans="1:24" ht="62.4" x14ac:dyDescent="0.3">
      <c r="A254" s="100" t="s">
        <v>1446</v>
      </c>
      <c r="B254" s="96" t="e">
        <f>+'[2]Metas Estratégicas'!A224</f>
        <v>#REF!</v>
      </c>
      <c r="C254" s="103" t="e">
        <f>+[2]Productos!C168</f>
        <v>#REF!</v>
      </c>
      <c r="D254" s="103" t="e">
        <f>+[2]Productos!D168</f>
        <v>#REF!</v>
      </c>
      <c r="E254" s="103"/>
      <c r="F254" s="231" t="e">
        <f>+[3]Productos!F168</f>
        <v>#REF!</v>
      </c>
      <c r="G254" s="103" t="e">
        <f>+[2]Productos!G168</f>
        <v>#REF!</v>
      </c>
      <c r="H254" s="103" t="s">
        <v>1447</v>
      </c>
      <c r="I254" s="103" t="s">
        <v>1448</v>
      </c>
      <c r="J254" s="103">
        <v>2</v>
      </c>
      <c r="K254" s="103" t="s">
        <v>1269</v>
      </c>
      <c r="L254" s="96"/>
      <c r="M254" s="96"/>
      <c r="N254" s="96"/>
      <c r="O254" s="96"/>
      <c r="P254" s="96"/>
      <c r="Q254" s="96">
        <v>1</v>
      </c>
      <c r="R254" s="96"/>
      <c r="S254" s="96"/>
      <c r="T254" s="96"/>
      <c r="U254" s="96"/>
      <c r="V254" s="96"/>
      <c r="W254" s="96">
        <v>1</v>
      </c>
      <c r="X254" s="103" t="s">
        <v>1449</v>
      </c>
    </row>
    <row r="255" spans="1:24" ht="62.4" x14ac:dyDescent="0.3">
      <c r="A255" s="100" t="s">
        <v>1450</v>
      </c>
      <c r="B255" s="96" t="s">
        <v>1451</v>
      </c>
      <c r="C255" s="103" t="e">
        <f>+[2]Productos!C168</f>
        <v>#REF!</v>
      </c>
      <c r="D255" s="103">
        <v>3</v>
      </c>
      <c r="E255" s="103" t="e">
        <f>+[2]Productos!E168</f>
        <v>#REF!</v>
      </c>
      <c r="F255" s="103" t="e">
        <f>+[2]Productos!F168</f>
        <v>#REF!</v>
      </c>
      <c r="G255" s="103" t="e">
        <f>+[2]Productos!G168</f>
        <v>#REF!</v>
      </c>
      <c r="H255" s="103" t="s">
        <v>1452</v>
      </c>
      <c r="I255" s="103" t="s">
        <v>1453</v>
      </c>
      <c r="J255" s="103">
        <v>2</v>
      </c>
      <c r="K255" s="103" t="s">
        <v>1269</v>
      </c>
      <c r="L255" s="96"/>
      <c r="M255" s="96"/>
      <c r="N255" s="96"/>
      <c r="O255" s="96"/>
      <c r="P255" s="96"/>
      <c r="Q255" s="96">
        <v>1</v>
      </c>
      <c r="R255" s="96"/>
      <c r="S255" s="96"/>
      <c r="T255" s="96"/>
      <c r="U255" s="96"/>
      <c r="V255" s="96"/>
      <c r="W255" s="96">
        <v>1</v>
      </c>
      <c r="X255" s="103" t="s">
        <v>1454</v>
      </c>
    </row>
    <row r="256" spans="1:24" ht="62.4" x14ac:dyDescent="0.3">
      <c r="A256" s="100" t="s">
        <v>1455</v>
      </c>
      <c r="B256" s="96" t="s">
        <v>1451</v>
      </c>
      <c r="C256" s="103" t="e">
        <f>+[2]Productos!C168</f>
        <v>#REF!</v>
      </c>
      <c r="D256" s="103">
        <v>3</v>
      </c>
      <c r="E256" s="103" t="e">
        <f>+[2]Productos!E168</f>
        <v>#REF!</v>
      </c>
      <c r="F256" s="233" t="e">
        <f>+[2]Productos!F168</f>
        <v>#REF!</v>
      </c>
      <c r="G256" s="103" t="e">
        <f>+[2]Productos!G168</f>
        <v>#REF!</v>
      </c>
      <c r="H256" s="103" t="s">
        <v>1456</v>
      </c>
      <c r="I256" s="103" t="s">
        <v>1457</v>
      </c>
      <c r="J256" s="103">
        <v>2</v>
      </c>
      <c r="K256" s="103" t="s">
        <v>1269</v>
      </c>
      <c r="L256" s="96"/>
      <c r="M256" s="96"/>
      <c r="N256" s="96"/>
      <c r="O256" s="96"/>
      <c r="P256" s="96"/>
      <c r="Q256" s="96">
        <v>1</v>
      </c>
      <c r="R256" s="96"/>
      <c r="S256" s="96"/>
      <c r="T256" s="96"/>
      <c r="U256" s="96"/>
      <c r="V256" s="96"/>
      <c r="W256" s="96">
        <v>1</v>
      </c>
      <c r="X256" s="103" t="s">
        <v>1458</v>
      </c>
    </row>
    <row r="257" spans="1:24" ht="31.2" x14ac:dyDescent="0.3">
      <c r="A257" s="100" t="s">
        <v>1459</v>
      </c>
      <c r="B257" s="96" t="e">
        <f>+'[2]Metas Estratégicas'!A225</f>
        <v>#REF!</v>
      </c>
      <c r="C257" s="103" t="e">
        <f>+[2]Productos!C169</f>
        <v>#REF!</v>
      </c>
      <c r="D257" s="154" t="e">
        <f>+[2]Productos!D169</f>
        <v>#REF!</v>
      </c>
      <c r="E257" s="103" t="e">
        <f>+[2]Productos!E169</f>
        <v>#REF!</v>
      </c>
      <c r="F257" s="103">
        <v>1</v>
      </c>
      <c r="G257" s="103" t="e">
        <f>+[2]Productos!G168</f>
        <v>#REF!</v>
      </c>
      <c r="H257" s="103" t="s">
        <v>1460</v>
      </c>
      <c r="I257" s="103" t="s">
        <v>1461</v>
      </c>
      <c r="J257" s="103">
        <v>2</v>
      </c>
      <c r="K257" s="103" t="s">
        <v>1269</v>
      </c>
      <c r="L257" s="96"/>
      <c r="M257" s="96"/>
      <c r="N257" s="96"/>
      <c r="O257" s="96"/>
      <c r="P257" s="96"/>
      <c r="Q257" s="96">
        <v>1</v>
      </c>
      <c r="R257" s="96"/>
      <c r="S257" s="96"/>
      <c r="T257" s="96"/>
      <c r="U257" s="96"/>
      <c r="V257" s="96"/>
      <c r="W257" s="96">
        <v>1</v>
      </c>
      <c r="X257" s="103" t="s">
        <v>1461</v>
      </c>
    </row>
    <row r="258" spans="1:24" ht="31.2" x14ac:dyDescent="0.3">
      <c r="A258" s="100" t="s">
        <v>1462</v>
      </c>
      <c r="B258" s="96" t="e">
        <f>+[2]Productos!B169</f>
        <v>#REF!</v>
      </c>
      <c r="C258" s="103" t="e">
        <f>+[2]Productos!C169</f>
        <v>#REF!</v>
      </c>
      <c r="D258" s="154">
        <v>770</v>
      </c>
      <c r="E258" s="103" t="e">
        <f>+[2]Productos!E169</f>
        <v>#REF!</v>
      </c>
      <c r="F258" s="103">
        <v>1</v>
      </c>
      <c r="G258" s="103" t="e">
        <f>+[2]Productos!G168</f>
        <v>#REF!</v>
      </c>
      <c r="H258" s="103" t="s">
        <v>1463</v>
      </c>
      <c r="I258" s="103" t="s">
        <v>1464</v>
      </c>
      <c r="J258" s="154" t="e">
        <f>+[2]Productos!F169</f>
        <v>#REF!</v>
      </c>
      <c r="K258" s="96" t="s">
        <v>1269</v>
      </c>
      <c r="L258" s="96"/>
      <c r="M258" s="96"/>
      <c r="N258" s="96"/>
      <c r="O258" s="96"/>
      <c r="P258" s="96"/>
      <c r="Q258" s="96">
        <v>0.5</v>
      </c>
      <c r="R258" s="96"/>
      <c r="S258" s="96"/>
      <c r="T258" s="96"/>
      <c r="U258" s="96"/>
      <c r="V258" s="96"/>
      <c r="W258" s="96">
        <v>1</v>
      </c>
      <c r="X258" s="103" t="s">
        <v>1465</v>
      </c>
    </row>
    <row r="259" spans="1:24" ht="31.2" x14ac:dyDescent="0.3">
      <c r="A259" s="100" t="s">
        <v>1466</v>
      </c>
      <c r="B259" s="96" t="e">
        <f>+'[2]Metas Estratégicas'!A226</f>
        <v>#REF!</v>
      </c>
      <c r="C259" s="103" t="e">
        <f>+[2]Productos!C170</f>
        <v>#REF!</v>
      </c>
      <c r="D259" s="103" t="e">
        <f>+[2]Productos!D170</f>
        <v>#REF!</v>
      </c>
      <c r="E259" s="103" t="e">
        <f>+[2]Productos!E170</f>
        <v>#REF!</v>
      </c>
      <c r="F259" s="103">
        <v>4</v>
      </c>
      <c r="G259" s="103" t="e">
        <f>+[2]Productos!G170</f>
        <v>#REF!</v>
      </c>
      <c r="H259" s="103" t="s">
        <v>1467</v>
      </c>
      <c r="I259" s="103" t="s">
        <v>1468</v>
      </c>
      <c r="J259" s="103" t="e">
        <f>+[2]Productos!F170</f>
        <v>#REF!</v>
      </c>
      <c r="K259" s="96" t="s">
        <v>668</v>
      </c>
      <c r="L259" s="96">
        <v>1</v>
      </c>
      <c r="M259" s="96"/>
      <c r="N259" s="96"/>
      <c r="O259" s="96">
        <v>1</v>
      </c>
      <c r="P259" s="96"/>
      <c r="Q259" s="96"/>
      <c r="R259" s="96">
        <v>1</v>
      </c>
      <c r="S259" s="96"/>
      <c r="T259" s="96"/>
      <c r="U259" s="96">
        <v>1</v>
      </c>
      <c r="V259" s="96"/>
      <c r="W259" s="96"/>
      <c r="X259" s="103" t="s">
        <v>1469</v>
      </c>
    </row>
    <row r="260" spans="1:24" ht="78" x14ac:dyDescent="0.3">
      <c r="A260" s="100" t="s">
        <v>1470</v>
      </c>
      <c r="B260" s="96" t="e">
        <f>+'[2]Metas Estratégicas'!A227</f>
        <v>#REF!</v>
      </c>
      <c r="C260" s="103" t="e">
        <f>+'[2]Metas Estratégicas'!I227</f>
        <v>#REF!</v>
      </c>
      <c r="D260" s="96">
        <v>1</v>
      </c>
      <c r="E260" s="103" t="e">
        <f>+[2]Productos!E171</f>
        <v>#REF!</v>
      </c>
      <c r="F260" s="96">
        <v>1</v>
      </c>
      <c r="G260" s="103" t="s">
        <v>1471</v>
      </c>
      <c r="H260" s="103" t="s">
        <v>1472</v>
      </c>
      <c r="I260" s="103" t="s">
        <v>1473</v>
      </c>
      <c r="J260" s="155">
        <v>0.5</v>
      </c>
      <c r="K260" s="96" t="s">
        <v>1264</v>
      </c>
      <c r="L260" s="96"/>
      <c r="M260" s="96"/>
      <c r="N260" s="96"/>
      <c r="O260" s="155">
        <f>50/3/100</f>
        <v>0.16666666666666669</v>
      </c>
      <c r="P260" s="96"/>
      <c r="Q260" s="96"/>
      <c r="R260" s="96"/>
      <c r="S260" s="155">
        <f>50/3/100</f>
        <v>0.16666666666666669</v>
      </c>
      <c r="T260" s="96"/>
      <c r="U260" s="96"/>
      <c r="V260" s="96"/>
      <c r="W260" s="155">
        <f>50/3/100</f>
        <v>0.16666666666666669</v>
      </c>
      <c r="X260" s="103" t="s">
        <v>1474</v>
      </c>
    </row>
    <row r="261" spans="1:24" ht="78" x14ac:dyDescent="0.3">
      <c r="A261" s="100" t="s">
        <v>1475</v>
      </c>
      <c r="B261" s="96" t="e">
        <f>+'[2]Metas Estratégicas'!A227</f>
        <v>#REF!</v>
      </c>
      <c r="C261" s="103" t="e">
        <f>+'[2]Metas Estratégicas'!I227</f>
        <v>#REF!</v>
      </c>
      <c r="D261" s="96">
        <v>1</v>
      </c>
      <c r="E261" s="103" t="e">
        <f>+[2]Productos!E171</f>
        <v>#REF!</v>
      </c>
      <c r="F261" s="96">
        <v>1</v>
      </c>
      <c r="G261" s="103" t="s">
        <v>1476</v>
      </c>
      <c r="H261" s="103" t="s">
        <v>1477</v>
      </c>
      <c r="I261" s="103" t="s">
        <v>1478</v>
      </c>
      <c r="J261" s="155">
        <v>0.5</v>
      </c>
      <c r="K261" s="96" t="s">
        <v>1264</v>
      </c>
      <c r="L261" s="96"/>
      <c r="M261" s="96"/>
      <c r="N261" s="96"/>
      <c r="O261" s="155">
        <f>50/3/100</f>
        <v>0.16666666666666669</v>
      </c>
      <c r="P261" s="96"/>
      <c r="Q261" s="96"/>
      <c r="R261" s="96"/>
      <c r="S261" s="155">
        <f>50/3/100</f>
        <v>0.16666666666666669</v>
      </c>
      <c r="T261" s="96"/>
      <c r="U261" s="96"/>
      <c r="V261" s="96"/>
      <c r="W261" s="155">
        <f>50/3/100</f>
        <v>0.16666666666666669</v>
      </c>
      <c r="X261" s="103" t="s">
        <v>1479</v>
      </c>
    </row>
    <row r="262" spans="1:24" ht="93.6" x14ac:dyDescent="0.3">
      <c r="A262" s="100" t="s">
        <v>1480</v>
      </c>
      <c r="B262" s="96" t="e">
        <f>+'[2]Metas Estratégicas'!A227</f>
        <v>#REF!</v>
      </c>
      <c r="C262" s="103" t="e">
        <f>+'[2]Metas Estratégicas'!I227</f>
        <v>#REF!</v>
      </c>
      <c r="D262" s="96">
        <v>1</v>
      </c>
      <c r="E262" s="103" t="e">
        <f>+[2]Productos!E171</f>
        <v>#REF!</v>
      </c>
      <c r="F262" s="96">
        <v>1</v>
      </c>
      <c r="G262" s="103" t="s">
        <v>1476</v>
      </c>
      <c r="H262" s="103" t="s">
        <v>1481</v>
      </c>
      <c r="I262" s="103" t="s">
        <v>1482</v>
      </c>
      <c r="J262" s="155">
        <v>0.7</v>
      </c>
      <c r="K262" s="96" t="s">
        <v>1483</v>
      </c>
      <c r="L262" s="96"/>
      <c r="M262" s="96"/>
      <c r="N262" s="155">
        <f>70/4/100</f>
        <v>0.17499999999999999</v>
      </c>
      <c r="O262" s="96"/>
      <c r="P262" s="96"/>
      <c r="Q262" s="155">
        <f>70/4/100</f>
        <v>0.17499999999999999</v>
      </c>
      <c r="R262" s="96"/>
      <c r="S262" s="96"/>
      <c r="T262" s="155">
        <f>70/4/100</f>
        <v>0.17499999999999999</v>
      </c>
      <c r="U262" s="96"/>
      <c r="V262" s="96"/>
      <c r="W262" s="155">
        <f>70/4/100</f>
        <v>0.17499999999999999</v>
      </c>
      <c r="X262" s="103" t="s">
        <v>1484</v>
      </c>
    </row>
    <row r="263" spans="1:24" ht="78" x14ac:dyDescent="0.3">
      <c r="A263" s="100" t="s">
        <v>1485</v>
      </c>
      <c r="B263" s="96" t="e">
        <f>+'[2]Metas Estratégicas'!A227</f>
        <v>#REF!</v>
      </c>
      <c r="C263" s="103" t="e">
        <f>+'[2]Metas Estratégicas'!I227</f>
        <v>#REF!</v>
      </c>
      <c r="D263" s="96">
        <v>1</v>
      </c>
      <c r="E263" s="103" t="e">
        <f>+[2]Productos!E171</f>
        <v>#REF!</v>
      </c>
      <c r="F263" s="96">
        <v>1</v>
      </c>
      <c r="G263" s="103" t="s">
        <v>1476</v>
      </c>
      <c r="H263" s="103" t="s">
        <v>1486</v>
      </c>
      <c r="I263" s="103" t="s">
        <v>1487</v>
      </c>
      <c r="J263" s="155">
        <v>1</v>
      </c>
      <c r="K263" s="96" t="s">
        <v>1316</v>
      </c>
      <c r="L263" s="146">
        <v>1</v>
      </c>
      <c r="M263" s="146">
        <v>1</v>
      </c>
      <c r="N263" s="146">
        <v>1</v>
      </c>
      <c r="O263" s="146">
        <v>1</v>
      </c>
      <c r="P263" s="146">
        <v>1</v>
      </c>
      <c r="Q263" s="146">
        <v>1</v>
      </c>
      <c r="R263" s="146">
        <v>1</v>
      </c>
      <c r="S263" s="146">
        <v>1</v>
      </c>
      <c r="T263" s="146">
        <v>1</v>
      </c>
      <c r="U263" s="146">
        <v>1</v>
      </c>
      <c r="V263" s="146">
        <v>1</v>
      </c>
      <c r="W263" s="146">
        <v>1</v>
      </c>
      <c r="X263" s="103" t="s">
        <v>1488</v>
      </c>
    </row>
    <row r="264" spans="1:24" ht="46.8" x14ac:dyDescent="0.3">
      <c r="A264" s="100" t="s">
        <v>1489</v>
      </c>
      <c r="B264" s="96" t="e">
        <f>+'[2]Metas Estratégicas'!A227</f>
        <v>#REF!</v>
      </c>
      <c r="C264" s="103" t="e">
        <f>+'[2]Metas Estratégicas'!I227</f>
        <v>#REF!</v>
      </c>
      <c r="D264" s="96">
        <v>1</v>
      </c>
      <c r="E264" s="103" t="e">
        <f>+[2]Productos!E171</f>
        <v>#REF!</v>
      </c>
      <c r="F264" s="96">
        <v>1</v>
      </c>
      <c r="G264" s="103" t="s">
        <v>1476</v>
      </c>
      <c r="H264" s="103" t="s">
        <v>1490</v>
      </c>
      <c r="I264" s="103" t="s">
        <v>1491</v>
      </c>
      <c r="J264" s="155">
        <v>0.8</v>
      </c>
      <c r="K264" s="96" t="s">
        <v>1269</v>
      </c>
      <c r="L264" s="96"/>
      <c r="M264" s="96"/>
      <c r="N264" s="96"/>
      <c r="O264" s="96"/>
      <c r="P264" s="96"/>
      <c r="Q264" s="156">
        <f>80/2/100</f>
        <v>0.4</v>
      </c>
      <c r="R264" s="96"/>
      <c r="S264" s="96"/>
      <c r="T264" s="96"/>
      <c r="U264" s="96"/>
      <c r="V264" s="96"/>
      <c r="W264" s="156">
        <v>0.4</v>
      </c>
      <c r="X264" s="103" t="s">
        <v>1492</v>
      </c>
    </row>
    <row r="265" spans="1:24" ht="46.8" x14ac:dyDescent="0.3">
      <c r="A265" s="100" t="s">
        <v>1493</v>
      </c>
      <c r="B265" s="96" t="e">
        <f>+'[2]Metas Estratégicas'!A228</f>
        <v>#REF!</v>
      </c>
      <c r="C265" s="103" t="e">
        <f>+'[2]Metas Estratégicas'!I228</f>
        <v>#REF!</v>
      </c>
      <c r="D265" s="96">
        <v>2</v>
      </c>
      <c r="E265" s="103" t="e">
        <f>+[2]Productos!E172</f>
        <v>#REF!</v>
      </c>
      <c r="F265" s="96">
        <v>2</v>
      </c>
      <c r="G265" s="103" t="s">
        <v>1494</v>
      </c>
      <c r="H265" s="103" t="s">
        <v>1495</v>
      </c>
      <c r="I265" s="103" t="s">
        <v>1496</v>
      </c>
      <c r="J265" s="96">
        <v>2</v>
      </c>
      <c r="K265" s="96" t="s">
        <v>1269</v>
      </c>
      <c r="L265" s="96"/>
      <c r="M265" s="96"/>
      <c r="N265" s="96"/>
      <c r="O265" s="96"/>
      <c r="P265" s="96"/>
      <c r="Q265" s="96">
        <v>1</v>
      </c>
      <c r="R265" s="96"/>
      <c r="S265" s="96"/>
      <c r="T265" s="96"/>
      <c r="U265" s="96"/>
      <c r="V265" s="96"/>
      <c r="W265" s="96">
        <v>1</v>
      </c>
      <c r="X265" s="103" t="s">
        <v>1497</v>
      </c>
    </row>
    <row r="266" spans="1:24" ht="46.8" x14ac:dyDescent="0.3">
      <c r="A266" s="100" t="s">
        <v>1498</v>
      </c>
      <c r="B266" s="96" t="e">
        <f>+'[2]Metas Estratégicas'!A228</f>
        <v>#REF!</v>
      </c>
      <c r="C266" s="103" t="e">
        <f>+'[2]Metas Estratégicas'!I228</f>
        <v>#REF!</v>
      </c>
      <c r="D266" s="96">
        <v>2</v>
      </c>
      <c r="E266" s="103" t="e">
        <f>+[2]Productos!E172</f>
        <v>#REF!</v>
      </c>
      <c r="F266" s="96">
        <v>2</v>
      </c>
      <c r="G266" s="103" t="s">
        <v>1494</v>
      </c>
      <c r="H266" s="103" t="s">
        <v>1499</v>
      </c>
      <c r="I266" s="103" t="s">
        <v>1500</v>
      </c>
      <c r="J266" s="157">
        <v>1</v>
      </c>
      <c r="K266" s="96" t="s">
        <v>1258</v>
      </c>
      <c r="L266" s="96"/>
      <c r="M266" s="96"/>
      <c r="N266" s="96"/>
      <c r="O266" s="96"/>
      <c r="P266" s="96"/>
      <c r="Q266" s="96"/>
      <c r="R266" s="96"/>
      <c r="S266" s="96">
        <v>1</v>
      </c>
      <c r="T266" s="96"/>
      <c r="U266" s="96"/>
      <c r="V266" s="96"/>
      <c r="W266" s="96"/>
      <c r="X266" s="103" t="s">
        <v>1501</v>
      </c>
    </row>
    <row r="267" spans="1:24" ht="46.8" x14ac:dyDescent="0.3">
      <c r="A267" s="100" t="s">
        <v>1502</v>
      </c>
      <c r="B267" s="96" t="e">
        <f>+'[2]Metas Estratégicas'!A228</f>
        <v>#REF!</v>
      </c>
      <c r="C267" s="103" t="e">
        <f>+'[2]Metas Estratégicas'!I228</f>
        <v>#REF!</v>
      </c>
      <c r="D267" s="96">
        <v>2</v>
      </c>
      <c r="E267" s="103" t="e">
        <f>+[2]Productos!E172</f>
        <v>#REF!</v>
      </c>
      <c r="F267" s="96">
        <v>2</v>
      </c>
      <c r="G267" s="103" t="s">
        <v>1494</v>
      </c>
      <c r="H267" s="103" t="s">
        <v>1503</v>
      </c>
      <c r="I267" s="103" t="s">
        <v>1504</v>
      </c>
      <c r="J267" s="96">
        <v>2</v>
      </c>
      <c r="K267" s="96" t="s">
        <v>1269</v>
      </c>
      <c r="L267" s="96"/>
      <c r="M267" s="96"/>
      <c r="N267" s="96">
        <v>1</v>
      </c>
      <c r="O267" s="96"/>
      <c r="P267" s="96"/>
      <c r="Q267" s="96"/>
      <c r="R267" s="96"/>
      <c r="S267" s="96">
        <v>1</v>
      </c>
      <c r="T267" s="96"/>
      <c r="U267" s="96"/>
      <c r="V267" s="96"/>
      <c r="W267" s="96"/>
      <c r="X267" s="103" t="s">
        <v>1505</v>
      </c>
    </row>
    <row r="268" spans="1:24" ht="78" x14ac:dyDescent="0.3">
      <c r="A268" s="100" t="s">
        <v>1506</v>
      </c>
      <c r="B268" s="96" t="e">
        <f>+'[2]Metas Estratégicas'!A228</f>
        <v>#REF!</v>
      </c>
      <c r="C268" s="103" t="e">
        <f>+'[2]Metas Estratégicas'!I228</f>
        <v>#REF!</v>
      </c>
      <c r="D268" s="96">
        <v>2</v>
      </c>
      <c r="E268" s="103" t="e">
        <f>+[2]Productos!E172</f>
        <v>#REF!</v>
      </c>
      <c r="F268" s="96">
        <v>2</v>
      </c>
      <c r="G268" s="103" t="s">
        <v>1494</v>
      </c>
      <c r="H268" s="103" t="s">
        <v>1507</v>
      </c>
      <c r="I268" s="103" t="s">
        <v>1508</v>
      </c>
      <c r="J268" s="96">
        <v>2</v>
      </c>
      <c r="K268" s="96" t="s">
        <v>1269</v>
      </c>
      <c r="L268" s="96"/>
      <c r="M268" s="96"/>
      <c r="N268" s="96"/>
      <c r="O268" s="96">
        <v>1</v>
      </c>
      <c r="P268" s="96"/>
      <c r="Q268" s="96"/>
      <c r="R268" s="96"/>
      <c r="S268" s="96"/>
      <c r="T268" s="96">
        <v>1</v>
      </c>
      <c r="U268" s="96"/>
      <c r="V268" s="96"/>
      <c r="W268" s="96"/>
      <c r="X268" s="103" t="s">
        <v>1509</v>
      </c>
    </row>
    <row r="269" spans="1:24" ht="62.4" x14ac:dyDescent="0.3">
      <c r="A269" s="100" t="s">
        <v>1510</v>
      </c>
      <c r="B269" s="96" t="e">
        <f>+'[2]Metas Estratégicas'!A228</f>
        <v>#REF!</v>
      </c>
      <c r="C269" s="103" t="e">
        <f>+'[2]Metas Estratégicas'!I228</f>
        <v>#REF!</v>
      </c>
      <c r="D269" s="96">
        <v>2</v>
      </c>
      <c r="E269" s="103" t="e">
        <f>+[2]Productos!E172</f>
        <v>#REF!</v>
      </c>
      <c r="F269" s="96">
        <v>2</v>
      </c>
      <c r="G269" s="103" t="s">
        <v>1494</v>
      </c>
      <c r="H269" s="103" t="s">
        <v>1511</v>
      </c>
      <c r="I269" s="103" t="s">
        <v>1512</v>
      </c>
      <c r="J269" s="96">
        <v>12</v>
      </c>
      <c r="K269" s="96" t="s">
        <v>681</v>
      </c>
      <c r="L269" s="96">
        <v>1</v>
      </c>
      <c r="M269" s="96">
        <v>1</v>
      </c>
      <c r="N269" s="96">
        <v>1</v>
      </c>
      <c r="O269" s="96">
        <v>1</v>
      </c>
      <c r="P269" s="96">
        <v>1</v>
      </c>
      <c r="Q269" s="96">
        <v>1</v>
      </c>
      <c r="R269" s="96">
        <v>1</v>
      </c>
      <c r="S269" s="96">
        <v>1</v>
      </c>
      <c r="T269" s="96">
        <v>1</v>
      </c>
      <c r="U269" s="96">
        <v>1</v>
      </c>
      <c r="V269" s="96">
        <v>1</v>
      </c>
      <c r="W269" s="96">
        <v>1</v>
      </c>
      <c r="X269" s="103" t="s">
        <v>1513</v>
      </c>
    </row>
    <row r="270" spans="1:24" ht="46.8" x14ac:dyDescent="0.3">
      <c r="A270" s="100" t="s">
        <v>1514</v>
      </c>
      <c r="B270" s="96" t="e">
        <f>+'[2]Metas Estratégicas'!A228</f>
        <v>#REF!</v>
      </c>
      <c r="C270" s="103" t="e">
        <f>+'[2]Metas Estratégicas'!I228</f>
        <v>#REF!</v>
      </c>
      <c r="D270" s="96">
        <v>2</v>
      </c>
      <c r="E270" s="103" t="e">
        <f>+[2]Productos!E172</f>
        <v>#REF!</v>
      </c>
      <c r="F270" s="96">
        <v>2</v>
      </c>
      <c r="G270" s="103" t="s">
        <v>1494</v>
      </c>
      <c r="H270" s="103" t="s">
        <v>1515</v>
      </c>
      <c r="I270" s="103" t="s">
        <v>1516</v>
      </c>
      <c r="J270" s="96">
        <v>3</v>
      </c>
      <c r="K270" s="96" t="s">
        <v>668</v>
      </c>
      <c r="L270" s="96"/>
      <c r="M270" s="96"/>
      <c r="N270" s="96">
        <v>1</v>
      </c>
      <c r="O270" s="96"/>
      <c r="P270" s="96"/>
      <c r="Q270" s="96">
        <v>1</v>
      </c>
      <c r="R270" s="96"/>
      <c r="S270" s="96"/>
      <c r="T270" s="96">
        <v>1</v>
      </c>
      <c r="U270" s="96"/>
      <c r="V270" s="96"/>
      <c r="W270" s="96"/>
      <c r="X270" s="103" t="s">
        <v>1517</v>
      </c>
    </row>
    <row r="271" spans="1:24" ht="46.8" x14ac:dyDescent="0.3">
      <c r="A271" s="100" t="s">
        <v>1518</v>
      </c>
      <c r="B271" s="96" t="e">
        <f>+'[2]Metas Estratégicas'!A229</f>
        <v>#REF!</v>
      </c>
      <c r="C271" s="103" t="e">
        <f>+'[2]Metas Estratégicas'!I229</f>
        <v>#REF!</v>
      </c>
      <c r="D271" s="96">
        <v>4</v>
      </c>
      <c r="E271" s="103" t="e">
        <f>+[2]Productos!E173</f>
        <v>#REF!</v>
      </c>
      <c r="F271" s="96">
        <v>4</v>
      </c>
      <c r="G271" s="103" t="e">
        <f>+[2]Productos!G173</f>
        <v>#REF!</v>
      </c>
      <c r="H271" s="103" t="s">
        <v>1374</v>
      </c>
      <c r="I271" s="103" t="s">
        <v>1375</v>
      </c>
      <c r="J271" s="103">
        <v>1</v>
      </c>
      <c r="K271" s="103" t="s">
        <v>1269</v>
      </c>
      <c r="L271" s="96"/>
      <c r="M271" s="96"/>
      <c r="N271" s="96"/>
      <c r="O271" s="96"/>
      <c r="P271" s="96"/>
      <c r="Q271" s="96">
        <v>1</v>
      </c>
      <c r="R271" s="96"/>
      <c r="S271" s="96"/>
      <c r="T271" s="96"/>
      <c r="U271" s="96"/>
      <c r="V271" s="96"/>
      <c r="W271" s="96">
        <v>1</v>
      </c>
      <c r="X271" s="103" t="s">
        <v>1376</v>
      </c>
    </row>
    <row r="272" spans="1:24" ht="46.8" x14ac:dyDescent="0.3">
      <c r="A272" s="100" t="s">
        <v>1519</v>
      </c>
      <c r="B272" s="96" t="e">
        <f>+'[2]Metas Estratégicas'!A229</f>
        <v>#REF!</v>
      </c>
      <c r="C272" s="103" t="e">
        <f>+'[2]Metas Estratégicas'!I229</f>
        <v>#REF!</v>
      </c>
      <c r="D272" s="96">
        <v>4</v>
      </c>
      <c r="E272" s="103" t="e">
        <f>+[2]Productos!E172</f>
        <v>#REF!</v>
      </c>
      <c r="F272" s="96">
        <v>4</v>
      </c>
      <c r="G272" s="103" t="e">
        <f>+[2]Productos!G173</f>
        <v>#REF!</v>
      </c>
      <c r="H272" s="103" t="s">
        <v>1378</v>
      </c>
      <c r="I272" s="103" t="s">
        <v>1379</v>
      </c>
      <c r="J272" s="103">
        <v>1</v>
      </c>
      <c r="K272" s="103" t="s">
        <v>1269</v>
      </c>
      <c r="L272" s="96"/>
      <c r="M272" s="96"/>
      <c r="N272" s="96"/>
      <c r="O272" s="96"/>
      <c r="P272" s="96"/>
      <c r="Q272" s="96">
        <v>1</v>
      </c>
      <c r="R272" s="96"/>
      <c r="S272" s="96"/>
      <c r="T272" s="96"/>
      <c r="U272" s="96"/>
      <c r="V272" s="96"/>
      <c r="W272" s="96">
        <v>1</v>
      </c>
      <c r="X272" s="117" t="s">
        <v>1380</v>
      </c>
    </row>
    <row r="273" spans="1:24" ht="62.4" x14ac:dyDescent="0.3">
      <c r="A273" s="100" t="s">
        <v>1520</v>
      </c>
      <c r="B273" s="96" t="e">
        <f>+'[2]Metas Estratégicas'!A229</f>
        <v>#REF!</v>
      </c>
      <c r="C273" s="103" t="e">
        <f>+'[2]Metas Estratégicas'!I229</f>
        <v>#REF!</v>
      </c>
      <c r="D273" s="96">
        <v>4</v>
      </c>
      <c r="E273" s="103" t="e">
        <f>+[2]Productos!E173</f>
        <v>#REF!</v>
      </c>
      <c r="F273" s="96">
        <v>4</v>
      </c>
      <c r="G273" s="103" t="e">
        <f>+[2]Productos!G173</f>
        <v>#REF!</v>
      </c>
      <c r="H273" s="103" t="s">
        <v>1382</v>
      </c>
      <c r="I273" s="103" t="s">
        <v>1383</v>
      </c>
      <c r="J273" s="103">
        <v>2</v>
      </c>
      <c r="K273" s="103" t="s">
        <v>1269</v>
      </c>
      <c r="L273" s="96"/>
      <c r="M273" s="96"/>
      <c r="N273" s="96"/>
      <c r="O273" s="96"/>
      <c r="P273" s="96"/>
      <c r="Q273" s="96">
        <v>1</v>
      </c>
      <c r="R273" s="96"/>
      <c r="S273" s="96"/>
      <c r="T273" s="96"/>
      <c r="U273" s="96"/>
      <c r="V273" s="96"/>
      <c r="W273" s="96">
        <v>1</v>
      </c>
      <c r="X273" s="103" t="s">
        <v>1384</v>
      </c>
    </row>
    <row r="274" spans="1:24" ht="78" x14ac:dyDescent="0.3">
      <c r="A274" s="100" t="s">
        <v>1521</v>
      </c>
      <c r="B274" s="234" t="s">
        <v>1253</v>
      </c>
      <c r="C274" s="234" t="s">
        <v>1522</v>
      </c>
      <c r="D274" s="235">
        <v>1</v>
      </c>
      <c r="E274" s="234" t="s">
        <v>544</v>
      </c>
      <c r="F274" s="236">
        <v>1</v>
      </c>
      <c r="G274" s="234" t="s">
        <v>545</v>
      </c>
      <c r="H274" s="234" t="s">
        <v>1341</v>
      </c>
      <c r="I274" s="234" t="s">
        <v>1342</v>
      </c>
      <c r="J274" s="235">
        <v>1</v>
      </c>
      <c r="K274" s="221" t="s">
        <v>1269</v>
      </c>
      <c r="L274" s="221"/>
      <c r="M274" s="221"/>
      <c r="N274" s="221"/>
      <c r="O274" s="221"/>
      <c r="P274" s="221"/>
      <c r="Q274" s="235">
        <v>0.5</v>
      </c>
      <c r="R274" s="221"/>
      <c r="S274" s="221"/>
      <c r="T274" s="221"/>
      <c r="U274" s="221"/>
      <c r="V274" s="221"/>
      <c r="W274" s="235">
        <v>0.5</v>
      </c>
      <c r="X274" s="234" t="s">
        <v>1343</v>
      </c>
    </row>
    <row r="275" spans="1:24" ht="78" x14ac:dyDescent="0.3">
      <c r="A275" s="100" t="s">
        <v>1523</v>
      </c>
      <c r="B275" s="234" t="s">
        <v>1253</v>
      </c>
      <c r="C275" s="234" t="s">
        <v>1522</v>
      </c>
      <c r="D275" s="235">
        <v>1</v>
      </c>
      <c r="E275" s="234" t="s">
        <v>544</v>
      </c>
      <c r="F275" s="236">
        <v>1</v>
      </c>
      <c r="G275" s="234" t="s">
        <v>545</v>
      </c>
      <c r="H275" s="234" t="s">
        <v>1345</v>
      </c>
      <c r="I275" s="234" t="s">
        <v>1346</v>
      </c>
      <c r="J275" s="235">
        <v>1</v>
      </c>
      <c r="K275" s="221" t="s">
        <v>1269</v>
      </c>
      <c r="L275" s="221"/>
      <c r="M275" s="221"/>
      <c r="N275" s="221"/>
      <c r="O275" s="221"/>
      <c r="P275" s="221"/>
      <c r="Q275" s="235">
        <v>0.5</v>
      </c>
      <c r="R275" s="221"/>
      <c r="S275" s="221"/>
      <c r="T275" s="221"/>
      <c r="U275" s="221"/>
      <c r="V275" s="221"/>
      <c r="W275" s="235">
        <v>0.5</v>
      </c>
      <c r="X275" s="234" t="s">
        <v>1347</v>
      </c>
    </row>
    <row r="276" spans="1:24" ht="78" x14ac:dyDescent="0.3">
      <c r="A276" s="100" t="s">
        <v>1524</v>
      </c>
      <c r="B276" s="234" t="s">
        <v>1253</v>
      </c>
      <c r="C276" s="234" t="s">
        <v>1522</v>
      </c>
      <c r="D276" s="235">
        <v>1</v>
      </c>
      <c r="E276" s="234" t="s">
        <v>550</v>
      </c>
      <c r="F276" s="236">
        <v>1</v>
      </c>
      <c r="G276" s="234" t="s">
        <v>551</v>
      </c>
      <c r="H276" s="234" t="s">
        <v>1349</v>
      </c>
      <c r="I276" s="234" t="s">
        <v>1350</v>
      </c>
      <c r="J276" s="235">
        <v>1</v>
      </c>
      <c r="K276" s="221" t="s">
        <v>668</v>
      </c>
      <c r="L276" s="221"/>
      <c r="M276" s="221"/>
      <c r="N276" s="235">
        <v>0.25</v>
      </c>
      <c r="O276" s="221"/>
      <c r="P276" s="221"/>
      <c r="Q276" s="235">
        <v>0.25</v>
      </c>
      <c r="R276" s="221"/>
      <c r="S276" s="221"/>
      <c r="T276" s="235">
        <v>0.25</v>
      </c>
      <c r="U276" s="221"/>
      <c r="V276" s="221"/>
      <c r="W276" s="235">
        <v>0.25</v>
      </c>
      <c r="X276" s="103" t="s">
        <v>1351</v>
      </c>
    </row>
    <row r="277" spans="1:24" ht="78" x14ac:dyDescent="0.3">
      <c r="A277" s="100" t="s">
        <v>1525</v>
      </c>
      <c r="B277" s="234" t="s">
        <v>1253</v>
      </c>
      <c r="C277" s="234" t="s">
        <v>1522</v>
      </c>
      <c r="D277" s="235">
        <v>1</v>
      </c>
      <c r="E277" s="234" t="s">
        <v>550</v>
      </c>
      <c r="F277" s="236">
        <v>1</v>
      </c>
      <c r="G277" s="234" t="s">
        <v>551</v>
      </c>
      <c r="H277" s="234" t="s">
        <v>1353</v>
      </c>
      <c r="I277" s="234" t="s">
        <v>1354</v>
      </c>
      <c r="J277" s="235">
        <v>1</v>
      </c>
      <c r="K277" s="221" t="s">
        <v>668</v>
      </c>
      <c r="L277" s="221"/>
      <c r="M277" s="221"/>
      <c r="N277" s="235">
        <v>0.25</v>
      </c>
      <c r="O277" s="221"/>
      <c r="P277" s="221"/>
      <c r="Q277" s="235">
        <v>0.25</v>
      </c>
      <c r="R277" s="221"/>
      <c r="S277" s="221"/>
      <c r="T277" s="235">
        <v>0.25</v>
      </c>
      <c r="U277" s="221"/>
      <c r="V277" s="221"/>
      <c r="W277" s="235">
        <v>0.25</v>
      </c>
      <c r="X277" s="103" t="s">
        <v>1355</v>
      </c>
    </row>
    <row r="278" spans="1:24" ht="78" x14ac:dyDescent="0.3">
      <c r="A278" s="100" t="s">
        <v>1526</v>
      </c>
      <c r="B278" s="234" t="s">
        <v>1253</v>
      </c>
      <c r="C278" s="234" t="s">
        <v>1522</v>
      </c>
      <c r="D278" s="235">
        <v>1</v>
      </c>
      <c r="E278" s="234" t="s">
        <v>550</v>
      </c>
      <c r="F278" s="236">
        <v>1</v>
      </c>
      <c r="G278" s="234" t="s">
        <v>551</v>
      </c>
      <c r="H278" s="234" t="s">
        <v>1357</v>
      </c>
      <c r="I278" s="234" t="s">
        <v>1358</v>
      </c>
      <c r="J278" s="235">
        <v>1</v>
      </c>
      <c r="K278" s="221" t="s">
        <v>668</v>
      </c>
      <c r="L278" s="221"/>
      <c r="M278" s="221"/>
      <c r="N278" s="235">
        <v>0.25</v>
      </c>
      <c r="O278" s="221"/>
      <c r="P278" s="221"/>
      <c r="Q278" s="235">
        <v>0.25</v>
      </c>
      <c r="R278" s="221"/>
      <c r="S278" s="221"/>
      <c r="T278" s="235">
        <v>0.25</v>
      </c>
      <c r="U278" s="221"/>
      <c r="V278" s="221"/>
      <c r="W278" s="235">
        <v>0.25</v>
      </c>
      <c r="X278" s="103" t="s">
        <v>1359</v>
      </c>
    </row>
    <row r="279" spans="1:24" ht="78" x14ac:dyDescent="0.3">
      <c r="A279" s="100" t="s">
        <v>1527</v>
      </c>
      <c r="B279" s="234" t="s">
        <v>1253</v>
      </c>
      <c r="C279" s="234" t="s">
        <v>1522</v>
      </c>
      <c r="D279" s="235">
        <v>1</v>
      </c>
      <c r="E279" s="234" t="s">
        <v>550</v>
      </c>
      <c r="F279" s="237">
        <v>1</v>
      </c>
      <c r="G279" s="234" t="s">
        <v>551</v>
      </c>
      <c r="H279" s="234" t="s">
        <v>1528</v>
      </c>
      <c r="I279" s="234" t="s">
        <v>1362</v>
      </c>
      <c r="J279" s="235">
        <v>1</v>
      </c>
      <c r="K279" s="221" t="s">
        <v>668</v>
      </c>
      <c r="L279" s="221"/>
      <c r="M279" s="221"/>
      <c r="N279" s="235">
        <v>0.25</v>
      </c>
      <c r="O279" s="221"/>
      <c r="P279" s="221"/>
      <c r="Q279" s="235">
        <v>0.25</v>
      </c>
      <c r="R279" s="221"/>
      <c r="S279" s="221"/>
      <c r="T279" s="235">
        <v>0.25</v>
      </c>
      <c r="U279" s="221"/>
      <c r="V279" s="221"/>
      <c r="W279" s="235">
        <v>0.25</v>
      </c>
      <c r="X279" s="103" t="s">
        <v>1363</v>
      </c>
    </row>
    <row r="280" spans="1:24" ht="78" x14ac:dyDescent="0.3">
      <c r="A280" s="100" t="s">
        <v>1529</v>
      </c>
      <c r="B280" s="234" t="s">
        <v>1253</v>
      </c>
      <c r="C280" s="234" t="s">
        <v>1522</v>
      </c>
      <c r="D280" s="235">
        <v>1</v>
      </c>
      <c r="E280" s="234" t="s">
        <v>550</v>
      </c>
      <c r="F280" s="236">
        <v>1</v>
      </c>
      <c r="G280" s="234" t="s">
        <v>551</v>
      </c>
      <c r="H280" s="234" t="s">
        <v>1365</v>
      </c>
      <c r="I280" s="234" t="s">
        <v>1366</v>
      </c>
      <c r="J280" s="235">
        <v>1</v>
      </c>
      <c r="K280" s="221" t="s">
        <v>668</v>
      </c>
      <c r="L280" s="221"/>
      <c r="M280" s="221"/>
      <c r="N280" s="235">
        <v>0.25</v>
      </c>
      <c r="O280" s="221"/>
      <c r="P280" s="221"/>
      <c r="Q280" s="235">
        <v>0.25</v>
      </c>
      <c r="R280" s="221"/>
      <c r="S280" s="221"/>
      <c r="T280" s="235">
        <v>0.25</v>
      </c>
      <c r="U280" s="221"/>
      <c r="V280" s="221"/>
      <c r="W280" s="235">
        <v>0.25</v>
      </c>
      <c r="X280" s="103" t="s">
        <v>1367</v>
      </c>
    </row>
    <row r="281" spans="1:24" ht="78" x14ac:dyDescent="0.3">
      <c r="A281" s="100" t="s">
        <v>1530</v>
      </c>
      <c r="B281" s="234" t="s">
        <v>1253</v>
      </c>
      <c r="C281" s="234" t="s">
        <v>1522</v>
      </c>
      <c r="D281" s="235">
        <v>1</v>
      </c>
      <c r="E281" s="234" t="s">
        <v>550</v>
      </c>
      <c r="F281" s="236">
        <v>1</v>
      </c>
      <c r="G281" s="234" t="s">
        <v>551</v>
      </c>
      <c r="H281" s="234" t="s">
        <v>1369</v>
      </c>
      <c r="I281" s="234" t="s">
        <v>1370</v>
      </c>
      <c r="J281" s="235">
        <v>1</v>
      </c>
      <c r="K281" s="221" t="s">
        <v>1258</v>
      </c>
      <c r="L281" s="221"/>
      <c r="M281" s="221"/>
      <c r="N281" s="221"/>
      <c r="O281" s="221"/>
      <c r="P281" s="221"/>
      <c r="Q281" s="235"/>
      <c r="R281" s="221"/>
      <c r="S281" s="221"/>
      <c r="T281" s="221"/>
      <c r="U281" s="221"/>
      <c r="V281" s="221"/>
      <c r="W281" s="235">
        <v>1</v>
      </c>
      <c r="X281" s="96" t="s">
        <v>1371</v>
      </c>
    </row>
    <row r="282" spans="1:24" ht="93.6" x14ac:dyDescent="0.3">
      <c r="A282" s="100" t="s">
        <v>1531</v>
      </c>
      <c r="B282" s="106" t="s">
        <v>1532</v>
      </c>
      <c r="C282" s="103" t="s">
        <v>1533</v>
      </c>
      <c r="D282" s="103">
        <v>11</v>
      </c>
      <c r="E282" s="103" t="s">
        <v>1534</v>
      </c>
      <c r="F282" s="103">
        <v>11</v>
      </c>
      <c r="G282" s="103" t="s">
        <v>1535</v>
      </c>
      <c r="H282" s="147" t="s">
        <v>1328</v>
      </c>
      <c r="I282" s="147" t="s">
        <v>1536</v>
      </c>
      <c r="J282" s="147">
        <v>11</v>
      </c>
      <c r="K282" s="103"/>
      <c r="L282" s="103"/>
      <c r="M282" s="103">
        <v>1</v>
      </c>
      <c r="N282" s="103">
        <v>1</v>
      </c>
      <c r="O282" s="103">
        <v>1</v>
      </c>
      <c r="P282" s="103">
        <v>1</v>
      </c>
      <c r="Q282" s="103">
        <v>1</v>
      </c>
      <c r="R282" s="103">
        <v>1</v>
      </c>
      <c r="S282" s="103">
        <v>1</v>
      </c>
      <c r="T282" s="103">
        <v>1</v>
      </c>
      <c r="U282" s="103">
        <v>1</v>
      </c>
      <c r="V282" s="103">
        <v>1</v>
      </c>
      <c r="W282" s="103">
        <v>1</v>
      </c>
      <c r="X282" s="103"/>
    </row>
    <row r="283" spans="1:24" ht="93.6" x14ac:dyDescent="0.3">
      <c r="A283" s="100" t="s">
        <v>1537</v>
      </c>
      <c r="B283" s="106" t="s">
        <v>1532</v>
      </c>
      <c r="C283" s="103" t="s">
        <v>1533</v>
      </c>
      <c r="D283" s="103">
        <v>11</v>
      </c>
      <c r="E283" s="103" t="s">
        <v>1534</v>
      </c>
      <c r="F283" s="103">
        <v>11</v>
      </c>
      <c r="G283" s="103" t="s">
        <v>1535</v>
      </c>
      <c r="H283" s="147" t="s">
        <v>1328</v>
      </c>
      <c r="I283" s="147" t="s">
        <v>1536</v>
      </c>
      <c r="J283" s="147">
        <v>11</v>
      </c>
      <c r="K283" s="103"/>
      <c r="L283" s="103"/>
      <c r="M283" s="103">
        <v>1</v>
      </c>
      <c r="N283" s="103">
        <v>1</v>
      </c>
      <c r="O283" s="103">
        <v>1</v>
      </c>
      <c r="P283" s="103">
        <v>1</v>
      </c>
      <c r="Q283" s="103">
        <v>1</v>
      </c>
      <c r="R283" s="103">
        <v>1</v>
      </c>
      <c r="S283" s="103">
        <v>1</v>
      </c>
      <c r="T283" s="103">
        <v>1</v>
      </c>
      <c r="U283" s="103">
        <v>1</v>
      </c>
      <c r="V283" s="103">
        <v>1</v>
      </c>
      <c r="W283" s="103">
        <v>1</v>
      </c>
      <c r="X283" s="103"/>
    </row>
    <row r="284" spans="1:24" ht="93.6" x14ac:dyDescent="0.3">
      <c r="A284" s="100" t="s">
        <v>1538</v>
      </c>
      <c r="B284" s="106" t="s">
        <v>1532</v>
      </c>
      <c r="C284" s="103" t="s">
        <v>1533</v>
      </c>
      <c r="D284" s="103">
        <v>11</v>
      </c>
      <c r="E284" s="103" t="s">
        <v>1534</v>
      </c>
      <c r="F284" s="103">
        <v>11</v>
      </c>
      <c r="G284" s="103" t="s">
        <v>1535</v>
      </c>
      <c r="H284" s="147" t="s">
        <v>1328</v>
      </c>
      <c r="I284" s="147" t="s">
        <v>1536</v>
      </c>
      <c r="J284" s="147">
        <v>11</v>
      </c>
      <c r="K284" s="103"/>
      <c r="L284" s="103"/>
      <c r="M284" s="103">
        <v>1</v>
      </c>
      <c r="N284" s="103">
        <v>1</v>
      </c>
      <c r="O284" s="103">
        <v>1</v>
      </c>
      <c r="P284" s="103">
        <v>1</v>
      </c>
      <c r="Q284" s="103">
        <v>1</v>
      </c>
      <c r="R284" s="103">
        <v>1</v>
      </c>
      <c r="S284" s="103">
        <v>1</v>
      </c>
      <c r="T284" s="103">
        <v>1</v>
      </c>
      <c r="U284" s="103">
        <v>1</v>
      </c>
      <c r="V284" s="103">
        <v>1</v>
      </c>
      <c r="W284" s="103">
        <v>1</v>
      </c>
      <c r="X284" s="103"/>
    </row>
    <row r="285" spans="1:24" ht="46.8" x14ac:dyDescent="0.3">
      <c r="A285" s="100" t="s">
        <v>1539</v>
      </c>
      <c r="B285" s="106" t="s">
        <v>1540</v>
      </c>
      <c r="C285" s="103" t="s">
        <v>1541</v>
      </c>
      <c r="D285" s="103">
        <v>11</v>
      </c>
      <c r="E285" s="103" t="s">
        <v>1542</v>
      </c>
      <c r="F285" s="103">
        <v>11</v>
      </c>
      <c r="G285" s="103" t="s">
        <v>1535</v>
      </c>
      <c r="H285" s="147" t="s">
        <v>1334</v>
      </c>
      <c r="I285" s="147" t="s">
        <v>1536</v>
      </c>
      <c r="J285" s="103">
        <v>11</v>
      </c>
      <c r="K285" s="103"/>
      <c r="L285" s="103"/>
      <c r="M285" s="103">
        <v>1</v>
      </c>
      <c r="N285" s="103">
        <v>1</v>
      </c>
      <c r="O285" s="103">
        <v>1</v>
      </c>
      <c r="P285" s="103">
        <v>1</v>
      </c>
      <c r="Q285" s="103">
        <v>1</v>
      </c>
      <c r="R285" s="103">
        <v>1</v>
      </c>
      <c r="S285" s="103">
        <v>1</v>
      </c>
      <c r="T285" s="103">
        <v>1</v>
      </c>
      <c r="U285" s="103">
        <v>1</v>
      </c>
      <c r="V285" s="103">
        <v>1</v>
      </c>
      <c r="W285" s="103">
        <v>1</v>
      </c>
      <c r="X285" s="103"/>
    </row>
    <row r="286" spans="1:24" ht="109.2" x14ac:dyDescent="0.3">
      <c r="A286" s="100" t="s">
        <v>1543</v>
      </c>
      <c r="B286" s="106" t="s">
        <v>1544</v>
      </c>
      <c r="C286" s="103" t="s">
        <v>1545</v>
      </c>
      <c r="D286" s="103">
        <v>11</v>
      </c>
      <c r="E286" s="103" t="s">
        <v>542</v>
      </c>
      <c r="F286" s="103">
        <v>11</v>
      </c>
      <c r="G286" s="103" t="s">
        <v>1535</v>
      </c>
      <c r="H286" s="147" t="s">
        <v>1338</v>
      </c>
      <c r="I286" s="147" t="s">
        <v>1536</v>
      </c>
      <c r="J286" s="103">
        <v>11</v>
      </c>
      <c r="K286" s="103"/>
      <c r="L286" s="103"/>
      <c r="M286" s="103">
        <v>1</v>
      </c>
      <c r="N286" s="103">
        <v>1</v>
      </c>
      <c r="O286" s="103">
        <v>1</v>
      </c>
      <c r="P286" s="103">
        <v>1</v>
      </c>
      <c r="Q286" s="103">
        <v>1</v>
      </c>
      <c r="R286" s="103">
        <v>1</v>
      </c>
      <c r="S286" s="103">
        <v>1</v>
      </c>
      <c r="T286" s="103">
        <v>1</v>
      </c>
      <c r="U286" s="103">
        <v>1</v>
      </c>
      <c r="V286" s="103">
        <v>1</v>
      </c>
      <c r="W286" s="103">
        <v>1</v>
      </c>
      <c r="X286" s="103"/>
    </row>
    <row r="287" spans="1:24" ht="46.8" x14ac:dyDescent="0.3">
      <c r="A287" s="100" t="s">
        <v>1546</v>
      </c>
      <c r="B287" s="221"/>
      <c r="C287" s="103"/>
      <c r="D287" s="96">
        <v>8</v>
      </c>
      <c r="E287" s="96" t="s">
        <v>1547</v>
      </c>
      <c r="F287" s="103">
        <v>8</v>
      </c>
      <c r="G287" s="238" t="s">
        <v>1548</v>
      </c>
      <c r="H287" s="234" t="s">
        <v>1549</v>
      </c>
      <c r="I287" s="234" t="s">
        <v>1550</v>
      </c>
      <c r="J287" s="221">
        <v>1</v>
      </c>
      <c r="K287" s="221" t="s">
        <v>1551</v>
      </c>
      <c r="L287" s="221"/>
      <c r="M287" s="221">
        <v>1</v>
      </c>
      <c r="N287" s="221"/>
      <c r="O287" s="221"/>
      <c r="P287" s="221"/>
      <c r="Q287" s="221"/>
      <c r="R287" s="221"/>
      <c r="S287" s="221"/>
      <c r="T287" s="221"/>
      <c r="U287" s="221"/>
      <c r="V287" s="221"/>
      <c r="W287" s="221"/>
      <c r="X287" s="234" t="s">
        <v>1552</v>
      </c>
    </row>
    <row r="288" spans="1:24" ht="46.8" x14ac:dyDescent="0.3">
      <c r="A288" s="100" t="s">
        <v>1553</v>
      </c>
      <c r="B288" s="221"/>
      <c r="C288" s="96"/>
      <c r="D288" s="96">
        <v>8</v>
      </c>
      <c r="E288" s="96"/>
      <c r="F288" s="96">
        <v>8</v>
      </c>
      <c r="G288" s="238" t="s">
        <v>1548</v>
      </c>
      <c r="H288" s="234" t="s">
        <v>1554</v>
      </c>
      <c r="I288" s="234" t="s">
        <v>1555</v>
      </c>
      <c r="J288" s="221">
        <v>44</v>
      </c>
      <c r="K288" s="221" t="s">
        <v>1556</v>
      </c>
      <c r="L288" s="221"/>
      <c r="M288" s="221">
        <v>4</v>
      </c>
      <c r="N288" s="221">
        <v>4</v>
      </c>
      <c r="O288" s="221">
        <v>4</v>
      </c>
      <c r="P288" s="221">
        <v>4</v>
      </c>
      <c r="Q288" s="221">
        <v>4</v>
      </c>
      <c r="R288" s="221">
        <v>4</v>
      </c>
      <c r="S288" s="221">
        <v>4</v>
      </c>
      <c r="T288" s="221">
        <v>4</v>
      </c>
      <c r="U288" s="221">
        <v>4</v>
      </c>
      <c r="V288" s="221">
        <v>4</v>
      </c>
      <c r="W288" s="221">
        <v>4</v>
      </c>
      <c r="X288" s="221" t="s">
        <v>1557</v>
      </c>
    </row>
    <row r="289" spans="1:24" ht="31.2" x14ac:dyDescent="0.3">
      <c r="A289" s="100" t="s">
        <v>1558</v>
      </c>
      <c r="B289" s="221"/>
      <c r="C289" s="96"/>
      <c r="D289" s="96">
        <v>8</v>
      </c>
      <c r="E289" s="96"/>
      <c r="F289" s="96">
        <v>8</v>
      </c>
      <c r="G289" s="238" t="s">
        <v>1548</v>
      </c>
      <c r="H289" s="234" t="s">
        <v>1559</v>
      </c>
      <c r="I289" s="234" t="s">
        <v>1560</v>
      </c>
      <c r="J289" s="221">
        <v>11</v>
      </c>
      <c r="K289" s="221" t="s">
        <v>1124</v>
      </c>
      <c r="L289" s="221"/>
      <c r="M289" s="221">
        <v>1</v>
      </c>
      <c r="N289" s="221">
        <v>1</v>
      </c>
      <c r="O289" s="221">
        <v>1</v>
      </c>
      <c r="P289" s="221">
        <v>1</v>
      </c>
      <c r="Q289" s="221">
        <v>1</v>
      </c>
      <c r="R289" s="221">
        <v>1</v>
      </c>
      <c r="S289" s="221">
        <v>1</v>
      </c>
      <c r="T289" s="221">
        <v>1</v>
      </c>
      <c r="U289" s="221">
        <v>1</v>
      </c>
      <c r="V289" s="221">
        <v>1</v>
      </c>
      <c r="W289" s="221">
        <v>1</v>
      </c>
      <c r="X289" s="221" t="s">
        <v>1561</v>
      </c>
    </row>
    <row r="290" spans="1:24" ht="46.8" x14ac:dyDescent="0.3">
      <c r="A290" s="100" t="s">
        <v>1562</v>
      </c>
      <c r="B290" s="221"/>
      <c r="C290" s="96"/>
      <c r="D290" s="96">
        <v>400</v>
      </c>
      <c r="E290" s="96"/>
      <c r="F290" s="96">
        <v>400</v>
      </c>
      <c r="G290" s="103" t="s">
        <v>463</v>
      </c>
      <c r="H290" s="234" t="s">
        <v>1563</v>
      </c>
      <c r="I290" s="234" t="s">
        <v>1550</v>
      </c>
      <c r="J290" s="221">
        <v>1</v>
      </c>
      <c r="K290" s="221" t="s">
        <v>1551</v>
      </c>
      <c r="L290" s="221"/>
      <c r="M290" s="221">
        <v>1</v>
      </c>
      <c r="N290" s="221"/>
      <c r="O290" s="221"/>
      <c r="P290" s="221"/>
      <c r="Q290" s="221"/>
      <c r="R290" s="221"/>
      <c r="S290" s="221"/>
      <c r="T290" s="221"/>
      <c r="U290" s="221"/>
      <c r="V290" s="221"/>
      <c r="W290" s="221"/>
      <c r="X290" s="221"/>
    </row>
    <row r="291" spans="1:24" ht="46.8" x14ac:dyDescent="0.3">
      <c r="A291" s="100" t="s">
        <v>1564</v>
      </c>
      <c r="B291" s="221"/>
      <c r="C291" s="96"/>
      <c r="D291" s="96">
        <v>400</v>
      </c>
      <c r="E291" s="96"/>
      <c r="F291" s="96">
        <v>400</v>
      </c>
      <c r="G291" s="103" t="s">
        <v>463</v>
      </c>
      <c r="H291" s="234" t="s">
        <v>1554</v>
      </c>
      <c r="I291" s="234" t="s">
        <v>1555</v>
      </c>
      <c r="J291" s="221">
        <v>44</v>
      </c>
      <c r="K291" s="221" t="s">
        <v>1556</v>
      </c>
      <c r="L291" s="221"/>
      <c r="M291" s="221">
        <v>4</v>
      </c>
      <c r="N291" s="221">
        <v>4</v>
      </c>
      <c r="O291" s="221">
        <v>4</v>
      </c>
      <c r="P291" s="221">
        <v>4</v>
      </c>
      <c r="Q291" s="221">
        <v>4</v>
      </c>
      <c r="R291" s="221">
        <v>4</v>
      </c>
      <c r="S291" s="221">
        <v>4</v>
      </c>
      <c r="T291" s="221">
        <v>4</v>
      </c>
      <c r="U291" s="221">
        <v>4</v>
      </c>
      <c r="V291" s="221">
        <v>4</v>
      </c>
      <c r="W291" s="221">
        <v>4</v>
      </c>
      <c r="X291" s="221"/>
    </row>
    <row r="292" spans="1:24" ht="31.2" x14ac:dyDescent="0.3">
      <c r="A292" s="100" t="s">
        <v>1565</v>
      </c>
      <c r="B292" s="221"/>
      <c r="C292" s="96"/>
      <c r="D292" s="96">
        <v>400</v>
      </c>
      <c r="E292" s="96"/>
      <c r="F292" s="96">
        <v>400</v>
      </c>
      <c r="G292" s="103" t="s">
        <v>463</v>
      </c>
      <c r="H292" s="234" t="s">
        <v>1559</v>
      </c>
      <c r="I292" s="234" t="s">
        <v>1560</v>
      </c>
      <c r="J292" s="221">
        <v>11</v>
      </c>
      <c r="K292" s="221" t="s">
        <v>1124</v>
      </c>
      <c r="L292" s="221"/>
      <c r="M292" s="221">
        <v>1</v>
      </c>
      <c r="N292" s="221">
        <v>1</v>
      </c>
      <c r="O292" s="221">
        <v>1</v>
      </c>
      <c r="P292" s="221">
        <v>1</v>
      </c>
      <c r="Q292" s="221">
        <v>1</v>
      </c>
      <c r="R292" s="221">
        <v>1</v>
      </c>
      <c r="S292" s="221">
        <v>1</v>
      </c>
      <c r="T292" s="221">
        <v>1</v>
      </c>
      <c r="U292" s="221">
        <v>1</v>
      </c>
      <c r="V292" s="221">
        <v>1</v>
      </c>
      <c r="W292" s="221">
        <v>1</v>
      </c>
      <c r="X292" s="221"/>
    </row>
    <row r="293" spans="1:24" ht="31.2" x14ac:dyDescent="0.3">
      <c r="A293" s="100" t="s">
        <v>1566</v>
      </c>
      <c r="B293" s="221"/>
      <c r="C293" s="96"/>
      <c r="D293" s="96"/>
      <c r="E293" s="96"/>
      <c r="F293" s="96"/>
      <c r="G293" s="96"/>
      <c r="H293" s="103" t="s">
        <v>467</v>
      </c>
      <c r="I293" s="221"/>
      <c r="J293" s="221"/>
      <c r="K293" s="221"/>
      <c r="L293" s="221"/>
      <c r="M293" s="221"/>
      <c r="N293" s="221"/>
      <c r="O293" s="221"/>
      <c r="P293" s="221"/>
      <c r="Q293" s="221"/>
      <c r="R293" s="221"/>
      <c r="S293" s="221"/>
      <c r="T293" s="221"/>
      <c r="U293" s="221"/>
      <c r="V293" s="221"/>
      <c r="W293" s="221"/>
      <c r="X293" s="221"/>
    </row>
    <row r="294" spans="1:24" ht="78" x14ac:dyDescent="0.3">
      <c r="A294" s="100" t="s">
        <v>1567</v>
      </c>
      <c r="B294" s="158" t="s">
        <v>1568</v>
      </c>
      <c r="C294" s="234" t="s">
        <v>1569</v>
      </c>
      <c r="D294" s="96">
        <v>10</v>
      </c>
      <c r="E294" s="239" t="s">
        <v>1570</v>
      </c>
      <c r="F294" s="103">
        <v>1</v>
      </c>
      <c r="G294" s="119" t="s">
        <v>1571</v>
      </c>
      <c r="H294" s="119" t="s">
        <v>1572</v>
      </c>
      <c r="I294" s="119" t="s">
        <v>1573</v>
      </c>
      <c r="J294" s="96">
        <v>1</v>
      </c>
      <c r="K294" s="96" t="s">
        <v>1551</v>
      </c>
      <c r="L294" s="221"/>
      <c r="M294" s="221"/>
      <c r="N294" s="221"/>
      <c r="O294" s="221">
        <v>1</v>
      </c>
      <c r="P294" s="221"/>
      <c r="Q294" s="221"/>
      <c r="R294" s="221"/>
      <c r="S294" s="221"/>
      <c r="T294" s="221"/>
      <c r="U294" s="221"/>
      <c r="V294" s="221"/>
      <c r="W294" s="221"/>
      <c r="X294" s="234" t="s">
        <v>1574</v>
      </c>
    </row>
    <row r="295" spans="1:24" ht="78" x14ac:dyDescent="0.3">
      <c r="A295" s="100" t="s">
        <v>1575</v>
      </c>
      <c r="B295" s="158" t="s">
        <v>1568</v>
      </c>
      <c r="C295" s="234" t="s">
        <v>1569</v>
      </c>
      <c r="D295" s="96">
        <v>10</v>
      </c>
      <c r="E295" s="239" t="s">
        <v>1570</v>
      </c>
      <c r="F295" s="103">
        <v>1</v>
      </c>
      <c r="G295" s="119" t="s">
        <v>1571</v>
      </c>
      <c r="H295" s="119" t="s">
        <v>1576</v>
      </c>
      <c r="I295" s="119" t="s">
        <v>1577</v>
      </c>
      <c r="J295" s="96">
        <v>1</v>
      </c>
      <c r="K295" s="96" t="s">
        <v>1551</v>
      </c>
      <c r="L295" s="221"/>
      <c r="M295" s="221"/>
      <c r="N295" s="221"/>
      <c r="O295" s="221"/>
      <c r="P295" s="221"/>
      <c r="Q295" s="221"/>
      <c r="R295" s="221"/>
      <c r="S295" s="221"/>
      <c r="T295" s="221">
        <v>1</v>
      </c>
      <c r="U295" s="221"/>
      <c r="V295" s="221"/>
      <c r="W295" s="221"/>
      <c r="X295" s="234" t="s">
        <v>1578</v>
      </c>
    </row>
    <row r="296" spans="1:24" ht="78" x14ac:dyDescent="0.3">
      <c r="A296" s="100" t="s">
        <v>1579</v>
      </c>
      <c r="B296" s="158" t="s">
        <v>1568</v>
      </c>
      <c r="C296" s="234" t="s">
        <v>1569</v>
      </c>
      <c r="D296" s="96">
        <v>10</v>
      </c>
      <c r="E296" s="239" t="s">
        <v>557</v>
      </c>
      <c r="F296" s="103">
        <v>2</v>
      </c>
      <c r="G296" s="240" t="s">
        <v>1580</v>
      </c>
      <c r="H296" s="119" t="s">
        <v>1572</v>
      </c>
      <c r="I296" s="119" t="s">
        <v>1573</v>
      </c>
      <c r="J296" s="96">
        <v>2</v>
      </c>
      <c r="K296" s="96" t="s">
        <v>1581</v>
      </c>
      <c r="L296" s="221"/>
      <c r="M296" s="221"/>
      <c r="N296" s="221"/>
      <c r="O296" s="221">
        <v>1</v>
      </c>
      <c r="P296" s="221"/>
      <c r="Q296" s="221"/>
      <c r="R296" s="221"/>
      <c r="S296" s="221"/>
      <c r="T296" s="221"/>
      <c r="U296" s="221">
        <v>1</v>
      </c>
      <c r="V296" s="221"/>
      <c r="W296" s="221"/>
      <c r="X296" s="234" t="s">
        <v>1582</v>
      </c>
    </row>
    <row r="297" spans="1:24" ht="78" x14ac:dyDescent="0.3">
      <c r="A297" s="100" t="s">
        <v>1583</v>
      </c>
      <c r="B297" s="158" t="s">
        <v>1568</v>
      </c>
      <c r="C297" s="234" t="s">
        <v>1569</v>
      </c>
      <c r="D297" s="96">
        <v>10</v>
      </c>
      <c r="E297" s="239" t="s">
        <v>559</v>
      </c>
      <c r="F297" s="103">
        <v>2</v>
      </c>
      <c r="G297" s="240" t="s">
        <v>1584</v>
      </c>
      <c r="H297" s="119" t="s">
        <v>1585</v>
      </c>
      <c r="I297" s="119" t="s">
        <v>1586</v>
      </c>
      <c r="J297" s="96">
        <v>2</v>
      </c>
      <c r="K297" s="96" t="s">
        <v>1581</v>
      </c>
      <c r="L297" s="221"/>
      <c r="M297" s="221"/>
      <c r="N297" s="241">
        <v>1</v>
      </c>
      <c r="O297" s="221"/>
      <c r="P297" s="221"/>
      <c r="Q297" s="221"/>
      <c r="R297" s="221"/>
      <c r="S297" s="221"/>
      <c r="T297" s="241">
        <v>1</v>
      </c>
      <c r="U297" s="221"/>
      <c r="V297" s="221"/>
      <c r="W297" s="221"/>
      <c r="X297" s="234" t="s">
        <v>1587</v>
      </c>
    </row>
    <row r="298" spans="1:24" ht="78" x14ac:dyDescent="0.3">
      <c r="A298" s="100" t="s">
        <v>1588</v>
      </c>
      <c r="B298" s="158" t="s">
        <v>1568</v>
      </c>
      <c r="C298" s="234" t="s">
        <v>1569</v>
      </c>
      <c r="D298" s="96">
        <v>10</v>
      </c>
      <c r="E298" s="239" t="s">
        <v>561</v>
      </c>
      <c r="F298" s="103">
        <v>4</v>
      </c>
      <c r="G298" s="240" t="s">
        <v>1589</v>
      </c>
      <c r="H298" s="119" t="s">
        <v>1590</v>
      </c>
      <c r="I298" s="119" t="s">
        <v>1591</v>
      </c>
      <c r="J298" s="96">
        <v>1</v>
      </c>
      <c r="K298" s="96" t="s">
        <v>1592</v>
      </c>
      <c r="L298" s="221"/>
      <c r="M298" s="221">
        <v>0.1666</v>
      </c>
      <c r="N298" s="241"/>
      <c r="O298" s="221">
        <v>0.1666</v>
      </c>
      <c r="P298" s="241"/>
      <c r="Q298" s="221">
        <v>0.1666</v>
      </c>
      <c r="R298" s="241"/>
      <c r="S298" s="221">
        <v>0.1666</v>
      </c>
      <c r="T298" s="241"/>
      <c r="U298" s="221">
        <v>0.1666</v>
      </c>
      <c r="V298" s="221"/>
      <c r="W298" s="221">
        <v>0.1666</v>
      </c>
      <c r="X298" s="119" t="s">
        <v>1593</v>
      </c>
    </row>
    <row r="299" spans="1:24" ht="109.2" x14ac:dyDescent="0.3">
      <c r="A299" s="100" t="s">
        <v>1594</v>
      </c>
      <c r="B299" s="158" t="s">
        <v>1568</v>
      </c>
      <c r="C299" s="234" t="s">
        <v>1569</v>
      </c>
      <c r="D299" s="96">
        <v>10</v>
      </c>
      <c r="E299" s="239" t="s">
        <v>563</v>
      </c>
      <c r="F299" s="103">
        <v>1</v>
      </c>
      <c r="G299" s="240" t="s">
        <v>1595</v>
      </c>
      <c r="H299" s="119" t="s">
        <v>1596</v>
      </c>
      <c r="I299" s="119" t="s">
        <v>1597</v>
      </c>
      <c r="J299" s="96">
        <v>1</v>
      </c>
      <c r="K299" s="96" t="s">
        <v>1551</v>
      </c>
      <c r="L299" s="221"/>
      <c r="M299" s="221"/>
      <c r="N299" s="241"/>
      <c r="O299" s="241"/>
      <c r="P299" s="241"/>
      <c r="Q299" s="241">
        <v>1</v>
      </c>
      <c r="R299" s="241"/>
      <c r="S299" s="241"/>
      <c r="T299" s="241"/>
      <c r="U299" s="241"/>
      <c r="V299" s="221"/>
      <c r="W299" s="221"/>
      <c r="X299" s="119" t="s">
        <v>1598</v>
      </c>
    </row>
    <row r="300" spans="1:24" ht="109.2" x14ac:dyDescent="0.3">
      <c r="A300" s="100" t="s">
        <v>1599</v>
      </c>
      <c r="B300" s="158" t="s">
        <v>1568</v>
      </c>
      <c r="C300" s="234" t="s">
        <v>1600</v>
      </c>
      <c r="D300" s="96">
        <v>2</v>
      </c>
      <c r="E300" s="126" t="s">
        <v>1601</v>
      </c>
      <c r="F300" s="103">
        <v>1</v>
      </c>
      <c r="G300" s="240" t="s">
        <v>569</v>
      </c>
      <c r="H300" s="238" t="s">
        <v>1602</v>
      </c>
      <c r="I300" s="240" t="s">
        <v>1603</v>
      </c>
      <c r="J300" s="96">
        <v>1</v>
      </c>
      <c r="K300" s="96" t="s">
        <v>1551</v>
      </c>
      <c r="L300" s="221"/>
      <c r="M300" s="221"/>
      <c r="N300" s="241"/>
      <c r="O300" s="241">
        <v>1</v>
      </c>
      <c r="P300" s="241"/>
      <c r="Q300" s="241"/>
      <c r="R300" s="241"/>
      <c r="S300" s="241"/>
      <c r="T300" s="241"/>
      <c r="U300" s="241"/>
      <c r="V300" s="221"/>
      <c r="W300" s="221"/>
      <c r="X300" s="119" t="s">
        <v>1604</v>
      </c>
    </row>
    <row r="301" spans="1:24" ht="109.2" x14ac:dyDescent="0.3">
      <c r="A301" s="100" t="s">
        <v>1605</v>
      </c>
      <c r="B301" s="158"/>
      <c r="C301" s="234" t="s">
        <v>1600</v>
      </c>
      <c r="D301" s="96">
        <v>2</v>
      </c>
      <c r="E301" s="126" t="s">
        <v>1601</v>
      </c>
      <c r="F301" s="103">
        <v>1</v>
      </c>
      <c r="G301" s="240" t="s">
        <v>569</v>
      </c>
      <c r="H301" s="238" t="s">
        <v>1606</v>
      </c>
      <c r="I301" s="240" t="s">
        <v>1607</v>
      </c>
      <c r="J301" s="96">
        <v>1</v>
      </c>
      <c r="K301" s="96" t="s">
        <v>1551</v>
      </c>
      <c r="L301" s="221"/>
      <c r="M301" s="221"/>
      <c r="N301" s="241"/>
      <c r="O301" s="241">
        <v>1</v>
      </c>
      <c r="P301" s="241"/>
      <c r="Q301" s="241"/>
      <c r="R301" s="241"/>
      <c r="S301" s="241"/>
      <c r="T301" s="241"/>
      <c r="U301" s="241"/>
      <c r="V301" s="221"/>
      <c r="W301" s="221"/>
      <c r="X301" s="119" t="s">
        <v>1608</v>
      </c>
    </row>
    <row r="302" spans="1:24" ht="62.4" x14ac:dyDescent="0.3">
      <c r="A302" s="100" t="s">
        <v>1609</v>
      </c>
      <c r="B302" s="158" t="s">
        <v>1568</v>
      </c>
      <c r="C302" s="234" t="s">
        <v>1600</v>
      </c>
      <c r="D302" s="96">
        <v>2</v>
      </c>
      <c r="E302" s="103" t="s">
        <v>571</v>
      </c>
      <c r="F302" s="103">
        <v>1</v>
      </c>
      <c r="G302" s="240" t="s">
        <v>572</v>
      </c>
      <c r="H302" s="119" t="s">
        <v>1610</v>
      </c>
      <c r="I302" s="240" t="s">
        <v>1611</v>
      </c>
      <c r="J302" s="96">
        <v>1</v>
      </c>
      <c r="K302" s="96" t="s">
        <v>1551</v>
      </c>
      <c r="L302" s="221"/>
      <c r="M302" s="221"/>
      <c r="N302" s="241"/>
      <c r="O302" s="241"/>
      <c r="P302" s="241"/>
      <c r="Q302" s="241"/>
      <c r="R302" s="241"/>
      <c r="S302" s="241"/>
      <c r="T302" s="241">
        <v>1</v>
      </c>
      <c r="U302" s="241"/>
      <c r="V302" s="221"/>
      <c r="W302" s="221"/>
      <c r="X302" s="119" t="s">
        <v>1612</v>
      </c>
    </row>
  </sheetData>
  <mergeCells count="32">
    <mergeCell ref="A1:B3"/>
    <mergeCell ref="D1:U1"/>
    <mergeCell ref="V1:W1"/>
    <mergeCell ref="D2:U2"/>
    <mergeCell ref="V2:W2"/>
    <mergeCell ref="D3:U3"/>
    <mergeCell ref="V3:W3"/>
    <mergeCell ref="H4:X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W5"/>
    <mergeCell ref="X5:X6"/>
    <mergeCell ref="B20:B22"/>
    <mergeCell ref="B23:B33"/>
    <mergeCell ref="B146:B147"/>
    <mergeCell ref="C146:C147"/>
    <mergeCell ref="D146:D147"/>
    <mergeCell ref="G149:G150"/>
    <mergeCell ref="E146:E150"/>
    <mergeCell ref="B148:B150"/>
    <mergeCell ref="C148:C150"/>
    <mergeCell ref="D148:D150"/>
    <mergeCell ref="F149:F150"/>
  </mergeCells>
  <dataValidations count="1">
    <dataValidation allowBlank="1" showInputMessage="1" showErrorMessage="1" sqref="V81:V82" xr:uid="{9B3C0C6F-BF7F-4E90-8426-BABCD8C834FE}"/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8b164f-70af-436a-9117-9f26d62a7b76" xsi:nil="true"/>
    <lcf76f155ced4ddcb4097134ff3c332f xmlns="1e780edf-6f9f-4a3c-8dd0-69be2cb41d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C4F38519C81040B76324AC7BB47225" ma:contentTypeVersion="11" ma:contentTypeDescription="Crear nuevo documento." ma:contentTypeScope="" ma:versionID="ab4655bdf981fb58e07ab4fd884b96e4">
  <xsd:schema xmlns:xsd="http://www.w3.org/2001/XMLSchema" xmlns:xs="http://www.w3.org/2001/XMLSchema" xmlns:p="http://schemas.microsoft.com/office/2006/metadata/properties" xmlns:ns2="1e780edf-6f9f-4a3c-8dd0-69be2cb41dd0" xmlns:ns3="df8b164f-70af-436a-9117-9f26d62a7b76" targetNamespace="http://schemas.microsoft.com/office/2006/metadata/properties" ma:root="true" ma:fieldsID="2781d926f49263d01e9c45fbcb488332" ns2:_="" ns3:_="">
    <xsd:import namespace="1e780edf-6f9f-4a3c-8dd0-69be2cb41dd0"/>
    <xsd:import namespace="df8b164f-70af-436a-9117-9f26d62a7b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80edf-6f9f-4a3c-8dd0-69be2cb41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b153745-5d5f-4857-8630-a95a3280e7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b164f-70af-436a-9117-9f26d62a7b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3613d2b-54f0-4229-9dda-c307290f66a4}" ma:internalName="TaxCatchAll" ma:showField="CatchAllData" ma:web="df8b164f-70af-436a-9117-9f26d62a7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9B9676-73A3-49AE-BF83-C026F9C154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77CA24-06A5-4E3F-B070-A112ED3BADF6}">
  <ds:schemaRefs>
    <ds:schemaRef ds:uri="http://purl.org/dc/elements/1.1/"/>
    <ds:schemaRef ds:uri="http://purl.org/dc/terms/"/>
    <ds:schemaRef ds:uri="http://www.w3.org/XML/1998/namespace"/>
    <ds:schemaRef ds:uri="df8b164f-70af-436a-9117-9f26d62a7b76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e780edf-6f9f-4a3c-8dd0-69be2cb41dd0"/>
  </ds:schemaRefs>
</ds:datastoreItem>
</file>

<file path=customXml/itemProps3.xml><?xml version="1.0" encoding="utf-8"?>
<ds:datastoreItem xmlns:ds="http://schemas.openxmlformats.org/officeDocument/2006/customXml" ds:itemID="{FB9C115E-304C-4D1A-8110-4E04798B9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780edf-6f9f-4a3c-8dd0-69be2cb41dd0"/>
    <ds:schemaRef ds:uri="df8b164f-70af-436a-9117-9f26d62a7b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Objetivos Estratégicos</vt:lpstr>
      <vt:lpstr>Productos</vt:lpstr>
      <vt:lpstr>Proyectos de Inversión</vt:lpstr>
      <vt:lpstr>Actividades Nivel Central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Helbert Andres Lozano Moreno</dc:creator>
  <cp:keywords/>
  <dc:description/>
  <cp:lastModifiedBy>Helbert Andres Lozano Moreno</cp:lastModifiedBy>
  <cp:revision/>
  <dcterms:created xsi:type="dcterms:W3CDTF">2025-01-22T19:23:50Z</dcterms:created>
  <dcterms:modified xsi:type="dcterms:W3CDTF">2025-07-03T22:18:50Z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0x010100ADC4F38519C81040B76324AC7BB47225</vt:lpwstr>
  </property>
  <property fmtid="{D5CDD505-2E9C-101B-9397-08002B2CF9AE}" pid="3" name="MediaServiceImageTags">
    <vt:lpwstr/>
  </property>
</Properties>
</file>