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genciadetierras-my.sharepoint.com/personal/jennifer_mejia_ant_gov_co/Documents/4. PLANES DE ACCION Y MEJORA GITGC/2025/12. LINK DE TRANSPARENCIA-ITA PROCURADURIA-INF SEMESTRAL/ABRIL-2025/"/>
    </mc:Choice>
  </mc:AlternateContent>
  <xr:revisionPtr revIDLastSave="2" documentId="8_{51B4E28E-D00F-485B-B3BC-46561B71B4D3}" xr6:coauthVersionLast="47" xr6:coauthVersionMax="47" xr10:uidLastSave="{CFC10FB0-56A1-4F35-A287-91A303A13172}"/>
  <bookViews>
    <workbookView xWindow="-120" yWindow="-120" windowWidth="29040" windowHeight="15840" xr2:uid="{7F278D0C-A5F7-4F48-8488-0D62B7655CA9}"/>
  </bookViews>
  <sheets>
    <sheet name="DIFERENTES DE CP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2" l="1"/>
  <c r="S21" i="2"/>
  <c r="S17" i="2"/>
  <c r="S28" i="2"/>
  <c r="S40" i="2"/>
  <c r="S34" i="2"/>
  <c r="S11" i="2"/>
  <c r="S10" i="2"/>
  <c r="S5" i="2"/>
  <c r="S22" i="2"/>
  <c r="S4" i="2"/>
  <c r="S44" i="2"/>
  <c r="S43" i="2"/>
  <c r="S2" i="2"/>
  <c r="S38" i="2"/>
  <c r="S37" i="2"/>
  <c r="S19" i="2"/>
  <c r="S18" i="2"/>
  <c r="S31" i="2"/>
  <c r="S52" i="2"/>
  <c r="S16" i="2"/>
  <c r="S35" i="2"/>
  <c r="S36" i="2"/>
  <c r="R19" i="2"/>
  <c r="R18" i="2"/>
  <c r="R21" i="2"/>
  <c r="R31" i="2"/>
  <c r="R52" i="2"/>
  <c r="R35" i="2"/>
  <c r="R36" i="2"/>
  <c r="K19" i="2"/>
  <c r="K18" i="2"/>
  <c r="K21" i="2"/>
  <c r="K31" i="2"/>
  <c r="K52" i="2"/>
  <c r="K16" i="2"/>
  <c r="K35" i="2"/>
  <c r="K36" i="2"/>
  <c r="S27" i="2"/>
  <c r="S39" i="2"/>
  <c r="S33" i="2"/>
  <c r="S45" i="2"/>
  <c r="S46" i="2"/>
  <c r="S3" i="2"/>
  <c r="S47" i="2"/>
  <c r="S6" i="2"/>
  <c r="S23" i="2"/>
  <c r="S7" i="2"/>
  <c r="S24" i="2"/>
  <c r="S8" i="2"/>
  <c r="S9" i="2"/>
  <c r="S12" i="2"/>
  <c r="S32" i="2"/>
  <c r="S13" i="2"/>
  <c r="S14" i="2"/>
  <c r="S25" i="2"/>
  <c r="S15" i="2"/>
  <c r="S41" i="2"/>
  <c r="S48" i="2"/>
  <c r="S49" i="2"/>
  <c r="S26" i="2"/>
  <c r="S50" i="2"/>
  <c r="S51" i="2"/>
  <c r="S42" i="2"/>
  <c r="S20" i="2"/>
  <c r="S30" i="2"/>
  <c r="S29" i="2"/>
  <c r="R27" i="2"/>
  <c r="R37" i="2"/>
  <c r="R39" i="2"/>
  <c r="R33" i="2"/>
  <c r="R38" i="2"/>
  <c r="R2" i="2"/>
  <c r="R43" i="2"/>
  <c r="R44" i="2"/>
  <c r="R45" i="2"/>
  <c r="R46" i="2"/>
  <c r="R3" i="2"/>
  <c r="R47" i="2"/>
  <c r="R4" i="2"/>
  <c r="R22" i="2"/>
  <c r="R5" i="2"/>
  <c r="R6" i="2"/>
  <c r="R23" i="2"/>
  <c r="R7" i="2"/>
  <c r="R24" i="2"/>
  <c r="R8" i="2"/>
  <c r="R9" i="2"/>
  <c r="R10" i="2"/>
  <c r="R11" i="2"/>
  <c r="R12" i="2"/>
  <c r="R32" i="2"/>
  <c r="R13" i="2"/>
  <c r="R14" i="2"/>
  <c r="R25" i="2"/>
  <c r="R15" i="2"/>
  <c r="R34" i="2"/>
  <c r="R40" i="2"/>
  <c r="R41" i="2"/>
  <c r="R48" i="2"/>
  <c r="R49" i="2"/>
  <c r="R26" i="2"/>
  <c r="R50" i="2"/>
  <c r="R51" i="2"/>
  <c r="R28" i="2"/>
  <c r="R17" i="2"/>
  <c r="R42" i="2"/>
  <c r="R20" i="2"/>
  <c r="R30" i="2"/>
  <c r="R29" i="2"/>
  <c r="K37" i="2"/>
  <c r="K39" i="2"/>
  <c r="K33" i="2"/>
  <c r="K38" i="2"/>
  <c r="K2" i="2"/>
  <c r="K43" i="2"/>
  <c r="K44" i="2"/>
  <c r="K45" i="2"/>
  <c r="K46" i="2"/>
  <c r="K3" i="2"/>
  <c r="K47" i="2"/>
  <c r="K4" i="2"/>
  <c r="K22" i="2"/>
  <c r="K5" i="2"/>
  <c r="K6" i="2"/>
  <c r="K23" i="2"/>
  <c r="K7" i="2"/>
  <c r="K24" i="2"/>
  <c r="K8" i="2"/>
  <c r="K9" i="2"/>
  <c r="K10" i="2"/>
  <c r="K11" i="2"/>
  <c r="K12" i="2"/>
  <c r="K32" i="2"/>
  <c r="K13" i="2"/>
  <c r="K14" i="2"/>
  <c r="K25" i="2"/>
  <c r="K15" i="2"/>
  <c r="K34" i="2"/>
  <c r="K40" i="2"/>
  <c r="K41" i="2"/>
  <c r="K48" i="2"/>
  <c r="K49" i="2"/>
  <c r="K26" i="2"/>
  <c r="K50" i="2"/>
  <c r="K51" i="2"/>
  <c r="K28" i="2"/>
  <c r="K17" i="2"/>
  <c r="K42" i="2"/>
  <c r="K20" i="2"/>
  <c r="K30" i="2"/>
  <c r="K29" i="2"/>
  <c r="K27" i="2"/>
</calcChain>
</file>

<file path=xl/sharedStrings.xml><?xml version="1.0" encoding="utf-8"?>
<sst xmlns="http://schemas.openxmlformats.org/spreadsheetml/2006/main" count="436" uniqueCount="207">
  <si>
    <t>AÑO</t>
  </si>
  <si>
    <t>NO. CONTRATO</t>
  </si>
  <si>
    <t>CLASE</t>
  </si>
  <si>
    <t>TIPO DE CONTRATO</t>
  </si>
  <si>
    <t>TIPOLOGIA ESPECIFICA</t>
  </si>
  <si>
    <t>CONTRATISTA</t>
  </si>
  <si>
    <t>OBJETO DEL CONTRATO</t>
  </si>
  <si>
    <t>DEPENDENCIA</t>
  </si>
  <si>
    <t>VALOR INICIAL DEL CONTRATO</t>
  </si>
  <si>
    <t>VALOR RECURSOS ANT</t>
  </si>
  <si>
    <t>FECHA DE SUSCRIPCION</t>
  </si>
  <si>
    <t>FECHA INCIAL DESDE</t>
  </si>
  <si>
    <t>FECHA FINAL HASTA</t>
  </si>
  <si>
    <t>CANTIDAD DE OTROSÍES Y ADICIONES REALIZADAS (Y SUS MONTOS)</t>
  </si>
  <si>
    <t>VALOR TOTAL FINAL CONTRATO</t>
  </si>
  <si>
    <t>RECURSOS DESEMBOLSADOS</t>
  </si>
  <si>
    <t>%DE EJECUCION</t>
  </si>
  <si>
    <t>LINK DE PUBLICACION SECOP II</t>
  </si>
  <si>
    <t>PROFESIONALES</t>
  </si>
  <si>
    <t>SECRETARÍA GENERAL</t>
  </si>
  <si>
    <t>SUBDIRECCIÓN ADMINISTRATIVA Y FINANCIERA</t>
  </si>
  <si>
    <t>DIRECCIÓN DE ACCESO A TIERRAS</t>
  </si>
  <si>
    <t>SUBDIRECCIÓN DE SISTEMAS DE INFORMACIÓN DE TIERRAS</t>
  </si>
  <si>
    <t>OFICINA JURÍDICA</t>
  </si>
  <si>
    <t>PRESTACIÓN DE SERVICIOS PROFESIONALES PARA EJERCER ACTIVIDADES DE APOYO EN LA REPRESENTACION JUDICIAL Y EXTRAJUDICIAL DE LA OFICINA JURIDICA DE LA AGENCIA NACIONAL DE TIERRAS</t>
  </si>
  <si>
    <t>PRESTACIÓN DE SERVICIOS</t>
  </si>
  <si>
    <t>https://community.secop.gov.co/Public/Tendering/ContractNoticeManagement/Index?currentLanguage=es-CO&amp;Page=login&amp;Country=CO&amp;SkinName=CCE</t>
  </si>
  <si>
    <t>SIN INICIO</t>
  </si>
  <si>
    <t>NO. PROCESO</t>
  </si>
  <si>
    <t>RECURSOS PENDIENTES DE EJECUTAR</t>
  </si>
  <si>
    <t>ANT-20250041</t>
  </si>
  <si>
    <t>20 OTROS</t>
  </si>
  <si>
    <t>AMP</t>
  </si>
  <si>
    <t>ORDEN DE COMPRA</t>
  </si>
  <si>
    <t>CONSORCIO KIOS</t>
  </si>
  <si>
    <t>Contratar el servicio integral de Aseo y cafetería para las sedes de la AGENCIA NACIONAL DE TIERRAS - ANT a Nivel Nacional. -Sede Bogotá</t>
  </si>
  <si>
    <t>https://www.colombiacompra.gov.co/tienda-virtual-del-estado-colombiano/ordenes-compra/140660</t>
  </si>
  <si>
    <t>ANT-20250889</t>
  </si>
  <si>
    <t>SERVICIOS POSTALES NACIONALES S.A.S</t>
  </si>
  <si>
    <t>Prestar los servicios postales de recepción, clasificación, transporte y entrega de correo y/o paquetes, a nivel urbano, nacional e internacional y demás servicios conexos que se requieran por la Agencia Nacional de Tierras, conforme a lo establecido en la Ley 1369 de 2009 y demás normas concordantes y complementarias.</t>
  </si>
  <si>
    <t>https://www.colombiacompra.gov.co/tienda-virtual-del-estado-colombiano/ordenes-compra/140788</t>
  </si>
  <si>
    <t>ANT-20251408</t>
  </si>
  <si>
    <t>CD</t>
  </si>
  <si>
    <t>CONVENIO INTERADMINISTRATIVO</t>
  </si>
  <si>
    <t>UNIDAD NACIONAL DE PROTECCIÓN</t>
  </si>
  <si>
    <t>AUNAR ESFUERZOS Y RECURSOS FÍSICOS, HUMANOS, ADMINISTRATIVOS, TÉCNICOS, FINANCIEROS, CAPACIDADES Y MÉTODOS ENTRE LA UNIDAD NACIONAL DE PROTECIÓN - UNP Y LA AGENCIA NACIONAL DE TIERAS- ANT QUE PERMITAN EJERCER LA ADECUADA PROTECCIÓN DEL DIRECTOR DE LA ANT, CON OCASIÓN A LA SITUACIÓN DE RIESGO A LA QUE SE ENCUENTRA EXPUESTO EN EL CUMPLIMIENTO DE SUS OBLIGACIONES.</t>
  </si>
  <si>
    <t>https://community.secop.gov.co/Public/Tendering/OpportunityDetail/Index?noticeUID=CO1.NTC.7466354&amp;isFromPublicArea=True&amp;isModal=true&amp;asPopupView=true</t>
  </si>
  <si>
    <t>ANT-20251409</t>
  </si>
  <si>
    <t>CONTRATO INTERADMINISTRATIVO</t>
  </si>
  <si>
    <t>IMPRENTA NACIONAL DE COLOMBIA</t>
  </si>
  <si>
    <t>PRESTAR LOS SERVICIOS DE PUBLICACIÓN EN EL DIARIO OFICIAL DE LOS ACTOS ADMINISTRATIVOS DE CARÁCTER GENERAL, CIRCULARES Y DEMÁS DOCUMENTOS EXPEDIDOS POR LA AGENCIA NACIONAL DE TIERRAS – ANT, EN EL MARCO DE SUS FUNCIONES.</t>
  </si>
  <si>
    <t>https://community.secop.gov.co/Public/Tendering/OpportunityDetail/Index?noticeUID=CO1.NTC.7474083&amp;isFromPublicArea=True&amp;isModal=true&amp;asPopupView=true</t>
  </si>
  <si>
    <t>ANT-20251642</t>
  </si>
  <si>
    <t>TEJEIRO Y DIAZ BETTER ABOGADOS SAS</t>
  </si>
  <si>
    <t>https://community.secop.gov.co/Public/Tendering/OpportunityDetail/Index?noticeUID=CO1.NTC.7463129&amp;isFromPublicArea=True&amp;isModal=true&amp;asPopupView=true</t>
  </si>
  <si>
    <t>ANT-20251941</t>
  </si>
  <si>
    <t xml:space="preserve"> HEINSOHN HUMAN GLOBAL SOLUTIONS S.A.S</t>
  </si>
  <si>
    <t>Contratar los servicios técnicos especializados de soporte, mantenimiento, actualización, asesoría y/o desarrollo para el Sistema de Información SIGEP y Servicios Administrativos de la ANT mediante la modalidad de bolsa de horas, de acuerdo con la propuesta de servicios y el anexo técnico.</t>
  </si>
  <si>
    <t>https://community.secop.gov.co/Public/Tendering/OpportunityDetail/Index?noticeUID=CO1.NTC.7519215&amp;isFromPublicArea=True&amp;isModal=true&amp;asPopupView=true</t>
  </si>
  <si>
    <t>ANT-20252369</t>
  </si>
  <si>
    <t>UNION TEMPORAL R&amp;J 2022</t>
  </si>
  <si>
    <t>Contratar el servicio integral de Aseo y cafetería para las sedes de la AGENCIA NACIONAL DE TIERRAS - ANT a Nivel Nacional</t>
  </si>
  <si>
    <t>https://www.colombiacompra.gov.co/tienda-virtual-del-estado-colombiano/ordenes-compra/141449</t>
  </si>
  <si>
    <t>ANT-20252370</t>
  </si>
  <si>
    <t>Contratar el servicio integral de Aseo y cafetería para las sedes de la AGENCIA NACIONAL DE TIERRAS - ANT a Nivel Naciona</t>
  </si>
  <si>
    <t>https://www.colombiacompra.gov.co/tienda-virtual-del-estado-colombiano/ordenes-compra/141462</t>
  </si>
  <si>
    <t>ANT-20252371</t>
  </si>
  <si>
    <t>Contratar el servicio integral de Aseo y cafetería para las sedes de la AGENCIANACIONAL DE TIERRAS - ANT a Nivel Nacional</t>
  </si>
  <si>
    <t>https://www.colombiacompra.gov.co/tienda-virtual-del-estado-colombiano/ordenes-compra/141463</t>
  </si>
  <si>
    <t>ANT-20252372</t>
  </si>
  <si>
    <t>https://www.colombiacompra.gov.co/tienda-virtual-del-estado-colombiano/ordenes-compra/141461</t>
  </si>
  <si>
    <t>ANT-20252450</t>
  </si>
  <si>
    <t>ASECOLBAS LTDA</t>
  </si>
  <si>
    <t>https://www.colombiacompra.gov.co/tienda-virtual-del-estado-colombiano/ordenes-compra/141489</t>
  </si>
  <si>
    <t>ANT-20252451</t>
  </si>
  <si>
    <t>https://www.colombiacompra.gov.co/tienda-virtual-del-estado-colombiano/ordenes-compra/141491</t>
  </si>
  <si>
    <t>ANT-20252452</t>
  </si>
  <si>
    <t>https://www.colombiacompra.gov.co/tienda-virtual-del-estado-colombiano/ordenes-compra/141492</t>
  </si>
  <si>
    <t>ANT-20252480</t>
  </si>
  <si>
    <t>CONSERJES INMOBILIARIOS LTD</t>
  </si>
  <si>
    <t>https://www.colombiacompra.gov.co/tienda-virtual-del-estado-colombiano/ordenes-compra/141504</t>
  </si>
  <si>
    <t>ANT-20252481</t>
  </si>
  <si>
    <t>https://www.colombiacompra.gov.co/tienda-virtual-del-estado-colombiano/ordenes-compra/141505</t>
  </si>
  <si>
    <t>ANT-20252620</t>
  </si>
  <si>
    <t xml:space="preserve">https://www.colombiacompra.gov.co/tienda-virtual-del-estado-colombiano/ordenes-compra/141558 </t>
  </si>
  <si>
    <t>ANT-20252667</t>
  </si>
  <si>
    <t>https://www.colombiacompra.gov.co/tienda-virtual-del-estado-colombiano/ordenes-compra/141567</t>
  </si>
  <si>
    <t>ANT-20252694</t>
  </si>
  <si>
    <t>https://www.colombiacompra.gov.co/tienda-virtual-del-estado-colombiano/ordenes-compra/141562</t>
  </si>
  <si>
    <t>ANT-20252698</t>
  </si>
  <si>
    <t>https://www.colombiacompra.gov.co/tienda-virtual-del-estado-colombiano/ordenes-compra/141565</t>
  </si>
  <si>
    <t>ANT-20252699</t>
  </si>
  <si>
    <t xml:space="preserve">Contratar el servicio integral de Aseo y cafetería para las sedes de la AGENCIA NACIONAL DE TIERRAS - ANT a Nivel Nacional SEDE MITU </t>
  </si>
  <si>
    <t>https://www.colombiacompra.gov.co/tienda-virtual-del-estado-colombiano/ordenes-compra/141566</t>
  </si>
  <si>
    <t>ANT-20252701</t>
  </si>
  <si>
    <t>https://www.colombiacompra.gov.co/tienda-virtual-del-estado-colombiano/ordenes-compra/141563</t>
  </si>
  <si>
    <t>ANT-20252737</t>
  </si>
  <si>
    <t>Contratar el servicio integral de Aseo y cafetería para las sedes de la AGENCIA NACIONAL DE TIERRAS - ANT a Nivel Nacional SEDE PASTO</t>
  </si>
  <si>
    <t xml:space="preserve">https://www.colombiacompra.gov.co/tienda-virtual-del-estado-colombiano/ordenes-compra/ 141661 </t>
  </si>
  <si>
    <t>ANT-20252738</t>
  </si>
  <si>
    <t>Contratar el servicio integral de Aseo y cafetería para las sedes de la AGENCIA NACIONAL DE TIERRAS - ANT a Nivel Nacional SEDE FLORENCIA</t>
  </si>
  <si>
    <t>https://www.colombiacompra.gov.co/tienda-virtual-del-estado-colombiano/ordenes-compra/141664</t>
  </si>
  <si>
    <t>ANT-20252742</t>
  </si>
  <si>
    <t>Contratar el servicio integral de Aseo y cafetería para las sedes de la AGENCIA NACIONAL DE TIERRAS - ANT a Nivel Nacional SEDE IBAGUE</t>
  </si>
  <si>
    <t>https://www.colombiacompra.gov.co/tienda-virtual-del-estado-colombiano/ordenes-compra/141658</t>
  </si>
  <si>
    <t>ANT-20252743</t>
  </si>
  <si>
    <t>GRUPO GESTION EMPRESARIAL COLOMBIA SAS</t>
  </si>
  <si>
    <t>Contratar el servicio integral de Aseo y cafetería para las sedes de la AGENCIA NACIONAL DE TIERRAS - ANT a Nivel Nacional SEDE BUCARAMANGA</t>
  </si>
  <si>
    <t>https://www.colombiacompra.gov.co/tienda-virtual-del-estado-colombiano/ordenes-compra/141659</t>
  </si>
  <si>
    <t>ANT-20252744</t>
  </si>
  <si>
    <t>Contratar el servicio integral de Aseo y cafetería para las sedes de la AGENCIA NACIONAL DE TIERRAS - ANT a Nivel Nacional SEDE TUNJA</t>
  </si>
  <si>
    <t>https://www.colombiacompra.gov.co/tienda-virtual-del-estado-colombiano/ordenes-compra/141663</t>
  </si>
  <si>
    <t>ANT-20252745</t>
  </si>
  <si>
    <t>Contratar el servicio integral de Aseo y cafetería para las sedes de la AGENCIA NACIONAL DE TIERRAS - ANT a Nivel Nacional SEDE MOCOA</t>
  </si>
  <si>
    <t>https://www.colombiacompra.gov.co/tienda-virtual-del-estado-colombiano/ordenes-compra/141662</t>
  </si>
  <si>
    <t>ANT-20252746</t>
  </si>
  <si>
    <t>Contratar el servicio integral de Aseo y cafetería para las sedes de la AGENCIA NACIONAL DE TIERRAS - ANT a Nivel Nacional SEDE ARAUCA</t>
  </si>
  <si>
    <t>https://www.colombiacompra.gov.co/tienda-virtual-del-estado-colombiano/ordenes-compra/141665</t>
  </si>
  <si>
    <t>ANT-20252786</t>
  </si>
  <si>
    <t>Contratar el servicio integral de Aseo y cafetería para las sedes de la AGENCIA NACIONAL DE TIERRAS - ANT a Nivel Nacional SEDE VALLEDUPAR</t>
  </si>
  <si>
    <t>https://www.colombiacompra.gov.co/tienda-virtual-del-estado-colombiano/ordenes-compra/234760</t>
  </si>
  <si>
    <t>ANT-20252787</t>
  </si>
  <si>
    <t>INTERNEGOCIOS S.A.S</t>
  </si>
  <si>
    <t xml:space="preserve">Contratar el servicio integral de Aseo y cafetería para las sedes de la AGENCIA NACIONAL DE TIERRAS - ANT a Nivel Nacional SEDE VALLEDUPAR  </t>
  </si>
  <si>
    <t>https://www.colombiacompra.gov.co/tienda-virtual-del-estado-colombiano/ordenes-compra/234757</t>
  </si>
  <si>
    <t>ANT-20252985</t>
  </si>
  <si>
    <t>UNION TEMPORAL ASEAMOS 2022</t>
  </si>
  <si>
    <t>Contratar el servicio integral de Aseo y cafetería para las sedes de la AGENCIA NACIONAL DE TIERRAS - ANT a Nivel Nacional SEDE MANIZALES</t>
  </si>
  <si>
    <t>https://www.colombiacompra.gov.co/tienda-virtual-del-estado-colombiano/ordenes-compra/141760</t>
  </si>
  <si>
    <t>ANT-20252994</t>
  </si>
  <si>
    <t>Contratar el servicio integral de Aseo y cafetería para las sedes de la AGENCIA NACIONAL DE TIERRAS - ANT a Nivel Nacional SEDE YOPAL</t>
  </si>
  <si>
    <t>https://www.colombiacompra.gov.co/tienda-virtual-del-estado-colombiano/ordenes-compra/141761</t>
  </si>
  <si>
    <t>ANT-20253013</t>
  </si>
  <si>
    <t>Contratar el servicio integral de Aseo y cafetería para las sedes de la AGENCIA NACIONAL DE TIERRAS - ANT a Nivel Nacional SEDE NEIVA</t>
  </si>
  <si>
    <t>https://www.colombiacompra.gov.co/tienda-virtual-del-estado-colombiano/ordenes-compra/141757</t>
  </si>
  <si>
    <t>ANT-20253014</t>
  </si>
  <si>
    <t>Contratar el servicio integral de Aseo y cafetería para las sedes de la AGENCIA NACIONAL DE TIERRAS - ANT a Nivel Nacional SEDE MONTERIA</t>
  </si>
  <si>
    <t xml:space="preserve">https://www.colombiacompra.gov.co/tienda-virtual-del-estado-colombiano/ordenes-compra/141759 </t>
  </si>
  <si>
    <t>ANT-20253015</t>
  </si>
  <si>
    <t>Contratar el servicio integral de Aseo y cafetería para las sedes de la AGENCIA NACIONAL DE TIERRAS - ANT a Nivel Nacional SEDE QUIBDO</t>
  </si>
  <si>
    <t>https://www.colombiacompra.gov.co/tienda-virtual-del-estado-colombiano/ordenes-compra/141758</t>
  </si>
  <si>
    <t>ANT-20253103</t>
  </si>
  <si>
    <t>Contratar el servicio integral de Aseo y cafetería para las sedes de la AGENCIA NACIONAL DE TIERRAS - ANT a Nivel Nacional SEDE SINCELEJO</t>
  </si>
  <si>
    <t>https://www.colombiacompra.gov.co/tienda-virtual-del-estado-colombiano/ordenes-compra/141825</t>
  </si>
  <si>
    <t>ANT-20253104</t>
  </si>
  <si>
    <t>Contratar el servicio integral de Aseo y cafetería para las sedes de la AGENCIANACIONAL DE TIERRAS - ANT a Nivel Nacional SEDE POPAYAN</t>
  </si>
  <si>
    <t>https://www.colombiacompra.gov.co/tienda-virtual-del-estado-colombiano/ordenes-compra/141822</t>
  </si>
  <si>
    <t>ANT-MC-002-2025</t>
  </si>
  <si>
    <t>ANT-20253593</t>
  </si>
  <si>
    <t>MC</t>
  </si>
  <si>
    <t>CONTRATO DE SUMINISTRO</t>
  </si>
  <si>
    <t>DISTRACOM S.A.</t>
  </si>
  <si>
    <t>Suministrar combustible en la ciudad de Bogotá D.C. para los vehículos de propiedad de la Agencia Nacional de Tierras y la planta eléctrica.</t>
  </si>
  <si>
    <t>https://community.secop.gov.co/Public/Tendering/OpportunityDetail/Index?noticeUID=CO1.NTC.7629189&amp;isFromPublicArea=True&amp;isModal=true&amp;asPopupView=true</t>
  </si>
  <si>
    <t>ANT-20254238</t>
  </si>
  <si>
    <t>BIOCONSTRUCTOR S.A.S.</t>
  </si>
  <si>
    <t>PRESTACIÓN DE SERVICIOS DE APOYO A LA GESTIÓN PARA LA REALIZACIÓN DE
LEVANTAMIENTOS TOPOGRÁFICOS DE LAS UNIDADES PREDIALES A NIVEL
NACIONAL DETERMINADAS POR LA DIRECCIÓN DE ACCESO A TIERRAS EN EL
MARCO DE LA REFORMA RURAL INTEGRAL</t>
  </si>
  <si>
    <t>https://community.secop.gov.co/Public/Tendering/OpportunityDetail/Index?noticeUID=CO1.NTC.7776647&amp;isFromPublicArea=True&amp;isModal=true&amp;asPopupView=true</t>
  </si>
  <si>
    <t>ANT-20254560</t>
  </si>
  <si>
    <t>Contratar el servicio integral de Aseo y cafetería para las sedes de la AGENCIA NACIONAL DE TIERRAS - ANT a Nivel Nacional SEDE ARMENIA</t>
  </si>
  <si>
    <t>https://www.colombiacompra.gov.co/tienda-virtual-del-estado-colombiano/ordenes-compra/143207</t>
  </si>
  <si>
    <t>ANT-20254656</t>
  </si>
  <si>
    <t>CONTRATO DE COMPRAVENTA</t>
  </si>
  <si>
    <t>CERTICAMARAS S.A.</t>
  </si>
  <si>
    <t>ADQUISICION Y ACTUALIZACION DE I) LOS CERTIFICADOS MPKI-WILDCARD, II) CERTIFICADOS DE FIRMA DIGITAL, III)TOKEN/TOKEN VIRTUAL Y CERTIFICADO DE ESTAMPADO CRONOLOGICO Y IV) EL LICENCIAMIENTO WSSING CON EL RESPECTIVO SOPORTE, PARA LA INFRAESTRUCTURA TECNOLÒGICA DE LA AGENCIA NACIONAL DE TIERRAS</t>
  </si>
  <si>
    <t>https://community.secop.gov.co/Public/Tendering/OpportunityDetail/Index?noticeUID=CO1.NTC.7842185&amp;isFromPublicArea=True&amp;isModal=true&amp;asPopupView=true</t>
  </si>
  <si>
    <t>ANT-20254760</t>
  </si>
  <si>
    <t>EMPRESA DE TELECOMUNICACIONES DE POPAYAN S.A. EMTEL E.S.P</t>
  </si>
  <si>
    <t>BRINDAR UNA SOLUCIÓN INTEGRAL A TRAVÉS DE LÍNEAS DE SERVICIOS Y COMPONENTES TECNOLÓGICOS QUE PERMITAN GARANTIZAR LA CONTINUIDAD Y ADECUADA OPERACIÓN DE LOS SISTEMAS DE INFORMACIÓN DE TIERRAS DE LA ANT Y SERVICIOS CONEXOS.</t>
  </si>
  <si>
    <t>ANT-20254994</t>
  </si>
  <si>
    <t>ARRENDAMIENTO</t>
  </si>
  <si>
    <t>DORA ALBA QUIROGA GALVIZ</t>
  </si>
  <si>
    <t>CONTRATAR EL ARRENDAMIENTO DEL INMUEBLE UBICADO EN LA CALLE 48 22-85 DEL MUNICIPIO DE BARRANCABERMEJA - SANTANDER, IDENTIFICADO CON LA MATRÍCULA INMOBILIARIA NO. 303-15133 PARA EL FUNCIONAMIENTO DE LA UNIDAD DE GESTIÓN TERRITORIAL SANTANDER DE LA AGENCIA NACIONAL DE TIERRAS</t>
  </si>
  <si>
    <t>https://community.secop.gov.co/Public/Tendering/OpportunityDetail/Index?noticeUID=CO1.NTC.7900491&amp;isFromPublicArea=True&amp;isModal=False</t>
  </si>
  <si>
    <t>ANT-20255092</t>
  </si>
  <si>
    <t>CAJA DE COMPENSACIÓN FAMILIAR COMPENSAR</t>
  </si>
  <si>
    <t>Prestar los servicios de apoyo a la gestión para el desarrollo de las actividades del Plan de Bienestar Social e
Incentivos Institucionales 2025 para los servidores de la Agencia Nacional de Tierras y sus familias.</t>
  </si>
  <si>
    <t>https://community.secop.gov.co/Public/Tendering/OpportunityDetail/Index?noticeUID=CO1.NTC.7921273&amp;isFromPublicArea=True&amp;isModal=False</t>
  </si>
  <si>
    <t>ANT-20255127</t>
  </si>
  <si>
    <t>BPM CONSULTING SAS</t>
  </si>
  <si>
    <t>Contratar la prestación de servicios de BPO al amparo del Acuerdo Marco de Precios para contratar servicios BPO III (Business Process Outsourcing) CCE-SNG-AMP-005-2024, #PROCESO CCENEG-079-01-024, publicado el 11 de febrero del 2025, vigente hasta el 11 de febrero del 2028 en su componente de lote No. 1</t>
  </si>
  <si>
    <t>https://www.colombiacompra.gov.co/tienda-virtual-del-estado-colombiano/ordenes-compra/144288</t>
  </si>
  <si>
    <t>ANT-20255128</t>
  </si>
  <si>
    <t>COMPUTEL SYSTEM SAS</t>
  </si>
  <si>
    <t>Alquiler de escáner para el fortalecimiento y mejoramiento tecnológico en los distintos procesos misionales a cargo de la Agencia Nacional de Tierras</t>
  </si>
  <si>
    <t>https://www.colombiacompra.gov.co/tienda-virtual-del-estado-colombiano/ordenes-compra/144287</t>
  </si>
  <si>
    <t>ANT-20255330</t>
  </si>
  <si>
    <t>GRAN IMAGEN SAS</t>
  </si>
  <si>
    <t>Alquiler de impresoras para el fortalecimiento y mejoramiento tecnológico en los distintos procesos misionales a cargo de la Agencia Nacional de Tierras.</t>
  </si>
  <si>
    <t>https://www.colombiacompra.gov.co/tienda-virtual-del-estado-colombiano/ordenes-compra/144624</t>
  </si>
  <si>
    <t>ANT-20255481</t>
  </si>
  <si>
    <t>YAFABE MULTISERVICIOS Y SUMINISTROS S.A.S</t>
  </si>
  <si>
    <t>https://community.secop.gov.co/Public/Tendering/OpportunityDetail/Index?noticeUID=CO1.NTC.8001395&amp;isFromPublicArea=True&amp;isModal=False</t>
  </si>
  <si>
    <t>ANT-20255702</t>
  </si>
  <si>
    <t>CONVENIO DE ASOCIACIÓN</t>
  </si>
  <si>
    <t>ASOCIACION DE AUTORIDADES ARHUACAS DE LA SIERRA NEVADA – ASOCIT</t>
  </si>
  <si>
    <t>Aunar esfuerzos entre la Agencia Nacional de Tierras -ANT y la Asociación de Autoridades Arhuacas de la Sierra Nevada - ASO-CIT, con el objeto de coordinar, organizar y garantizar el desarrollo de los espacios de concertación y fortalecimiento de la Comisión Nacional de Territorios Indígenas.</t>
  </si>
  <si>
    <t>https://community.secop.gov.co/Public/Tendering/OpportunityDetail/Index?noticeUID=CO1.NTC.8011842&amp;isFromPublicArea=True&amp;isModal=False</t>
  </si>
  <si>
    <t>ANT-20255707</t>
  </si>
  <si>
    <t>OTIS ELEVATOR COMPANY COLOMBIA S.A.S</t>
  </si>
  <si>
    <t>PRESTAR EL SERVICIO DE MANTENIMIENTO PREVENTIVO Y CORRECTIVO, INCLUIDO EL SUMINISTRO E INSTALACIÓN DE REPUESTOS NUEVOS ORIGINALES DE FÁBRICA A LOS DOS (2) ASCENSORES INSTALADOS EN EL EDIFICIO DONDE FUNCIONA LA AGENCIA NACIONAL DE TIERRAS Y DE LA AGENCIA DE DESARROLLO RURAL –ADR, UBICADA EN LA CALLE 43 NO 57 – 41 EN LA CIUDAD DE BOGOTÁ</t>
  </si>
  <si>
    <t>https://community.secop.gov.co/Public/Tendering/OpportunityDetail/Index?noticeUID=CO1.NTC.8039106&amp;isFromPublicArea=True&amp;isModal=False</t>
  </si>
  <si>
    <t>ANT-MC-003-2025</t>
  </si>
  <si>
    <t>ANT-20255854</t>
  </si>
  <si>
    <t>QUALITAS SALUD LIMITADA</t>
  </si>
  <si>
    <t>Prestación de servicios para la realización de exámenes médicos pre-ocupacionales o de pre-ingreso, exámenes médicos ocupacionales periódicos, exámenes post incapacidad o por reintegro y exámenes médicos post ocupacionales o de egreso para los servidores públicos de la Agencia Nacional de Tierras, conforme con las especificaciones técnicas definidas por la entidad</t>
  </si>
  <si>
    <t>https://community.secop.gov.co/Public/Tendering/OpportunityDetail/Index?noticeUID=CO1.NTC.7973598&amp;isFromPublicArea=True&amp;isModal=False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</si>
</sst>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9" fontId="0" fillId="0" borderId="0" xfId="1" applyFont="1" applyFill="1" applyBorder="1"/>
    <xf numFmtId="164" fontId="0" fillId="0" borderId="0" xfId="2" applyNumberFormat="1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44" fontId="0" fillId="0" borderId="0" xfId="2" applyFont="1" applyFill="1" applyBorder="1"/>
    <xf numFmtId="9" fontId="0" fillId="0" borderId="0" xfId="0" applyNumberFormat="1"/>
    <xf numFmtId="44" fontId="2" fillId="0" borderId="0" xfId="2" applyFont="1" applyAlignment="1">
      <alignment horizontal="center" vertical="center" wrapText="1"/>
    </xf>
    <xf numFmtId="44" fontId="0" fillId="0" borderId="0" xfId="2" applyFont="1"/>
    <xf numFmtId="44" fontId="0" fillId="0" borderId="0" xfId="2" applyFont="1" applyFill="1"/>
  </cellXfs>
  <cellStyles count="3">
    <cellStyle name="Moneda" xfId="2" builtinId="4"/>
    <cellStyle name="Normal" xfId="0" builtinId="0"/>
    <cellStyle name="Porcentaje" xfId="1" builtinId="5"/>
  </cellStyles>
  <dxfs count="22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</dxf>
    <dxf>
      <numFmt numFmtId="164" formatCode="_-&quot;$&quot;\ * #,##0_-;\-&quot;$&quot;\ * #,##0_-;_-&quot;$&quot;\ * &quot;-&quot;??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_-&quot;$&quot;\ * #,##0_-;\-&quot;$&quot;\ * #,##0_-;_-&quot;$&quot;\ 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</dxf>
    <dxf>
      <numFmt numFmtId="19" formatCode="d/mm/yyyy"/>
      <fill>
        <patternFill patternType="none">
          <fgColor indexed="64"/>
          <bgColor indexed="65"/>
        </patternFill>
      </fill>
    </dxf>
    <dxf>
      <numFmt numFmtId="19" formatCode="d/mm/yyyy"/>
      <fill>
        <patternFill patternType="none">
          <fgColor indexed="64"/>
          <bgColor indexed="65"/>
        </patternFill>
      </fill>
    </dxf>
    <dxf>
      <numFmt numFmtId="19" formatCode="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_-&quot;$&quot;\ * #,##0_-;\-&quot;$&quot;\ * #,##0_-;_-&quot;$&quot;\ * &quot;-&quot;??_-;_-@_-"/>
      <fill>
        <patternFill patternType="none">
          <fgColor indexed="64"/>
          <bgColor indexed="65"/>
        </patternFill>
      </fill>
    </dxf>
    <dxf>
      <numFmt numFmtId="164" formatCode="_-&quot;$&quot;\ * #,##0_-;\-&quot;$&quot;\ * #,##0_-;_-&quot;$&quot;\ * &quot;-&quot;??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64F428-ADBC-4642-BB44-723F277B62D7}" name="Tabla2" displayName="Tabla2" ref="A1:T52" totalsRowShown="0" headerRowDxfId="21" dataDxfId="20">
  <autoFilter ref="A1:T52" xr:uid="{E164F428-ADBC-4642-BB44-723F277B62D7}"/>
  <sortState xmlns:xlrd2="http://schemas.microsoft.com/office/spreadsheetml/2017/richdata2" ref="A2:T52">
    <sortCondition ref="G1:G52"/>
  </sortState>
  <tableColumns count="20">
    <tableColumn id="1" xr3:uid="{40B1FB52-2968-4689-B9C3-4A480E5B0024}" name="AÑO" dataDxfId="19"/>
    <tableColumn id="2" xr3:uid="{578AF3E7-0557-401B-85E8-9EE20735C6B9}" name="NO. PROCESO" dataDxfId="18"/>
    <tableColumn id="3" xr3:uid="{D3EEE24F-6C77-4801-8E1C-79C4542F62AC}" name="NO. CONTRATO" dataDxfId="17"/>
    <tableColumn id="4" xr3:uid="{044A1F5B-ED50-4C1C-9800-15F3805BF3F0}" name="CLASE" dataDxfId="16"/>
    <tableColumn id="5" xr3:uid="{92A7E493-E87A-4AC3-B1E2-D34734D7AF40}" name="TIPO DE CONTRATO" dataDxfId="15"/>
    <tableColumn id="6" xr3:uid="{1383F1AC-4B04-4C2F-849E-BD7B6B16CA65}" name="TIPOLOGIA ESPECIFICA" dataDxfId="14"/>
    <tableColumn id="7" xr3:uid="{0E9D32CE-B015-47AB-8CD6-DFF622A58F6F}" name="CONTRATISTA" dataDxfId="13"/>
    <tableColumn id="8" xr3:uid="{56970BAE-22E0-4125-99D2-E7617475F0A9}" name="OBJETO DEL CONTRATO" dataDxfId="12"/>
    <tableColumn id="9" xr3:uid="{DE5CFA61-2FC5-4131-8CE1-B96D819F7F0B}" name="DEPENDENCIA" dataDxfId="11"/>
    <tableColumn id="10" xr3:uid="{9EFAE249-A4F0-423C-A3E9-508F77B74913}" name="VALOR INICIAL DEL CONTRATO" dataDxfId="10"/>
    <tableColumn id="11" xr3:uid="{AEB6CEC1-438E-446F-B00C-A4E98EB9A93F}" name="VALOR RECURSOS ANT" dataDxfId="9">
      <calculatedColumnFormula>+J2</calculatedColumnFormula>
    </tableColumn>
    <tableColumn id="12" xr3:uid="{92D4D1AB-21AA-4700-8BB7-F0B339D3BE6F}" name="FECHA DE SUSCRIPCION" dataDxfId="8"/>
    <tableColumn id="13" xr3:uid="{A71B503D-6274-45B3-AE4A-2C6734EEF536}" name="FECHA INCIAL DESDE" dataDxfId="7"/>
    <tableColumn id="14" xr3:uid="{7A5442CC-8E5B-418B-BCCA-F6837300EEA5}" name="FECHA FINAL HASTA" dataDxfId="6"/>
    <tableColumn id="15" xr3:uid="{E287317A-012C-4447-B380-1E2410F009CF}" name="CANTIDAD DE OTROSÍES Y ADICIONES REALIZADAS (Y SUS MONTOS)" dataDxfId="5"/>
    <tableColumn id="16" xr3:uid="{51078344-3F32-4F5D-BF62-66C707C1E63B}" name="VALOR TOTAL FINAL CONTRATO" dataDxfId="2"/>
    <tableColumn id="17" xr3:uid="{9D7B6600-D768-44AA-BB0A-0481E3F4CA0D}" name="RECURSOS DESEMBOLSADOS" dataDxfId="0" dataCellStyle="Moneda"/>
    <tableColumn id="18" xr3:uid="{31B62692-69B6-4AAE-BD2B-27263328A7D8}" name="%DE EJECUCION" dataDxfId="1">
      <calculatedColumnFormula>IF('DIFERENTES DE CPS'!$M2="SIN INICIO",0,IF((((TODAY()-M2)*100%)/(N2-M2))&gt;=100%,"100%",(((TODAY()-M2)*100%)/(N2-M2))))</calculatedColumnFormula>
    </tableColumn>
    <tableColumn id="19" xr3:uid="{0FA6B77D-A6E7-4AE8-8B4B-8AE585DC4A4D}" name="RECURSOS PENDIENTES DE EJECUTAR" dataDxfId="4">
      <calculatedColumnFormula>+'DIFERENTES DE CPS'!$P2-'DIFERENTES DE CPS'!$Q2</calculatedColumnFormula>
    </tableColumn>
    <tableColumn id="20" xr3:uid="{26A38789-1A40-4E50-B02A-A375D6981645}" name="LINK DE PUBLICACION SECOP II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community.secop.gov.co/Public/Tendering/OpportunityDetail/Index?noticeUID=CO1.NTC.7973598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F7E39-6C4A-574E-8885-2A0723B2B9BD}">
  <dimension ref="A1:T52"/>
  <sheetViews>
    <sheetView tabSelected="1" workbookViewId="0">
      <pane xSplit="3" ySplit="1" topLeftCell="M2" activePane="bottomRight" state="frozen"/>
      <selection pane="topRight" activeCell="D1" sqref="D1"/>
      <selection pane="bottomLeft" activeCell="A2" sqref="A2"/>
      <selection pane="bottomRight" activeCell="O16" sqref="O16"/>
    </sheetView>
  </sheetViews>
  <sheetFormatPr baseColWidth="10" defaultColWidth="11" defaultRowHeight="15.75" x14ac:dyDescent="0.25"/>
  <cols>
    <col min="1" max="1" width="8.625" bestFit="1" customWidth="1"/>
    <col min="2" max="2" width="16.75" bestFit="1" customWidth="1"/>
    <col min="3" max="3" width="17.625" bestFit="1" customWidth="1"/>
    <col min="4" max="4" width="10.25" bestFit="1" customWidth="1"/>
    <col min="5" max="5" width="21.125" bestFit="1" customWidth="1"/>
    <col min="6" max="6" width="29.75" bestFit="1" customWidth="1"/>
    <col min="7" max="7" width="33.25" customWidth="1"/>
    <col min="8" max="8" width="75.875" customWidth="1"/>
    <col min="9" max="9" width="50.625" customWidth="1"/>
    <col min="10" max="12" width="28.25" customWidth="1"/>
    <col min="13" max="13" width="12.625" customWidth="1"/>
    <col min="14" max="16" width="28.25" customWidth="1"/>
    <col min="17" max="17" width="27.75" style="9" customWidth="1"/>
    <col min="18" max="18" width="16.375" customWidth="1"/>
    <col min="19" max="19" width="34.75" bestFit="1" customWidth="1"/>
    <col min="20" max="20" width="137.375" bestFit="1" customWidth="1"/>
  </cols>
  <sheetData>
    <row r="1" spans="1:20" ht="31.5" customHeight="1" x14ac:dyDescent="0.25">
      <c r="A1" s="4" t="s">
        <v>0</v>
      </c>
      <c r="B1" s="4" t="s">
        <v>28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8" t="s">
        <v>15</v>
      </c>
      <c r="R1" s="4" t="s">
        <v>16</v>
      </c>
      <c r="S1" s="4" t="s">
        <v>29</v>
      </c>
      <c r="T1" s="4" t="s">
        <v>17</v>
      </c>
    </row>
    <row r="2" spans="1:20" x14ac:dyDescent="0.25">
      <c r="A2">
        <v>2025</v>
      </c>
      <c r="B2" s="5" t="s">
        <v>55</v>
      </c>
      <c r="C2" s="5" t="s">
        <v>55</v>
      </c>
      <c r="D2" t="s">
        <v>31</v>
      </c>
      <c r="E2" t="s">
        <v>42</v>
      </c>
      <c r="F2" t="s">
        <v>25</v>
      </c>
      <c r="G2" t="s">
        <v>56</v>
      </c>
      <c r="H2" t="s">
        <v>57</v>
      </c>
      <c r="I2" t="s">
        <v>20</v>
      </c>
      <c r="J2" s="3">
        <v>211650000</v>
      </c>
      <c r="K2" s="3">
        <f t="shared" ref="K2:K33" si="0">+J2</f>
        <v>211650000</v>
      </c>
      <c r="L2" s="1">
        <v>45693</v>
      </c>
      <c r="M2" s="1">
        <v>45695</v>
      </c>
      <c r="N2" s="1">
        <v>46022</v>
      </c>
      <c r="O2" s="6">
        <v>0</v>
      </c>
      <c r="P2" s="3">
        <v>211650000</v>
      </c>
      <c r="Q2" s="10">
        <v>13132500</v>
      </c>
      <c r="R2" s="7">
        <f ca="1">IF('DIFERENTES DE CPS'!$M7="SIN INICIO",0,IF((((TODAY()-M2)*100%)/(N2-M2))&gt;=100%,"100%",(((TODAY()-M2)*100%)/(N2-M2))))</f>
        <v>0.3149847094801223</v>
      </c>
      <c r="S2" s="3">
        <f>+'DIFERENTES DE CPS'!$P7-'DIFERENTES DE CPS'!$Q7</f>
        <v>66266539</v>
      </c>
      <c r="T2" t="s">
        <v>58</v>
      </c>
    </row>
    <row r="3" spans="1:20" x14ac:dyDescent="0.25">
      <c r="A3">
        <v>2025</v>
      </c>
      <c r="B3" s="5">
        <v>141489</v>
      </c>
      <c r="C3" s="5" t="s">
        <v>71</v>
      </c>
      <c r="D3" t="s">
        <v>31</v>
      </c>
      <c r="E3" t="s">
        <v>32</v>
      </c>
      <c r="F3" t="s">
        <v>33</v>
      </c>
      <c r="G3" t="s">
        <v>72</v>
      </c>
      <c r="H3" t="s">
        <v>67</v>
      </c>
      <c r="I3" t="s">
        <v>20</v>
      </c>
      <c r="J3" s="3">
        <v>74085778</v>
      </c>
      <c r="K3" s="3">
        <f t="shared" si="0"/>
        <v>74085778</v>
      </c>
      <c r="L3" s="1">
        <v>45695</v>
      </c>
      <c r="M3" s="1">
        <v>45702</v>
      </c>
      <c r="N3" s="1">
        <v>45907</v>
      </c>
      <c r="O3" s="6">
        <v>0</v>
      </c>
      <c r="P3" s="3">
        <v>74085778</v>
      </c>
      <c r="Q3" s="10">
        <v>0</v>
      </c>
      <c r="R3" s="7">
        <f ca="1">IF('DIFERENTES DE CPS'!$M12="SIN INICIO",0,IF((((TODAY()-M3)*100%)/(N3-M3))&gt;=100%,"100%",(((TODAY()-M3)*100%)/(N3-M3))))</f>
        <v>0.4682926829268293</v>
      </c>
      <c r="S3" s="3">
        <f>+'DIFERENTES DE CPS'!$P12-'DIFERENTES DE CPS'!$Q12</f>
        <v>82020468</v>
      </c>
      <c r="T3" t="s">
        <v>73</v>
      </c>
    </row>
    <row r="4" spans="1:20" x14ac:dyDescent="0.25">
      <c r="A4">
        <v>2025</v>
      </c>
      <c r="B4" s="5">
        <v>141492</v>
      </c>
      <c r="C4" s="5" t="s">
        <v>76</v>
      </c>
      <c r="D4" t="s">
        <v>31</v>
      </c>
      <c r="E4" t="s">
        <v>32</v>
      </c>
      <c r="F4" t="s">
        <v>33</v>
      </c>
      <c r="G4" t="s">
        <v>72</v>
      </c>
      <c r="H4" t="s">
        <v>67</v>
      </c>
      <c r="I4" t="s">
        <v>20</v>
      </c>
      <c r="J4" s="3">
        <v>123746714</v>
      </c>
      <c r="K4" s="3">
        <f t="shared" si="0"/>
        <v>123746714</v>
      </c>
      <c r="L4" s="1">
        <v>45695</v>
      </c>
      <c r="M4" s="1">
        <v>45706</v>
      </c>
      <c r="N4" s="1">
        <v>45907</v>
      </c>
      <c r="O4" s="6">
        <v>0</v>
      </c>
      <c r="P4" s="3">
        <v>123746714</v>
      </c>
      <c r="Q4" s="10">
        <v>0</v>
      </c>
      <c r="R4" s="7">
        <f ca="1">IF('DIFERENTES DE CPS'!$M14="SIN INICIO",0,IF((((TODAY()-M4)*100%)/(N4-M4))&gt;=100%,"100%",(((TODAY()-M4)*100%)/(N4-M4))))</f>
        <v>0.45771144278606968</v>
      </c>
      <c r="S4" s="3">
        <f>+'DIFERENTES DE CPS'!$P14-'DIFERENTES DE CPS'!$Q14</f>
        <v>85284386</v>
      </c>
      <c r="T4" t="s">
        <v>77</v>
      </c>
    </row>
    <row r="5" spans="1:20" x14ac:dyDescent="0.25">
      <c r="A5">
        <v>2025</v>
      </c>
      <c r="B5" s="5">
        <v>141505</v>
      </c>
      <c r="C5" s="5" t="s">
        <v>81</v>
      </c>
      <c r="D5" t="s">
        <v>31</v>
      </c>
      <c r="E5" t="s">
        <v>32</v>
      </c>
      <c r="F5" t="s">
        <v>33</v>
      </c>
      <c r="G5" t="s">
        <v>72</v>
      </c>
      <c r="H5" t="s">
        <v>67</v>
      </c>
      <c r="I5" t="s">
        <v>20</v>
      </c>
      <c r="J5" s="3">
        <v>74096173</v>
      </c>
      <c r="K5" s="3">
        <f t="shared" si="0"/>
        <v>74096173</v>
      </c>
      <c r="L5" s="1">
        <v>45696</v>
      </c>
      <c r="M5" s="1">
        <v>45713</v>
      </c>
      <c r="N5" s="1">
        <v>45907</v>
      </c>
      <c r="O5" s="6">
        <v>0</v>
      </c>
      <c r="P5" s="3">
        <v>74096173</v>
      </c>
      <c r="Q5" s="10">
        <v>0</v>
      </c>
      <c r="R5" s="7">
        <f ca="1">IF('DIFERENTES DE CPS'!$M16="SIN INICIO",0,IF((((TODAY()-M5)*100%)/(N5-M5))&gt;=100%,"100%",(((TODAY()-M5)*100%)/(N5-M5))))</f>
        <v>0</v>
      </c>
      <c r="S5" s="3">
        <f>+'DIFERENTES DE CPS'!$P16-'DIFERENTES DE CPS'!$Q16</f>
        <v>2443350000</v>
      </c>
      <c r="T5" t="s">
        <v>82</v>
      </c>
    </row>
    <row r="6" spans="1:20" x14ac:dyDescent="0.25">
      <c r="A6">
        <v>2025</v>
      </c>
      <c r="B6" s="5">
        <v>141558</v>
      </c>
      <c r="C6" s="5" t="s">
        <v>83</v>
      </c>
      <c r="D6" t="s">
        <v>31</v>
      </c>
      <c r="E6" t="s">
        <v>32</v>
      </c>
      <c r="F6" t="s">
        <v>33</v>
      </c>
      <c r="G6" t="s">
        <v>72</v>
      </c>
      <c r="H6" t="s">
        <v>61</v>
      </c>
      <c r="I6" t="s">
        <v>20</v>
      </c>
      <c r="J6" s="3">
        <v>78019015</v>
      </c>
      <c r="K6" s="3">
        <f t="shared" si="0"/>
        <v>78019015</v>
      </c>
      <c r="L6" s="1">
        <v>45698</v>
      </c>
      <c r="M6" s="1">
        <v>45713</v>
      </c>
      <c r="N6" s="1">
        <v>45907</v>
      </c>
      <c r="O6" s="6">
        <v>0</v>
      </c>
      <c r="P6" s="3">
        <v>78019015</v>
      </c>
      <c r="Q6" s="10">
        <v>0</v>
      </c>
      <c r="R6" s="7">
        <f ca="1">IF('DIFERENTES DE CPS'!$M17="SIN INICIO",0,IF((((TODAY()-M6)*100%)/(N6-M6))&gt;=100%,"100%",(((TODAY()-M6)*100%)/(N6-M6))))</f>
        <v>0.43814432989690721</v>
      </c>
      <c r="S6" s="3">
        <f>+'DIFERENTES DE CPS'!$P17-'DIFERENTES DE CPS'!$Q17</f>
        <v>500000000</v>
      </c>
      <c r="T6" t="s">
        <v>84</v>
      </c>
    </row>
    <row r="7" spans="1:20" x14ac:dyDescent="0.25">
      <c r="A7">
        <v>2025</v>
      </c>
      <c r="B7" s="5">
        <v>141562</v>
      </c>
      <c r="C7" s="5" t="s">
        <v>87</v>
      </c>
      <c r="D7" t="s">
        <v>31</v>
      </c>
      <c r="E7" t="s">
        <v>32</v>
      </c>
      <c r="F7" t="s">
        <v>33</v>
      </c>
      <c r="G7" t="s">
        <v>72</v>
      </c>
      <c r="H7" t="s">
        <v>61</v>
      </c>
      <c r="I7" t="s">
        <v>20</v>
      </c>
      <c r="J7" s="3">
        <v>66266539</v>
      </c>
      <c r="K7" s="3">
        <f t="shared" si="0"/>
        <v>66266539</v>
      </c>
      <c r="L7" s="1">
        <v>45699</v>
      </c>
      <c r="M7" s="1">
        <v>45712</v>
      </c>
      <c r="N7" s="1">
        <v>45907</v>
      </c>
      <c r="O7" s="6">
        <v>0</v>
      </c>
      <c r="P7" s="3">
        <v>66266539</v>
      </c>
      <c r="Q7" s="10">
        <v>0</v>
      </c>
      <c r="R7" s="7">
        <f ca="1">IF('DIFERENTES DE CPS'!$M19="SIN INICIO",0,IF((((TODAY()-M7)*100%)/(N7-M7))&gt;=100%,"100%",(((TODAY()-M7)*100%)/(N7-M7))))</f>
        <v>0.44102564102564101</v>
      </c>
      <c r="S7" s="3">
        <f>+'DIFERENTES DE CPS'!$P19-'DIFERENTES DE CPS'!$Q19</f>
        <v>398428617</v>
      </c>
      <c r="T7" t="s">
        <v>88</v>
      </c>
    </row>
    <row r="8" spans="1:20" x14ac:dyDescent="0.25">
      <c r="A8">
        <v>2025</v>
      </c>
      <c r="B8" s="5">
        <v>141566</v>
      </c>
      <c r="C8" s="5" t="s">
        <v>91</v>
      </c>
      <c r="D8" t="s">
        <v>31</v>
      </c>
      <c r="E8" t="s">
        <v>32</v>
      </c>
      <c r="F8" t="s">
        <v>33</v>
      </c>
      <c r="G8" t="s">
        <v>72</v>
      </c>
      <c r="H8" t="s">
        <v>92</v>
      </c>
      <c r="I8" t="s">
        <v>20</v>
      </c>
      <c r="J8" s="3">
        <v>67144245</v>
      </c>
      <c r="K8" s="3">
        <f t="shared" si="0"/>
        <v>67144245</v>
      </c>
      <c r="L8" s="1">
        <v>45699</v>
      </c>
      <c r="M8" s="1">
        <v>45699</v>
      </c>
      <c r="N8" s="1">
        <v>45907</v>
      </c>
      <c r="O8" s="6">
        <v>0</v>
      </c>
      <c r="P8" s="3">
        <v>67144245</v>
      </c>
      <c r="Q8" s="10">
        <v>0</v>
      </c>
      <c r="R8" s="7">
        <f ca="1">IF('DIFERENTES DE CPS'!$M21="SIN INICIO",0,IF((((TODAY()-M8)*100%)/(N8-M8))&gt;=100%,"100%",(((TODAY()-M8)*100%)/(N8-M8))))</f>
        <v>0.47596153846153844</v>
      </c>
      <c r="S8" s="3">
        <f>+'DIFERENTES DE CPS'!$P21-'DIFERENTES DE CPS'!$Q21</f>
        <v>198515800</v>
      </c>
      <c r="T8" t="s">
        <v>93</v>
      </c>
    </row>
    <row r="9" spans="1:20" x14ac:dyDescent="0.25">
      <c r="A9">
        <v>2025</v>
      </c>
      <c r="B9" s="5">
        <v>141563</v>
      </c>
      <c r="C9" s="5" t="s">
        <v>94</v>
      </c>
      <c r="D9" t="s">
        <v>31</v>
      </c>
      <c r="E9" t="s">
        <v>32</v>
      </c>
      <c r="F9" t="s">
        <v>33</v>
      </c>
      <c r="G9" t="s">
        <v>72</v>
      </c>
      <c r="H9" t="s">
        <v>61</v>
      </c>
      <c r="I9" t="s">
        <v>20</v>
      </c>
      <c r="J9" s="3">
        <v>73290978</v>
      </c>
      <c r="K9" s="3">
        <f t="shared" si="0"/>
        <v>73290978</v>
      </c>
      <c r="L9" s="1">
        <v>45699</v>
      </c>
      <c r="M9" s="1">
        <v>45709</v>
      </c>
      <c r="N9" s="1">
        <v>45907</v>
      </c>
      <c r="O9" s="6">
        <v>0</v>
      </c>
      <c r="P9" s="3">
        <v>73290978</v>
      </c>
      <c r="Q9" s="10">
        <v>0</v>
      </c>
      <c r="R9" s="7">
        <f ca="1">IF('DIFERENTES DE CPS'!$M22="SIN INICIO",0,IF((((TODAY()-M9)*100%)/(N9-M9))&gt;=100%,"100%",(((TODAY()-M9)*100%)/(N9-M9))))</f>
        <v>0.4494949494949495</v>
      </c>
      <c r="S9" s="3">
        <f>+'DIFERENTES DE CPS'!$P22-'DIFERENTES DE CPS'!$Q22</f>
        <v>68181385.159999996</v>
      </c>
      <c r="T9" t="s">
        <v>95</v>
      </c>
    </row>
    <row r="10" spans="1:20" x14ac:dyDescent="0.25">
      <c r="A10">
        <v>2025</v>
      </c>
      <c r="B10" s="5">
        <v>141661</v>
      </c>
      <c r="C10" s="5" t="s">
        <v>96</v>
      </c>
      <c r="D10" t="s">
        <v>31</v>
      </c>
      <c r="E10" t="s">
        <v>32</v>
      </c>
      <c r="F10" t="s">
        <v>33</v>
      </c>
      <c r="G10" t="s">
        <v>72</v>
      </c>
      <c r="H10" t="s">
        <v>97</v>
      </c>
      <c r="I10" t="s">
        <v>20</v>
      </c>
      <c r="J10" s="3">
        <v>81379006</v>
      </c>
      <c r="K10" s="3">
        <f t="shared" si="0"/>
        <v>81379006</v>
      </c>
      <c r="L10" s="1">
        <v>45699</v>
      </c>
      <c r="M10" s="1">
        <v>45709</v>
      </c>
      <c r="N10" s="1">
        <v>45907</v>
      </c>
      <c r="O10" s="6">
        <v>0</v>
      </c>
      <c r="P10" s="3">
        <v>81379006</v>
      </c>
      <c r="Q10" s="10">
        <v>0</v>
      </c>
      <c r="R10" s="7">
        <f ca="1">IF('DIFERENTES DE CPS'!$M23="SIN INICIO",0,IF((((TODAY()-M10)*100%)/(N10-M10))&gt;=100%,"100%",(((TODAY()-M10)*100%)/(N10-M10))))</f>
        <v>0.4494949494949495</v>
      </c>
      <c r="S10" s="3">
        <f>+'DIFERENTES DE CPS'!$P23-'DIFERENTES DE CPS'!$Q23</f>
        <v>75108435</v>
      </c>
      <c r="T10" t="s">
        <v>98</v>
      </c>
    </row>
    <row r="11" spans="1:20" x14ac:dyDescent="0.25">
      <c r="A11">
        <v>2025</v>
      </c>
      <c r="B11" s="5">
        <v>141664</v>
      </c>
      <c r="C11" s="5" t="s">
        <v>99</v>
      </c>
      <c r="D11" t="s">
        <v>31</v>
      </c>
      <c r="E11" t="s">
        <v>32</v>
      </c>
      <c r="F11" t="s">
        <v>33</v>
      </c>
      <c r="G11" t="s">
        <v>72</v>
      </c>
      <c r="H11" t="s">
        <v>100</v>
      </c>
      <c r="I11" t="s">
        <v>20</v>
      </c>
      <c r="J11" s="3">
        <v>105445763</v>
      </c>
      <c r="K11" s="3">
        <f t="shared" si="0"/>
        <v>105445763</v>
      </c>
      <c r="L11" s="1">
        <v>45699</v>
      </c>
      <c r="M11" s="1">
        <v>45709</v>
      </c>
      <c r="N11" s="1">
        <v>45907</v>
      </c>
      <c r="O11" s="6">
        <v>0</v>
      </c>
      <c r="P11" s="3">
        <v>105445763</v>
      </c>
      <c r="Q11" s="10">
        <v>0</v>
      </c>
      <c r="R11" s="7">
        <f ca="1">IF('DIFERENTES DE CPS'!$M24="SIN INICIO",0,IF((((TODAY()-M11)*100%)/(N11-M11))&gt;=100%,"100%",(((TODAY()-M11)*100%)/(N11-M11))))</f>
        <v>0.4494949494949495</v>
      </c>
      <c r="S11" s="3">
        <f>+'DIFERENTES DE CPS'!$P24-'DIFERENTES DE CPS'!$Q24</f>
        <v>71518016</v>
      </c>
      <c r="T11" t="s">
        <v>101</v>
      </c>
    </row>
    <row r="12" spans="1:20" x14ac:dyDescent="0.25">
      <c r="A12">
        <v>2025</v>
      </c>
      <c r="B12" s="5">
        <v>141658</v>
      </c>
      <c r="C12" s="5" t="s">
        <v>102</v>
      </c>
      <c r="D12" t="s">
        <v>31</v>
      </c>
      <c r="E12" t="s">
        <v>32</v>
      </c>
      <c r="F12" t="s">
        <v>33</v>
      </c>
      <c r="G12" t="s">
        <v>72</v>
      </c>
      <c r="H12" t="s">
        <v>103</v>
      </c>
      <c r="I12" t="s">
        <v>20</v>
      </c>
      <c r="J12" s="3">
        <v>82020468</v>
      </c>
      <c r="K12" s="3">
        <f t="shared" si="0"/>
        <v>82020468</v>
      </c>
      <c r="L12" s="1">
        <v>45699</v>
      </c>
      <c r="M12" s="1">
        <v>45709</v>
      </c>
      <c r="N12" s="1">
        <v>45907</v>
      </c>
      <c r="O12" s="6">
        <v>0</v>
      </c>
      <c r="P12" s="3">
        <v>82020468</v>
      </c>
      <c r="Q12" s="10">
        <v>0</v>
      </c>
      <c r="R12" s="7">
        <f ca="1">IF('DIFERENTES DE CPS'!$M25="SIN INICIO",0,IF((((TODAY()-M12)*100%)/(N12-M12))&gt;=100%,"100%",(((TODAY()-M12)*100%)/(N12-M12))))</f>
        <v>0.4494949494949495</v>
      </c>
      <c r="S12" s="3">
        <f>+'DIFERENTES DE CPS'!$P25-'DIFERENTES DE CPS'!$Q25</f>
        <v>69385650.150000006</v>
      </c>
      <c r="T12" t="s">
        <v>104</v>
      </c>
    </row>
    <row r="13" spans="1:20" x14ac:dyDescent="0.25">
      <c r="A13">
        <v>2025</v>
      </c>
      <c r="B13" s="5">
        <v>141663</v>
      </c>
      <c r="C13" s="5" t="s">
        <v>109</v>
      </c>
      <c r="D13" t="s">
        <v>31</v>
      </c>
      <c r="E13" t="s">
        <v>32</v>
      </c>
      <c r="F13" t="s">
        <v>33</v>
      </c>
      <c r="G13" t="s">
        <v>72</v>
      </c>
      <c r="H13" t="s">
        <v>110</v>
      </c>
      <c r="I13" t="s">
        <v>20</v>
      </c>
      <c r="J13" s="3">
        <v>83739214</v>
      </c>
      <c r="K13" s="3">
        <f t="shared" si="0"/>
        <v>83739214</v>
      </c>
      <c r="L13" s="1">
        <v>45699</v>
      </c>
      <c r="M13" s="1">
        <v>45709</v>
      </c>
      <c r="N13" s="1">
        <v>45907</v>
      </c>
      <c r="O13" s="6">
        <v>0</v>
      </c>
      <c r="P13" s="3">
        <v>83739214</v>
      </c>
      <c r="Q13" s="10">
        <v>0</v>
      </c>
      <c r="R13" s="7">
        <f ca="1">IF('DIFERENTES DE CPS'!$M27="SIN INICIO",0,IF((((TODAY()-M13)*100%)/(N13-M13))&gt;=100%,"100%",(((TODAY()-M13)*100%)/(N13-M13))))</f>
        <v>0.4494949494949495</v>
      </c>
      <c r="S13" s="3">
        <f>+'DIFERENTES DE CPS'!$P27-'DIFERENTES DE CPS'!$Q27</f>
        <v>786442700.3599999</v>
      </c>
      <c r="T13" t="s">
        <v>111</v>
      </c>
    </row>
    <row r="14" spans="1:20" x14ac:dyDescent="0.25">
      <c r="A14">
        <v>2025</v>
      </c>
      <c r="B14" s="5">
        <v>141662</v>
      </c>
      <c r="C14" s="5" t="s">
        <v>112</v>
      </c>
      <c r="D14" t="s">
        <v>31</v>
      </c>
      <c r="E14" t="s">
        <v>32</v>
      </c>
      <c r="F14" t="s">
        <v>33</v>
      </c>
      <c r="G14" t="s">
        <v>72</v>
      </c>
      <c r="H14" t="s">
        <v>113</v>
      </c>
      <c r="I14" t="s">
        <v>20</v>
      </c>
      <c r="J14" s="3">
        <v>85284386</v>
      </c>
      <c r="K14" s="3">
        <f t="shared" si="0"/>
        <v>85284386</v>
      </c>
      <c r="L14" s="1">
        <v>45699</v>
      </c>
      <c r="M14" s="1">
        <v>45709</v>
      </c>
      <c r="N14" s="1">
        <v>45907</v>
      </c>
      <c r="O14" s="6">
        <v>0</v>
      </c>
      <c r="P14" s="3">
        <v>85284386</v>
      </c>
      <c r="Q14" s="10">
        <v>0</v>
      </c>
      <c r="R14" s="7">
        <f ca="1">IF('DIFERENTES DE CPS'!$M28="SIN INICIO",0,IF((((TODAY()-M14)*100%)/(N14-M14))&gt;=100%,"100%",(((TODAY()-M14)*100%)/(N14-M14))))</f>
        <v>0.4494949494949495</v>
      </c>
      <c r="S14" s="3">
        <f>+'DIFERENTES DE CPS'!$P28-'DIFERENTES DE CPS'!$Q28</f>
        <v>35585333.039999999</v>
      </c>
      <c r="T14" t="s">
        <v>114</v>
      </c>
    </row>
    <row r="15" spans="1:20" x14ac:dyDescent="0.25">
      <c r="A15">
        <v>2025</v>
      </c>
      <c r="B15" s="5">
        <v>234760</v>
      </c>
      <c r="C15" s="5" t="s">
        <v>118</v>
      </c>
      <c r="D15" t="s">
        <v>31</v>
      </c>
      <c r="E15" t="s">
        <v>32</v>
      </c>
      <c r="F15" t="s">
        <v>33</v>
      </c>
      <c r="G15" t="s">
        <v>72</v>
      </c>
      <c r="H15" t="s">
        <v>119</v>
      </c>
      <c r="I15" t="s">
        <v>20</v>
      </c>
      <c r="J15" s="3">
        <v>88276517</v>
      </c>
      <c r="K15" s="3">
        <f t="shared" si="0"/>
        <v>88276517</v>
      </c>
      <c r="L15" s="1">
        <v>45700</v>
      </c>
      <c r="M15" s="1">
        <v>45709</v>
      </c>
      <c r="N15" s="1">
        <v>45907</v>
      </c>
      <c r="O15" s="6">
        <v>0</v>
      </c>
      <c r="P15" s="3">
        <v>88276517</v>
      </c>
      <c r="Q15" s="10">
        <v>0</v>
      </c>
      <c r="R15" s="7">
        <f ca="1">IF('DIFERENTES DE CPS'!$M30="SIN INICIO",0,IF((((TODAY()-M15)*100%)/(N15-M15))&gt;=100%,"100%",(((TODAY()-M15)*100%)/(N15-M15))))</f>
        <v>0.4494949494949495</v>
      </c>
      <c r="S15" s="3">
        <f>+'DIFERENTES DE CPS'!$P30-'DIFERENTES DE CPS'!$Q30</f>
        <v>13090638222</v>
      </c>
      <c r="T15" t="s">
        <v>120</v>
      </c>
    </row>
    <row r="16" spans="1:20" x14ac:dyDescent="0.25">
      <c r="A16">
        <v>2025</v>
      </c>
      <c r="B16" t="s">
        <v>193</v>
      </c>
      <c r="C16" t="s">
        <v>193</v>
      </c>
      <c r="D16" t="s">
        <v>31</v>
      </c>
      <c r="E16" t="s">
        <v>42</v>
      </c>
      <c r="F16" t="s">
        <v>194</v>
      </c>
      <c r="G16" t="s">
        <v>195</v>
      </c>
      <c r="H16" t="s">
        <v>196</v>
      </c>
      <c r="J16" s="3">
        <v>2443350000</v>
      </c>
      <c r="K16" s="3">
        <f t="shared" si="0"/>
        <v>2443350000</v>
      </c>
      <c r="L16" s="1">
        <v>45763</v>
      </c>
      <c r="M16" s="1" t="s">
        <v>27</v>
      </c>
      <c r="N16" s="1">
        <v>45991</v>
      </c>
      <c r="O16" s="6">
        <v>0</v>
      </c>
      <c r="P16" s="3">
        <v>2443350000</v>
      </c>
      <c r="Q16" s="10">
        <v>0</v>
      </c>
      <c r="R16" s="7" t="e">
        <f ca="1">IF('DIFERENTES DE CPS'!$M31="SIN INICIO",0,IF((((TODAY()-M16)*100%)/(N16-M16))&gt;=100%,"100%",(((TODAY()-M16)*100%)/(N16-M16))))</f>
        <v>#VALUE!</v>
      </c>
      <c r="S16" s="3">
        <f>+'DIFERENTES DE CPS'!$P50-'DIFERENTES DE CPS'!$Q50</f>
        <v>78463190</v>
      </c>
      <c r="T16" t="s">
        <v>197</v>
      </c>
    </row>
    <row r="17" spans="1:20" x14ac:dyDescent="0.25">
      <c r="A17">
        <v>2025</v>
      </c>
      <c r="B17" s="5" t="s">
        <v>154</v>
      </c>
      <c r="C17" s="5" t="s">
        <v>154</v>
      </c>
      <c r="D17" t="s">
        <v>31</v>
      </c>
      <c r="E17" t="s">
        <v>42</v>
      </c>
      <c r="F17" t="s">
        <v>18</v>
      </c>
      <c r="G17" t="s">
        <v>155</v>
      </c>
      <c r="H17" t="s">
        <v>156</v>
      </c>
      <c r="I17" t="s">
        <v>21</v>
      </c>
      <c r="J17" s="3">
        <v>500000000</v>
      </c>
      <c r="K17" s="3">
        <f t="shared" si="0"/>
        <v>500000000</v>
      </c>
      <c r="L17" s="1">
        <v>45722</v>
      </c>
      <c r="M17" s="1">
        <v>45726</v>
      </c>
      <c r="N17" s="1">
        <v>45991</v>
      </c>
      <c r="O17" s="6">
        <v>0</v>
      </c>
      <c r="P17" s="3">
        <v>500000000</v>
      </c>
      <c r="Q17" s="10">
        <v>0</v>
      </c>
      <c r="R17" s="7">
        <f ca="1">IF('DIFERENTES DE CPS'!$M40="SIN INICIO",0,IF((((TODAY()-M17)*100%)/(N17-M17))&gt;=100%,"100%",(((TODAY()-M17)*100%)/(N17-M17))))</f>
        <v>0.27169811320754716</v>
      </c>
      <c r="S17" s="3">
        <f>+'DIFERENTES DE CPS'!$P40-'DIFERENTES DE CPS'!$Q40</f>
        <v>70062110</v>
      </c>
      <c r="T17" t="s">
        <v>157</v>
      </c>
    </row>
    <row r="18" spans="1:20" x14ac:dyDescent="0.25">
      <c r="A18">
        <v>2025</v>
      </c>
      <c r="B18">
        <v>144288</v>
      </c>
      <c r="C18" t="s">
        <v>178</v>
      </c>
      <c r="D18" t="s">
        <v>31</v>
      </c>
      <c r="E18" t="s">
        <v>32</v>
      </c>
      <c r="F18" t="s">
        <v>33</v>
      </c>
      <c r="G18" t="s">
        <v>179</v>
      </c>
      <c r="H18" t="s">
        <v>180</v>
      </c>
      <c r="J18" s="3">
        <v>3939999999</v>
      </c>
      <c r="K18" s="3">
        <f t="shared" si="0"/>
        <v>3939999999</v>
      </c>
      <c r="L18" s="1">
        <v>45748</v>
      </c>
      <c r="M18" s="1">
        <v>45748</v>
      </c>
      <c r="N18" s="1">
        <v>45925</v>
      </c>
      <c r="O18" s="6">
        <v>0</v>
      </c>
      <c r="P18" s="3">
        <v>3939999999</v>
      </c>
      <c r="Q18" s="10">
        <v>0</v>
      </c>
      <c r="R18" s="7">
        <f ca="1">IF('DIFERENTES DE CPS'!$M46="SIN INICIO",0,IF((((TODAY()-M18)*100%)/(N18-M18))&gt;=100%,"100%",(((TODAY()-M18)*100%)/(N18-M18))))</f>
        <v>0.2824858757062147</v>
      </c>
      <c r="S18" s="3">
        <f>+'DIFERENTES DE CPS'!$P46-'DIFERENTES DE CPS'!$Q46</f>
        <v>60947053</v>
      </c>
      <c r="T18" t="s">
        <v>181</v>
      </c>
    </row>
    <row r="19" spans="1:20" x14ac:dyDescent="0.25">
      <c r="A19">
        <v>2025</v>
      </c>
      <c r="B19" t="s">
        <v>174</v>
      </c>
      <c r="C19" t="s">
        <v>174</v>
      </c>
      <c r="D19" t="s">
        <v>31</v>
      </c>
      <c r="E19" t="s">
        <v>42</v>
      </c>
      <c r="F19" t="s">
        <v>25</v>
      </c>
      <c r="G19" t="s">
        <v>175</v>
      </c>
      <c r="H19" t="s">
        <v>176</v>
      </c>
      <c r="J19" s="3">
        <v>398428617</v>
      </c>
      <c r="K19" s="3">
        <f t="shared" si="0"/>
        <v>398428617</v>
      </c>
      <c r="L19" s="1">
        <v>45756</v>
      </c>
      <c r="M19" s="1">
        <v>45762</v>
      </c>
      <c r="N19" s="1">
        <v>46010</v>
      </c>
      <c r="O19" s="6">
        <v>0</v>
      </c>
      <c r="P19" s="3">
        <v>398428617</v>
      </c>
      <c r="Q19" s="10">
        <v>0</v>
      </c>
      <c r="R19" s="7">
        <f ca="1">IF('DIFERENTES DE CPS'!$M45="SIN INICIO",0,IF((((TODAY()-M19)*100%)/(N19-M19))&gt;=100%,"100%",(((TODAY()-M19)*100%)/(N19-M19))))</f>
        <v>0.14516129032258066</v>
      </c>
      <c r="S19" s="3">
        <f>+'DIFERENTES DE CPS'!$P45-'DIFERENTES DE CPS'!$Q45</f>
        <v>83237761</v>
      </c>
      <c r="T19" t="s">
        <v>177</v>
      </c>
    </row>
    <row r="20" spans="1:20" x14ac:dyDescent="0.25">
      <c r="A20">
        <v>2025</v>
      </c>
      <c r="B20" s="5" t="s">
        <v>161</v>
      </c>
      <c r="C20" s="5" t="s">
        <v>161</v>
      </c>
      <c r="D20" t="s">
        <v>31</v>
      </c>
      <c r="E20" t="s">
        <v>42</v>
      </c>
      <c r="F20" t="s">
        <v>162</v>
      </c>
      <c r="G20" t="s">
        <v>163</v>
      </c>
      <c r="H20" t="s">
        <v>164</v>
      </c>
      <c r="I20" t="s">
        <v>19</v>
      </c>
      <c r="J20" s="3">
        <v>176502071</v>
      </c>
      <c r="K20" s="3">
        <f t="shared" si="0"/>
        <v>176502071</v>
      </c>
      <c r="L20" s="1">
        <v>45733</v>
      </c>
      <c r="M20" s="1">
        <v>45733</v>
      </c>
      <c r="N20" s="1">
        <v>45991</v>
      </c>
      <c r="O20" s="6">
        <v>0</v>
      </c>
      <c r="P20" s="3">
        <v>176502071</v>
      </c>
      <c r="Q20" s="10">
        <v>0</v>
      </c>
      <c r="R20" s="7">
        <f ca="1">IF('DIFERENTES DE CPS'!$M42="SIN INICIO",0,IF((((TODAY()-M20)*100%)/(N20-M20))&gt;=100%,"100%",(((TODAY()-M20)*100%)/(N20-M20))))</f>
        <v>0.25193798449612403</v>
      </c>
      <c r="S20" s="3">
        <f>+'DIFERENTES DE CPS'!$P42-'DIFERENTES DE CPS'!$Q42</f>
        <v>54033130</v>
      </c>
      <c r="T20" t="s">
        <v>165</v>
      </c>
    </row>
    <row r="21" spans="1:20" x14ac:dyDescent="0.25">
      <c r="A21">
        <v>2025</v>
      </c>
      <c r="B21">
        <v>144287</v>
      </c>
      <c r="C21" t="s">
        <v>182</v>
      </c>
      <c r="D21" t="s">
        <v>31</v>
      </c>
      <c r="E21" t="s">
        <v>32</v>
      </c>
      <c r="F21" t="s">
        <v>33</v>
      </c>
      <c r="G21" t="s">
        <v>183</v>
      </c>
      <c r="H21" t="s">
        <v>184</v>
      </c>
      <c r="J21" s="3">
        <v>198515800</v>
      </c>
      <c r="K21" s="3">
        <f t="shared" si="0"/>
        <v>198515800</v>
      </c>
      <c r="L21" s="1">
        <v>45748</v>
      </c>
      <c r="M21" s="1">
        <v>45748</v>
      </c>
      <c r="N21" s="1">
        <v>45961</v>
      </c>
      <c r="O21" s="6">
        <v>0</v>
      </c>
      <c r="P21" s="3">
        <v>198515800</v>
      </c>
      <c r="Q21" s="10">
        <v>0</v>
      </c>
      <c r="R21" s="7">
        <f ca="1">IF('DIFERENTES DE CPS'!$M47="SIN INICIO",0,IF((((TODAY()-M21)*100%)/(N21-M21))&gt;=100%,"100%",(((TODAY()-M21)*100%)/(N21-M21))))</f>
        <v>0.23474178403755869</v>
      </c>
      <c r="S21" s="3">
        <f>+'DIFERENTES DE CPS'!$P47-'DIFERENTES DE CPS'!$Q47</f>
        <v>71189786</v>
      </c>
      <c r="T21" t="s">
        <v>185</v>
      </c>
    </row>
    <row r="22" spans="1:20" x14ac:dyDescent="0.25">
      <c r="A22">
        <v>2025</v>
      </c>
      <c r="B22" s="5">
        <v>141504</v>
      </c>
      <c r="C22" s="5" t="s">
        <v>78</v>
      </c>
      <c r="D22" t="s">
        <v>31</v>
      </c>
      <c r="E22" t="s">
        <v>32</v>
      </c>
      <c r="F22" t="s">
        <v>33</v>
      </c>
      <c r="G22" t="s">
        <v>79</v>
      </c>
      <c r="H22" t="s">
        <v>67</v>
      </c>
      <c r="I22" t="s">
        <v>20</v>
      </c>
      <c r="J22" s="3">
        <v>84424524</v>
      </c>
      <c r="K22" s="3">
        <f t="shared" si="0"/>
        <v>84424524</v>
      </c>
      <c r="L22" s="1">
        <v>45696</v>
      </c>
      <c r="M22" s="1">
        <v>45707</v>
      </c>
      <c r="N22" s="1">
        <v>45907</v>
      </c>
      <c r="O22" s="6">
        <v>0</v>
      </c>
      <c r="P22" s="3">
        <v>84424524</v>
      </c>
      <c r="Q22" s="10">
        <v>16243138.84</v>
      </c>
      <c r="R22" s="7">
        <f ca="1">IF('DIFERENTES DE CPS'!$M15="SIN INICIO",0,IF((((TODAY()-M22)*100%)/(N22-M22))&gt;=100%,"100%",(((TODAY()-M22)*100%)/(N22-M22))))</f>
        <v>0.45500000000000002</v>
      </c>
      <c r="S22" s="3">
        <f>+'DIFERENTES DE CPS'!$P15-'DIFERENTES DE CPS'!$Q15</f>
        <v>88276517</v>
      </c>
      <c r="T22" t="s">
        <v>80</v>
      </c>
    </row>
    <row r="23" spans="1:20" x14ac:dyDescent="0.25">
      <c r="A23">
        <v>2025</v>
      </c>
      <c r="B23" s="5">
        <v>141567</v>
      </c>
      <c r="C23" s="5" t="s">
        <v>85</v>
      </c>
      <c r="D23" t="s">
        <v>31</v>
      </c>
      <c r="E23" t="s">
        <v>32</v>
      </c>
      <c r="F23" t="s">
        <v>33</v>
      </c>
      <c r="G23" t="s">
        <v>79</v>
      </c>
      <c r="H23" t="s">
        <v>61</v>
      </c>
      <c r="I23" t="s">
        <v>20</v>
      </c>
      <c r="J23" s="3">
        <v>77827731</v>
      </c>
      <c r="K23" s="3">
        <f t="shared" si="0"/>
        <v>77827731</v>
      </c>
      <c r="L23" s="1">
        <v>45698</v>
      </c>
      <c r="M23" s="1">
        <v>45706</v>
      </c>
      <c r="N23" s="1">
        <v>45907</v>
      </c>
      <c r="O23" s="6">
        <v>0</v>
      </c>
      <c r="P23" s="3">
        <v>77827731</v>
      </c>
      <c r="Q23" s="10">
        <v>2719296</v>
      </c>
      <c r="R23" s="7">
        <f ca="1">IF('DIFERENTES DE CPS'!$M18="SIN INICIO",0,IF((((TODAY()-M23)*100%)/(N23-M23))&gt;=100%,"100%",(((TODAY()-M23)*100%)/(N23-M23))))</f>
        <v>0.45771144278606968</v>
      </c>
      <c r="S23" s="3">
        <f>+'DIFERENTES DE CPS'!$P18-'DIFERENTES DE CPS'!$Q18</f>
        <v>3939999999</v>
      </c>
      <c r="T23" t="s">
        <v>86</v>
      </c>
    </row>
    <row r="24" spans="1:20" x14ac:dyDescent="0.25">
      <c r="A24">
        <v>2025</v>
      </c>
      <c r="B24" s="5">
        <v>141565</v>
      </c>
      <c r="C24" s="5" t="s">
        <v>89</v>
      </c>
      <c r="D24" t="s">
        <v>31</v>
      </c>
      <c r="E24" t="s">
        <v>32</v>
      </c>
      <c r="F24" t="s">
        <v>33</v>
      </c>
      <c r="G24" t="s">
        <v>79</v>
      </c>
      <c r="H24" t="s">
        <v>61</v>
      </c>
      <c r="I24" t="s">
        <v>20</v>
      </c>
      <c r="J24" s="3">
        <v>74488154</v>
      </c>
      <c r="K24" s="3">
        <f t="shared" si="0"/>
        <v>74488154</v>
      </c>
      <c r="L24" s="1">
        <v>45699</v>
      </c>
      <c r="M24" s="1">
        <v>45706</v>
      </c>
      <c r="N24" s="1">
        <v>45907</v>
      </c>
      <c r="O24" s="6">
        <v>0</v>
      </c>
      <c r="P24" s="3">
        <v>74488154</v>
      </c>
      <c r="Q24" s="10">
        <v>2970138</v>
      </c>
      <c r="R24" s="7">
        <f ca="1">IF('DIFERENTES DE CPS'!$M20="SIN INICIO",0,IF((((TODAY()-M24)*100%)/(N24-M24))&gt;=100%,"100%",(((TODAY()-M24)*100%)/(N24-M24))))</f>
        <v>0.45771144278606968</v>
      </c>
      <c r="S24" s="3">
        <f>+'DIFERENTES DE CPS'!$P20-'DIFERENTES DE CPS'!$Q20</f>
        <v>176502071</v>
      </c>
      <c r="T24" t="s">
        <v>90</v>
      </c>
    </row>
    <row r="25" spans="1:20" x14ac:dyDescent="0.25">
      <c r="A25">
        <v>2025</v>
      </c>
      <c r="B25" s="5">
        <v>141665</v>
      </c>
      <c r="C25" s="5" t="s">
        <v>115</v>
      </c>
      <c r="D25" t="s">
        <v>31</v>
      </c>
      <c r="E25" t="s">
        <v>32</v>
      </c>
      <c r="F25" t="s">
        <v>33</v>
      </c>
      <c r="G25" t="s">
        <v>79</v>
      </c>
      <c r="H25" t="s">
        <v>116</v>
      </c>
      <c r="I25" t="s">
        <v>20</v>
      </c>
      <c r="J25" s="3">
        <v>85822041</v>
      </c>
      <c r="K25" s="3">
        <f t="shared" si="0"/>
        <v>85822041</v>
      </c>
      <c r="L25" s="1">
        <v>45699</v>
      </c>
      <c r="M25" s="1">
        <v>45706</v>
      </c>
      <c r="N25" s="1">
        <v>45907</v>
      </c>
      <c r="O25" s="6">
        <v>0</v>
      </c>
      <c r="P25" s="3">
        <v>85822041</v>
      </c>
      <c r="Q25" s="10">
        <v>16436390.85</v>
      </c>
      <c r="R25" s="7">
        <f ca="1">IF('DIFERENTES DE CPS'!$M29="SIN INICIO",0,IF((((TODAY()-M25)*100%)/(N25-M25))&gt;=100%,"100%",(((TODAY()-M25)*100%)/(N25-M25))))</f>
        <v>0.45771144278606968</v>
      </c>
      <c r="S25" s="3">
        <f>+'DIFERENTES DE CPS'!$P29-'DIFERENTES DE CPS'!$Q29</f>
        <v>40083333</v>
      </c>
      <c r="T25" t="s">
        <v>117</v>
      </c>
    </row>
    <row r="26" spans="1:20" x14ac:dyDescent="0.25">
      <c r="A26">
        <v>2025</v>
      </c>
      <c r="B26" s="5">
        <v>141758</v>
      </c>
      <c r="C26" s="5" t="s">
        <v>138</v>
      </c>
      <c r="D26" t="s">
        <v>31</v>
      </c>
      <c r="E26" t="s">
        <v>32</v>
      </c>
      <c r="F26" t="s">
        <v>33</v>
      </c>
      <c r="G26" t="s">
        <v>79</v>
      </c>
      <c r="H26" t="s">
        <v>139</v>
      </c>
      <c r="I26" t="s">
        <v>20</v>
      </c>
      <c r="J26" s="3">
        <v>59209271</v>
      </c>
      <c r="K26" s="3">
        <f t="shared" si="0"/>
        <v>59209271</v>
      </c>
      <c r="L26" s="1">
        <v>45701</v>
      </c>
      <c r="M26" s="1">
        <v>45707</v>
      </c>
      <c r="N26" s="1">
        <v>45907</v>
      </c>
      <c r="O26" s="6">
        <v>0</v>
      </c>
      <c r="P26" s="3">
        <v>59209271</v>
      </c>
      <c r="Q26" s="10">
        <v>6387364</v>
      </c>
      <c r="R26" s="7">
        <f ca="1">IF('DIFERENTES DE CPS'!$M36="SIN INICIO",0,IF((((TODAY()-M26)*100%)/(N26-M26))&gt;=100%,"100%",(((TODAY()-M26)*100%)/(N26-M26))))</f>
        <v>0</v>
      </c>
      <c r="S26" s="3">
        <f>+'DIFERENTES DE CPS'!$P36-'DIFERENTES DE CPS'!$Q36</f>
        <v>26000000</v>
      </c>
      <c r="T26" t="s">
        <v>140</v>
      </c>
    </row>
    <row r="27" spans="1:20" x14ac:dyDescent="0.25">
      <c r="A27">
        <v>2025</v>
      </c>
      <c r="B27" s="5">
        <v>140660</v>
      </c>
      <c r="C27" s="5" t="s">
        <v>30</v>
      </c>
      <c r="D27" t="s">
        <v>31</v>
      </c>
      <c r="E27" t="s">
        <v>32</v>
      </c>
      <c r="F27" t="s">
        <v>33</v>
      </c>
      <c r="G27" t="s">
        <v>34</v>
      </c>
      <c r="H27" t="s">
        <v>35</v>
      </c>
      <c r="I27" t="s">
        <v>20</v>
      </c>
      <c r="J27" s="3">
        <v>1198695327.0999999</v>
      </c>
      <c r="K27" s="3">
        <f t="shared" si="0"/>
        <v>1198695327.0999999</v>
      </c>
      <c r="L27" s="1">
        <v>45665</v>
      </c>
      <c r="M27" s="1">
        <v>45666</v>
      </c>
      <c r="N27" s="1">
        <v>45900</v>
      </c>
      <c r="O27" s="6">
        <v>0</v>
      </c>
      <c r="P27" s="3">
        <v>1198695327.0999999</v>
      </c>
      <c r="Q27" s="10">
        <v>412252626.74000001</v>
      </c>
      <c r="R27" s="2">
        <f ca="1">IF('DIFERENTES DE CPS'!$M2="SIN INICIO",0,IF((((TODAY()-M27)*100%)/(N27-M27))&gt;=100%,"100%",(((TODAY()-M27)*100%)/(N27-M27))))</f>
        <v>0.5641025641025641</v>
      </c>
      <c r="S27" s="3">
        <f>+'DIFERENTES DE CPS'!$P2-'DIFERENTES DE CPS'!$Q2</f>
        <v>198517500</v>
      </c>
      <c r="T27" t="s">
        <v>36</v>
      </c>
    </row>
    <row r="28" spans="1:20" x14ac:dyDescent="0.25">
      <c r="A28">
        <v>2025</v>
      </c>
      <c r="B28" s="5" t="s">
        <v>147</v>
      </c>
      <c r="C28" s="5" t="s">
        <v>148</v>
      </c>
      <c r="D28" t="s">
        <v>31</v>
      </c>
      <c r="E28" t="s">
        <v>149</v>
      </c>
      <c r="F28" t="s">
        <v>150</v>
      </c>
      <c r="G28" t="s">
        <v>151</v>
      </c>
      <c r="H28" t="s">
        <v>152</v>
      </c>
      <c r="I28" t="s">
        <v>20</v>
      </c>
      <c r="J28" s="3">
        <v>38000000</v>
      </c>
      <c r="K28" s="3">
        <f t="shared" si="0"/>
        <v>38000000</v>
      </c>
      <c r="L28" s="1">
        <v>45716</v>
      </c>
      <c r="M28" s="1">
        <v>45720</v>
      </c>
      <c r="N28" s="1">
        <v>46022</v>
      </c>
      <c r="O28" s="6">
        <v>0</v>
      </c>
      <c r="P28" s="3">
        <v>38000000</v>
      </c>
      <c r="Q28" s="10">
        <v>2414666.96</v>
      </c>
      <c r="R28" s="7">
        <f ca="1">IF('DIFERENTES DE CPS'!$M39="SIN INICIO",0,IF((((TODAY()-M28)*100%)/(N28-M28))&gt;=100%,"100%",(((TODAY()-M28)*100%)/(N28-M28))))</f>
        <v>0.25827814569536423</v>
      </c>
      <c r="S28" s="3">
        <f>+'DIFERENTES DE CPS'!$P39-'DIFERENTES DE CPS'!$Q39</f>
        <v>597401062</v>
      </c>
      <c r="T28" t="s">
        <v>153</v>
      </c>
    </row>
    <row r="29" spans="1:20" x14ac:dyDescent="0.25">
      <c r="A29">
        <v>2025</v>
      </c>
      <c r="B29" s="5" t="s">
        <v>169</v>
      </c>
      <c r="C29" s="5" t="s">
        <v>169</v>
      </c>
      <c r="D29" t="s">
        <v>31</v>
      </c>
      <c r="E29" t="s">
        <v>42</v>
      </c>
      <c r="F29" t="s">
        <v>170</v>
      </c>
      <c r="G29" t="s">
        <v>171</v>
      </c>
      <c r="H29" t="s">
        <v>172</v>
      </c>
      <c r="I29" t="s">
        <v>20</v>
      </c>
      <c r="J29" s="3">
        <v>40083333</v>
      </c>
      <c r="K29" s="3">
        <f t="shared" si="0"/>
        <v>40083333</v>
      </c>
      <c r="L29" s="1">
        <v>45742</v>
      </c>
      <c r="M29" s="1">
        <v>45742</v>
      </c>
      <c r="N29" s="1">
        <v>45930</v>
      </c>
      <c r="O29" s="6">
        <v>0</v>
      </c>
      <c r="P29" s="3">
        <v>40083333</v>
      </c>
      <c r="Q29" s="10">
        <v>0</v>
      </c>
      <c r="R29" s="7">
        <f ca="1">IF('DIFERENTES DE CPS'!$M44="SIN INICIO",0,IF((((TODAY()-M29)*100%)/(N29-M29))&gt;=100%,"100%",(((TODAY()-M29)*100%)/(N29-M29))))</f>
        <v>0.2978723404255319</v>
      </c>
      <c r="S29" s="3">
        <f>+'DIFERENTES DE CPS'!$P44-'DIFERENTES DE CPS'!$Q44</f>
        <v>108963310</v>
      </c>
      <c r="T29" t="s">
        <v>173</v>
      </c>
    </row>
    <row r="30" spans="1:20" x14ac:dyDescent="0.25">
      <c r="A30">
        <v>2025</v>
      </c>
      <c r="B30" s="5" t="s">
        <v>166</v>
      </c>
      <c r="C30" s="5" t="s">
        <v>166</v>
      </c>
      <c r="D30" t="s">
        <v>31</v>
      </c>
      <c r="E30" t="s">
        <v>42</v>
      </c>
      <c r="F30" t="s">
        <v>48</v>
      </c>
      <c r="G30" t="s">
        <v>167</v>
      </c>
      <c r="H30" t="s">
        <v>168</v>
      </c>
      <c r="I30" t="s">
        <v>22</v>
      </c>
      <c r="J30" s="3">
        <v>13391309598</v>
      </c>
      <c r="K30" s="3">
        <f t="shared" si="0"/>
        <v>13391309598</v>
      </c>
      <c r="L30" s="1">
        <v>45735</v>
      </c>
      <c r="M30" s="1">
        <v>45736</v>
      </c>
      <c r="N30" s="1">
        <v>46022</v>
      </c>
      <c r="O30" s="6">
        <v>0</v>
      </c>
      <c r="P30" s="3">
        <v>13391309598</v>
      </c>
      <c r="Q30" s="10">
        <v>300671376</v>
      </c>
      <c r="R30" s="7">
        <f ca="1">IF('DIFERENTES DE CPS'!$M43="SIN INICIO",0,IF((((TODAY()-M30)*100%)/(N30-M30))&gt;=100%,"100%",(((TODAY()-M30)*100%)/(N30-M30))))</f>
        <v>0.21678321678321677</v>
      </c>
      <c r="S30" s="3">
        <f>+'DIFERENTES DE CPS'!$P43-'DIFERENTES DE CPS'!$Q43</f>
        <v>201245930</v>
      </c>
      <c r="T30" t="s">
        <v>26</v>
      </c>
    </row>
    <row r="31" spans="1:20" x14ac:dyDescent="0.25">
      <c r="A31">
        <v>2025</v>
      </c>
      <c r="B31">
        <v>144624</v>
      </c>
      <c r="C31" t="s">
        <v>186</v>
      </c>
      <c r="D31" t="s">
        <v>31</v>
      </c>
      <c r="E31" t="s">
        <v>32</v>
      </c>
      <c r="F31" t="s">
        <v>33</v>
      </c>
      <c r="G31" t="s">
        <v>187</v>
      </c>
      <c r="H31" t="s">
        <v>188</v>
      </c>
      <c r="J31" s="3">
        <v>303922430</v>
      </c>
      <c r="K31" s="3">
        <f t="shared" si="0"/>
        <v>303922430</v>
      </c>
      <c r="L31" s="1">
        <v>45754</v>
      </c>
      <c r="M31" s="1">
        <v>45756</v>
      </c>
      <c r="N31" s="1">
        <v>45961</v>
      </c>
      <c r="O31" s="6">
        <v>0</v>
      </c>
      <c r="P31" s="3">
        <v>303922430</v>
      </c>
      <c r="Q31" s="10">
        <v>0</v>
      </c>
      <c r="R31" s="7">
        <f ca="1">IF('DIFERENTES DE CPS'!$M48="SIN INICIO",0,IF((((TODAY()-M31)*100%)/(N31-M31))&gt;=100%,"100%",(((TODAY()-M31)*100%)/(N31-M31))))</f>
        <v>0.20487804878048779</v>
      </c>
      <c r="S31" s="3">
        <f>+'DIFERENTES DE CPS'!$P48-'DIFERENTES DE CPS'!$Q48</f>
        <v>72604752</v>
      </c>
      <c r="T31" t="s">
        <v>189</v>
      </c>
    </row>
    <row r="32" spans="1:20" x14ac:dyDescent="0.25">
      <c r="A32">
        <v>2025</v>
      </c>
      <c r="B32" s="5">
        <v>141659</v>
      </c>
      <c r="C32" s="5" t="s">
        <v>105</v>
      </c>
      <c r="D32" t="s">
        <v>31</v>
      </c>
      <c r="E32" t="s">
        <v>32</v>
      </c>
      <c r="F32" t="s">
        <v>33</v>
      </c>
      <c r="G32" t="s">
        <v>106</v>
      </c>
      <c r="H32" t="s">
        <v>107</v>
      </c>
      <c r="I32" t="s">
        <v>20</v>
      </c>
      <c r="J32" s="3">
        <v>82661370</v>
      </c>
      <c r="K32" s="3">
        <f t="shared" si="0"/>
        <v>82661370</v>
      </c>
      <c r="L32" s="1">
        <v>45699</v>
      </c>
      <c r="M32" s="1">
        <v>45707</v>
      </c>
      <c r="N32" s="1">
        <v>45907</v>
      </c>
      <c r="O32" s="6">
        <v>0</v>
      </c>
      <c r="P32" s="3">
        <v>82661370</v>
      </c>
      <c r="Q32" s="10">
        <v>0</v>
      </c>
      <c r="R32" s="7">
        <f ca="1">IF('DIFERENTES DE CPS'!$M26="SIN INICIO",0,IF((((TODAY()-M32)*100%)/(N32-M32))&gt;=100%,"100%",(((TODAY()-M32)*100%)/(N32-M32))))</f>
        <v>0.45500000000000002</v>
      </c>
      <c r="S32" s="3">
        <f>+'DIFERENTES DE CPS'!$P26-'DIFERENTES DE CPS'!$Q26</f>
        <v>52821907</v>
      </c>
      <c r="T32" t="s">
        <v>108</v>
      </c>
    </row>
    <row r="33" spans="1:20" x14ac:dyDescent="0.25">
      <c r="A33">
        <v>2025</v>
      </c>
      <c r="B33" s="5" t="s">
        <v>47</v>
      </c>
      <c r="C33" s="5" t="s">
        <v>47</v>
      </c>
      <c r="D33" t="s">
        <v>31</v>
      </c>
      <c r="E33" t="s">
        <v>42</v>
      </c>
      <c r="F33" t="s">
        <v>48</v>
      </c>
      <c r="G33" t="s">
        <v>49</v>
      </c>
      <c r="H33" t="s">
        <v>50</v>
      </c>
      <c r="I33" t="s">
        <v>20</v>
      </c>
      <c r="J33" s="3">
        <v>120000000</v>
      </c>
      <c r="K33" s="3">
        <f t="shared" si="0"/>
        <v>120000000</v>
      </c>
      <c r="L33" s="1">
        <v>45688</v>
      </c>
      <c r="M33" s="1">
        <v>45692</v>
      </c>
      <c r="N33" s="1">
        <v>46022</v>
      </c>
      <c r="O33" s="6">
        <v>0</v>
      </c>
      <c r="P33" s="3">
        <v>120000000</v>
      </c>
      <c r="Q33" s="10">
        <v>114269700</v>
      </c>
      <c r="R33" s="7">
        <f ca="1">IF('DIFERENTES DE CPS'!$M5="SIN INICIO",0,IF((((TODAY()-M33)*100%)/(N33-M33))&gt;=100%,"100%",(((TODAY()-M33)*100%)/(N33-M33))))</f>
        <v>0.32121212121212123</v>
      </c>
      <c r="S33" s="3">
        <f>+'DIFERENTES DE CPS'!$P5-'DIFERENTES DE CPS'!$Q5</f>
        <v>74096173</v>
      </c>
      <c r="T33" t="s">
        <v>51</v>
      </c>
    </row>
    <row r="34" spans="1:20" x14ac:dyDescent="0.25">
      <c r="A34">
        <v>2025</v>
      </c>
      <c r="B34" s="5">
        <v>234757</v>
      </c>
      <c r="C34" s="5" t="s">
        <v>121</v>
      </c>
      <c r="D34" t="s">
        <v>31</v>
      </c>
      <c r="E34" t="s">
        <v>32</v>
      </c>
      <c r="F34" t="s">
        <v>33</v>
      </c>
      <c r="G34" t="s">
        <v>122</v>
      </c>
      <c r="H34" t="s">
        <v>123</v>
      </c>
      <c r="I34" t="s">
        <v>20</v>
      </c>
      <c r="J34" s="3">
        <v>75089110</v>
      </c>
      <c r="K34" s="3">
        <f t="shared" ref="K34:K52" si="1">+J34</f>
        <v>75089110</v>
      </c>
      <c r="L34" s="1">
        <v>45700</v>
      </c>
      <c r="M34" s="1">
        <v>45712</v>
      </c>
      <c r="N34" s="1">
        <v>45907</v>
      </c>
      <c r="O34" s="6">
        <v>0</v>
      </c>
      <c r="P34" s="3">
        <v>75089110</v>
      </c>
      <c r="Q34" s="10">
        <v>8041090.4199999999</v>
      </c>
      <c r="R34" s="7">
        <f ca="1">IF('DIFERENTES DE CPS'!$M31="SIN INICIO",0,IF((((TODAY()-M34)*100%)/(N34-M34))&gt;=100%,"100%",(((TODAY()-M34)*100%)/(N34-M34))))</f>
        <v>0.44102564102564101</v>
      </c>
      <c r="S34" s="3">
        <f>+'DIFERENTES DE CPS'!$P31-'DIFERENTES DE CPS'!$Q31</f>
        <v>303922430</v>
      </c>
      <c r="T34" t="s">
        <v>124</v>
      </c>
    </row>
    <row r="35" spans="1:20" x14ac:dyDescent="0.25">
      <c r="A35">
        <v>2025</v>
      </c>
      <c r="B35" t="s">
        <v>198</v>
      </c>
      <c r="C35" t="s">
        <v>198</v>
      </c>
      <c r="D35" t="s">
        <v>31</v>
      </c>
      <c r="E35" t="s">
        <v>42</v>
      </c>
      <c r="F35" t="s">
        <v>25</v>
      </c>
      <c r="G35" t="s">
        <v>199</v>
      </c>
      <c r="H35" t="s">
        <v>200</v>
      </c>
      <c r="J35" s="3">
        <v>43464271</v>
      </c>
      <c r="K35" s="3">
        <f t="shared" si="1"/>
        <v>43464271</v>
      </c>
      <c r="L35" s="1">
        <v>45775</v>
      </c>
      <c r="M35" s="1">
        <v>45779</v>
      </c>
      <c r="N35" s="1">
        <v>46022</v>
      </c>
      <c r="O35" s="6">
        <v>0</v>
      </c>
      <c r="P35" s="3">
        <v>43464271</v>
      </c>
      <c r="Q35" s="10">
        <v>0</v>
      </c>
      <c r="R35" s="7">
        <f ca="1">IF('DIFERENTES DE CPS'!$M51="SIN INICIO",0,IF((((TODAY()-M35)*100%)/(N35-M35))&gt;=100%,"100%",(((TODAY()-M35)*100%)/(N35-M35))))</f>
        <v>7.8189300411522639E-2</v>
      </c>
      <c r="S35" s="3">
        <f>+'DIFERENTES DE CPS'!$P51-'DIFERENTES DE CPS'!$Q51</f>
        <v>134093841</v>
      </c>
      <c r="T35" t="s">
        <v>201</v>
      </c>
    </row>
    <row r="36" spans="1:20" x14ac:dyDescent="0.25">
      <c r="A36">
        <v>2025</v>
      </c>
      <c r="B36" t="s">
        <v>202</v>
      </c>
      <c r="C36" t="s">
        <v>203</v>
      </c>
      <c r="D36" t="s">
        <v>31</v>
      </c>
      <c r="E36" t="s">
        <v>149</v>
      </c>
      <c r="F36" t="s">
        <v>25</v>
      </c>
      <c r="G36" t="s">
        <v>204</v>
      </c>
      <c r="H36" t="s">
        <v>205</v>
      </c>
      <c r="J36" s="3">
        <v>26000000</v>
      </c>
      <c r="K36" s="3">
        <f t="shared" si="1"/>
        <v>26000000</v>
      </c>
      <c r="L36" s="1">
        <v>45770</v>
      </c>
      <c r="M36" s="1" t="s">
        <v>27</v>
      </c>
      <c r="N36" s="1">
        <v>46006</v>
      </c>
      <c r="O36" s="6">
        <v>0</v>
      </c>
      <c r="P36" s="3">
        <v>26000000</v>
      </c>
      <c r="Q36" s="10">
        <v>0</v>
      </c>
      <c r="R36" s="7" t="e">
        <f ca="1">IF('DIFERENTES DE CPS'!$M52="SIN INICIO",0,IF((((TODAY()-M36)*100%)/(N36-M36))&gt;=100%,"100%",(((TODAY()-M36)*100%)/(N36-M36))))</f>
        <v>#VALUE!</v>
      </c>
      <c r="S36" s="3">
        <f>+'DIFERENTES DE CPS'!$P52-'DIFERENTES DE CPS'!$Q52</f>
        <v>500000000</v>
      </c>
      <c r="T36" t="s">
        <v>206</v>
      </c>
    </row>
    <row r="37" spans="1:20" x14ac:dyDescent="0.25">
      <c r="A37">
        <v>2025</v>
      </c>
      <c r="B37" s="5">
        <v>140788</v>
      </c>
      <c r="C37" s="5" t="s">
        <v>37</v>
      </c>
      <c r="D37" t="s">
        <v>31</v>
      </c>
      <c r="E37" t="s">
        <v>32</v>
      </c>
      <c r="F37" t="s">
        <v>33</v>
      </c>
      <c r="G37" t="s">
        <v>38</v>
      </c>
      <c r="H37" t="s">
        <v>39</v>
      </c>
      <c r="I37" t="s">
        <v>20</v>
      </c>
      <c r="J37" s="3">
        <v>887563891</v>
      </c>
      <c r="K37" s="3">
        <f t="shared" si="1"/>
        <v>887563891</v>
      </c>
      <c r="L37" s="1">
        <v>45674</v>
      </c>
      <c r="M37" s="1">
        <v>45684</v>
      </c>
      <c r="N37" s="1">
        <v>46022</v>
      </c>
      <c r="O37" s="6">
        <v>0</v>
      </c>
      <c r="P37" s="3">
        <v>887563891</v>
      </c>
      <c r="Q37" s="10">
        <v>87540882</v>
      </c>
      <c r="R37" s="7">
        <f ca="1">IF('DIFERENTES DE CPS'!$M3="SIN INICIO",0,IF((((TODAY()-M37)*100%)/(N37-M37))&gt;=100%,"100%",(((TODAY()-M37)*100%)/(N37-M37))))</f>
        <v>0.33727810650887574</v>
      </c>
      <c r="S37" s="3">
        <f>+'DIFERENTES DE CPS'!$P3-'DIFERENTES DE CPS'!$Q3</f>
        <v>74085778</v>
      </c>
      <c r="T37" t="s">
        <v>40</v>
      </c>
    </row>
    <row r="38" spans="1:20" x14ac:dyDescent="0.25">
      <c r="A38">
        <v>2025</v>
      </c>
      <c r="B38" s="5" t="s">
        <v>52</v>
      </c>
      <c r="C38" s="5" t="s">
        <v>52</v>
      </c>
      <c r="D38" t="s">
        <v>31</v>
      </c>
      <c r="E38" t="s">
        <v>42</v>
      </c>
      <c r="F38" t="s">
        <v>25</v>
      </c>
      <c r="G38" t="s">
        <v>53</v>
      </c>
      <c r="H38" t="s">
        <v>24</v>
      </c>
      <c r="I38" t="s">
        <v>23</v>
      </c>
      <c r="J38" s="3">
        <v>88000000</v>
      </c>
      <c r="K38" s="3">
        <f t="shared" si="1"/>
        <v>88000000</v>
      </c>
      <c r="L38" s="1">
        <v>45685</v>
      </c>
      <c r="M38" s="1">
        <v>45685</v>
      </c>
      <c r="N38" s="1">
        <v>45900</v>
      </c>
      <c r="O38" s="6">
        <v>0</v>
      </c>
      <c r="P38" s="3">
        <v>88000000</v>
      </c>
      <c r="Q38" s="10">
        <v>12100000</v>
      </c>
      <c r="R38" s="7">
        <f ca="1">IF('DIFERENTES DE CPS'!$M6="SIN INICIO",0,IF((((TODAY()-M38)*100%)/(N38-M38))&gt;=100%,"100%",(((TODAY()-M38)*100%)/(N38-M38))))</f>
        <v>0.52558139534883719</v>
      </c>
      <c r="S38" s="3">
        <f>+'DIFERENTES DE CPS'!$P6-'DIFERENTES DE CPS'!$Q6</f>
        <v>78019015</v>
      </c>
      <c r="T38" t="s">
        <v>54</v>
      </c>
    </row>
    <row r="39" spans="1:20" x14ac:dyDescent="0.25">
      <c r="A39">
        <v>2025</v>
      </c>
      <c r="B39" s="5" t="s">
        <v>41</v>
      </c>
      <c r="C39" s="5" t="s">
        <v>41</v>
      </c>
      <c r="D39" t="s">
        <v>31</v>
      </c>
      <c r="E39" t="s">
        <v>42</v>
      </c>
      <c r="F39" t="s">
        <v>43</v>
      </c>
      <c r="G39" t="s">
        <v>44</v>
      </c>
      <c r="H39" t="s">
        <v>45</v>
      </c>
      <c r="I39" t="s">
        <v>20</v>
      </c>
      <c r="J39" s="3">
        <v>597401062</v>
      </c>
      <c r="K39" s="3">
        <f t="shared" si="1"/>
        <v>597401062</v>
      </c>
      <c r="L39" s="1">
        <v>45686</v>
      </c>
      <c r="M39" s="1">
        <v>45689</v>
      </c>
      <c r="N39" s="1">
        <v>46022</v>
      </c>
      <c r="O39" s="6">
        <v>0</v>
      </c>
      <c r="P39" s="3">
        <v>597401062</v>
      </c>
      <c r="Q39" s="10">
        <v>0</v>
      </c>
      <c r="R39" s="7">
        <f ca="1">IF('DIFERENTES DE CPS'!$M4="SIN INICIO",0,IF((((TODAY()-M39)*100%)/(N39-M39))&gt;=100%,"100%",(((TODAY()-M39)*100%)/(N39-M39))))</f>
        <v>0.32732732732732733</v>
      </c>
      <c r="S39" s="3">
        <f>+'DIFERENTES DE CPS'!$P4-'DIFERENTES DE CPS'!$Q4</f>
        <v>123746714</v>
      </c>
      <c r="T39" t="s">
        <v>46</v>
      </c>
    </row>
    <row r="40" spans="1:20" x14ac:dyDescent="0.25">
      <c r="A40">
        <v>2025</v>
      </c>
      <c r="B40" s="5">
        <v>141760</v>
      </c>
      <c r="C40" s="5" t="s">
        <v>125</v>
      </c>
      <c r="D40" t="s">
        <v>31</v>
      </c>
      <c r="E40" t="s">
        <v>32</v>
      </c>
      <c r="F40" t="s">
        <v>33</v>
      </c>
      <c r="G40" t="s">
        <v>126</v>
      </c>
      <c r="H40" t="s">
        <v>127</v>
      </c>
      <c r="I40" t="s">
        <v>20</v>
      </c>
      <c r="J40" s="3">
        <v>70062110</v>
      </c>
      <c r="K40" s="3">
        <f t="shared" si="1"/>
        <v>70062110</v>
      </c>
      <c r="L40" s="1">
        <v>45701</v>
      </c>
      <c r="M40" s="1">
        <v>45716</v>
      </c>
      <c r="N40" s="1">
        <v>45907</v>
      </c>
      <c r="O40" s="6">
        <v>0</v>
      </c>
      <c r="P40" s="3">
        <v>70062110</v>
      </c>
      <c r="Q40" s="10">
        <v>0</v>
      </c>
      <c r="R40" s="7">
        <f ca="1">IF('DIFERENTES DE CPS'!$M32="SIN INICIO",0,IF((((TODAY()-M40)*100%)/(N40-M40))&gt;=100%,"100%",(((TODAY()-M40)*100%)/(N40-M40))))</f>
        <v>0.4293193717277487</v>
      </c>
      <c r="S40" s="3">
        <f>+'DIFERENTES DE CPS'!$P32-'DIFERENTES DE CPS'!$Q32</f>
        <v>82661370</v>
      </c>
      <c r="T40" t="s">
        <v>128</v>
      </c>
    </row>
    <row r="41" spans="1:20" x14ac:dyDescent="0.25">
      <c r="A41">
        <v>2025</v>
      </c>
      <c r="B41" s="5">
        <v>141761</v>
      </c>
      <c r="C41" s="5" t="s">
        <v>129</v>
      </c>
      <c r="D41" t="s">
        <v>31</v>
      </c>
      <c r="E41" t="s">
        <v>32</v>
      </c>
      <c r="F41" t="s">
        <v>33</v>
      </c>
      <c r="G41" t="s">
        <v>126</v>
      </c>
      <c r="H41" t="s">
        <v>130</v>
      </c>
      <c r="I41" t="s">
        <v>20</v>
      </c>
      <c r="J41" s="3">
        <v>75099357</v>
      </c>
      <c r="K41" s="3">
        <f t="shared" si="1"/>
        <v>75099357</v>
      </c>
      <c r="L41" s="1">
        <v>45701</v>
      </c>
      <c r="M41" s="1">
        <v>45701</v>
      </c>
      <c r="N41" s="1">
        <v>45907</v>
      </c>
      <c r="O41" s="6">
        <v>0</v>
      </c>
      <c r="P41" s="3">
        <v>75099357</v>
      </c>
      <c r="Q41" s="10">
        <v>6245716</v>
      </c>
      <c r="R41" s="7">
        <f ca="1">IF('DIFERENTES DE CPS'!$M33="SIN INICIO",0,IF((((TODAY()-M41)*100%)/(N41-M41))&gt;=100%,"100%",(((TODAY()-M41)*100%)/(N41-M41))))</f>
        <v>0.470873786407767</v>
      </c>
      <c r="S41" s="3">
        <f>+'DIFERENTES DE CPS'!$P33-'DIFERENTES DE CPS'!$Q33</f>
        <v>5730300</v>
      </c>
      <c r="T41" t="s">
        <v>131</v>
      </c>
    </row>
    <row r="42" spans="1:20" x14ac:dyDescent="0.25">
      <c r="A42">
        <v>2025</v>
      </c>
      <c r="B42" s="5">
        <v>143207</v>
      </c>
      <c r="C42" s="5" t="s">
        <v>158</v>
      </c>
      <c r="D42" t="s">
        <v>31</v>
      </c>
      <c r="E42" t="s">
        <v>32</v>
      </c>
      <c r="F42" t="s">
        <v>33</v>
      </c>
      <c r="G42" t="s">
        <v>126</v>
      </c>
      <c r="H42" t="s">
        <v>159</v>
      </c>
      <c r="I42" t="s">
        <v>20</v>
      </c>
      <c r="J42" s="3">
        <v>54033130</v>
      </c>
      <c r="K42" s="3">
        <f t="shared" si="1"/>
        <v>54033130</v>
      </c>
      <c r="L42" s="1">
        <v>45729</v>
      </c>
      <c r="M42" s="1">
        <v>45733</v>
      </c>
      <c r="N42" s="1">
        <v>45907</v>
      </c>
      <c r="O42" s="6">
        <v>0</v>
      </c>
      <c r="P42" s="3">
        <v>54033130</v>
      </c>
      <c r="Q42" s="10">
        <v>0</v>
      </c>
      <c r="R42" s="7">
        <f ca="1">IF('DIFERENTES DE CPS'!$M41="SIN INICIO",0,IF((((TODAY()-M42)*100%)/(N42-M42))&gt;=100%,"100%",(((TODAY()-M42)*100%)/(N42-M42))))</f>
        <v>0.37356321839080459</v>
      </c>
      <c r="S42" s="3">
        <f>+'DIFERENTES DE CPS'!$P41-'DIFERENTES DE CPS'!$Q41</f>
        <v>68853641</v>
      </c>
      <c r="T42" t="s">
        <v>160</v>
      </c>
    </row>
    <row r="43" spans="1:20" x14ac:dyDescent="0.25">
      <c r="A43">
        <v>2025</v>
      </c>
      <c r="B43" s="5">
        <v>141449</v>
      </c>
      <c r="C43" s="5" t="s">
        <v>59</v>
      </c>
      <c r="D43" t="s">
        <v>31</v>
      </c>
      <c r="E43" t="s">
        <v>32</v>
      </c>
      <c r="F43" t="s">
        <v>33</v>
      </c>
      <c r="G43" t="s">
        <v>60</v>
      </c>
      <c r="H43" t="s">
        <v>61</v>
      </c>
      <c r="I43" t="s">
        <v>20</v>
      </c>
      <c r="J43" s="3">
        <v>201245930</v>
      </c>
      <c r="K43" s="3">
        <f t="shared" si="1"/>
        <v>201245930</v>
      </c>
      <c r="L43" s="1">
        <v>45694</v>
      </c>
      <c r="M43" s="1">
        <v>45700</v>
      </c>
      <c r="N43" s="1">
        <v>45907</v>
      </c>
      <c r="O43" s="6">
        <v>0</v>
      </c>
      <c r="P43" s="3">
        <v>201245930</v>
      </c>
      <c r="Q43" s="10">
        <v>0</v>
      </c>
      <c r="R43" s="7">
        <f ca="1">IF('DIFERENTES DE CPS'!$M8="SIN INICIO",0,IF((((TODAY()-M43)*100%)/(N43-M43))&gt;=100%,"100%",(((TODAY()-M43)*100%)/(N43-M43))))</f>
        <v>0.47342995169082125</v>
      </c>
      <c r="S43" s="3">
        <f>+'DIFERENTES DE CPS'!$P8-'DIFERENTES DE CPS'!$Q8</f>
        <v>67144245</v>
      </c>
      <c r="T43" t="s">
        <v>62</v>
      </c>
    </row>
    <row r="44" spans="1:20" x14ac:dyDescent="0.25">
      <c r="A44">
        <v>2025</v>
      </c>
      <c r="B44" s="5">
        <v>141462</v>
      </c>
      <c r="C44" s="5" t="s">
        <v>63</v>
      </c>
      <c r="D44" t="s">
        <v>31</v>
      </c>
      <c r="E44" t="s">
        <v>32</v>
      </c>
      <c r="F44" t="s">
        <v>33</v>
      </c>
      <c r="G44" t="s">
        <v>60</v>
      </c>
      <c r="H44" t="s">
        <v>64</v>
      </c>
      <c r="I44" t="s">
        <v>20</v>
      </c>
      <c r="J44" s="3">
        <v>108963310</v>
      </c>
      <c r="K44" s="3">
        <f t="shared" si="1"/>
        <v>108963310</v>
      </c>
      <c r="L44" s="1">
        <v>45694</v>
      </c>
      <c r="M44" s="1">
        <v>45702</v>
      </c>
      <c r="N44" s="1">
        <v>45907</v>
      </c>
      <c r="O44" s="6">
        <v>0</v>
      </c>
      <c r="P44" s="3">
        <v>108963310</v>
      </c>
      <c r="Q44" s="10">
        <v>0</v>
      </c>
      <c r="R44" s="7">
        <f ca="1">IF('DIFERENTES DE CPS'!$M9="SIN INICIO",0,IF((((TODAY()-M44)*100%)/(N44-M44))&gt;=100%,"100%",(((TODAY()-M44)*100%)/(N44-M44))))</f>
        <v>0.4682926829268293</v>
      </c>
      <c r="S44" s="3">
        <f>+'DIFERENTES DE CPS'!$P9-'DIFERENTES DE CPS'!$Q9</f>
        <v>73290978</v>
      </c>
      <c r="T44" t="s">
        <v>65</v>
      </c>
    </row>
    <row r="45" spans="1:20" x14ac:dyDescent="0.25">
      <c r="A45">
        <v>2025</v>
      </c>
      <c r="B45" s="5">
        <v>141463</v>
      </c>
      <c r="C45" s="5" t="s">
        <v>66</v>
      </c>
      <c r="D45" t="s">
        <v>31</v>
      </c>
      <c r="E45" t="s">
        <v>32</v>
      </c>
      <c r="F45" t="s">
        <v>33</v>
      </c>
      <c r="G45" t="s">
        <v>60</v>
      </c>
      <c r="H45" t="s">
        <v>67</v>
      </c>
      <c r="I45" t="s">
        <v>20</v>
      </c>
      <c r="J45" s="3">
        <v>83237761</v>
      </c>
      <c r="K45" s="3">
        <f t="shared" si="1"/>
        <v>83237761</v>
      </c>
      <c r="L45" s="1">
        <v>45694</v>
      </c>
      <c r="M45" s="1">
        <v>45702</v>
      </c>
      <c r="N45" s="1">
        <v>45907</v>
      </c>
      <c r="O45" s="6">
        <v>0</v>
      </c>
      <c r="P45" s="3">
        <v>83237761</v>
      </c>
      <c r="Q45" s="10">
        <v>0</v>
      </c>
      <c r="R45" s="7">
        <f ca="1">IF('DIFERENTES DE CPS'!$M10="SIN INICIO",0,IF((((TODAY()-M45)*100%)/(N45-M45))&gt;=100%,"100%",(((TODAY()-M45)*100%)/(N45-M45))))</f>
        <v>0.4682926829268293</v>
      </c>
      <c r="S45" s="3">
        <f>+'DIFERENTES DE CPS'!$P10-'DIFERENTES DE CPS'!$Q10</f>
        <v>81379006</v>
      </c>
      <c r="T45" t="s">
        <v>68</v>
      </c>
    </row>
    <row r="46" spans="1:20" x14ac:dyDescent="0.25">
      <c r="A46">
        <v>2025</v>
      </c>
      <c r="B46" s="5">
        <v>141461</v>
      </c>
      <c r="C46" s="5" t="s">
        <v>69</v>
      </c>
      <c r="D46" t="s">
        <v>31</v>
      </c>
      <c r="E46" t="s">
        <v>32</v>
      </c>
      <c r="F46" t="s">
        <v>33</v>
      </c>
      <c r="G46" t="s">
        <v>60</v>
      </c>
      <c r="H46" t="s">
        <v>67</v>
      </c>
      <c r="I46" t="s">
        <v>20</v>
      </c>
      <c r="J46" s="3">
        <v>60947053</v>
      </c>
      <c r="K46" s="3">
        <f t="shared" si="1"/>
        <v>60947053</v>
      </c>
      <c r="L46" s="1">
        <v>45694</v>
      </c>
      <c r="M46" s="1">
        <v>45711</v>
      </c>
      <c r="N46" s="1">
        <v>45907</v>
      </c>
      <c r="O46" s="6">
        <v>0</v>
      </c>
      <c r="P46" s="3">
        <v>60947053</v>
      </c>
      <c r="Q46" s="10">
        <v>0</v>
      </c>
      <c r="R46" s="7">
        <f ca="1">IF('DIFERENTES DE CPS'!$M11="SIN INICIO",0,IF((((TODAY()-M46)*100%)/(N46-M46))&gt;=100%,"100%",(((TODAY()-M46)*100%)/(N46-M46))))</f>
        <v>0.44387755102040816</v>
      </c>
      <c r="S46" s="3">
        <f>+'DIFERENTES DE CPS'!$P11-'DIFERENTES DE CPS'!$Q11</f>
        <v>105445763</v>
      </c>
      <c r="T46" t="s">
        <v>70</v>
      </c>
    </row>
    <row r="47" spans="1:20" x14ac:dyDescent="0.25">
      <c r="A47">
        <v>2025</v>
      </c>
      <c r="B47" s="5">
        <v>141491</v>
      </c>
      <c r="C47" s="5" t="s">
        <v>74</v>
      </c>
      <c r="D47" t="s">
        <v>31</v>
      </c>
      <c r="E47" t="s">
        <v>32</v>
      </c>
      <c r="F47" t="s">
        <v>33</v>
      </c>
      <c r="G47" t="s">
        <v>60</v>
      </c>
      <c r="H47" t="s">
        <v>67</v>
      </c>
      <c r="I47" t="s">
        <v>20</v>
      </c>
      <c r="J47" s="3">
        <v>71189786</v>
      </c>
      <c r="K47" s="3">
        <f t="shared" si="1"/>
        <v>71189786</v>
      </c>
      <c r="L47" s="1">
        <v>45695</v>
      </c>
      <c r="M47" s="1">
        <v>45706</v>
      </c>
      <c r="N47" s="1">
        <v>45907</v>
      </c>
      <c r="O47" s="6">
        <v>0</v>
      </c>
      <c r="P47" s="3">
        <v>71189786</v>
      </c>
      <c r="Q47" s="10">
        <v>0</v>
      </c>
      <c r="R47" s="7">
        <f ca="1">IF('DIFERENTES DE CPS'!$M13="SIN INICIO",0,IF((((TODAY()-M47)*100%)/(N47-M47))&gt;=100%,"100%",(((TODAY()-M47)*100%)/(N47-M47))))</f>
        <v>0.45771144278606968</v>
      </c>
      <c r="S47" s="3">
        <f>+'DIFERENTES DE CPS'!$P13-'DIFERENTES DE CPS'!$Q13</f>
        <v>83739214</v>
      </c>
      <c r="T47" t="s">
        <v>75</v>
      </c>
    </row>
    <row r="48" spans="1:20" x14ac:dyDescent="0.25">
      <c r="A48">
        <v>2025</v>
      </c>
      <c r="B48" s="5">
        <v>141757</v>
      </c>
      <c r="C48" s="5" t="s">
        <v>132</v>
      </c>
      <c r="D48" t="s">
        <v>31</v>
      </c>
      <c r="E48" t="s">
        <v>32</v>
      </c>
      <c r="F48" t="s">
        <v>33</v>
      </c>
      <c r="G48" t="s">
        <v>60</v>
      </c>
      <c r="H48" t="s">
        <v>133</v>
      </c>
      <c r="I48" t="s">
        <v>20</v>
      </c>
      <c r="J48" s="3">
        <v>72604752</v>
      </c>
      <c r="K48" s="3">
        <f t="shared" si="1"/>
        <v>72604752</v>
      </c>
      <c r="L48" s="1">
        <v>45701</v>
      </c>
      <c r="M48" s="1">
        <v>45713</v>
      </c>
      <c r="N48" s="1">
        <v>45907</v>
      </c>
      <c r="O48" s="6">
        <v>0</v>
      </c>
      <c r="P48" s="3">
        <v>72604752</v>
      </c>
      <c r="Q48" s="10">
        <v>0</v>
      </c>
      <c r="R48" s="7">
        <f ca="1">IF('DIFERENTES DE CPS'!$M34="SIN INICIO",0,IF((((TODAY()-M48)*100%)/(N48-M48))&gt;=100%,"100%",(((TODAY()-M48)*100%)/(N48-M48))))</f>
        <v>0.43814432989690721</v>
      </c>
      <c r="S48" s="3">
        <f>+'DIFERENTES DE CPS'!$P34-'DIFERENTES DE CPS'!$Q34</f>
        <v>67048019.579999998</v>
      </c>
      <c r="T48" t="s">
        <v>134</v>
      </c>
    </row>
    <row r="49" spans="1:20" x14ac:dyDescent="0.25">
      <c r="A49">
        <v>2025</v>
      </c>
      <c r="B49" s="5">
        <v>141759</v>
      </c>
      <c r="C49" s="5" t="s">
        <v>135</v>
      </c>
      <c r="D49" t="s">
        <v>31</v>
      </c>
      <c r="E49" t="s">
        <v>32</v>
      </c>
      <c r="F49" t="s">
        <v>33</v>
      </c>
      <c r="G49" t="s">
        <v>60</v>
      </c>
      <c r="H49" t="s">
        <v>136</v>
      </c>
      <c r="I49" t="s">
        <v>20</v>
      </c>
      <c r="J49" s="3">
        <v>88419370</v>
      </c>
      <c r="K49" s="3">
        <f t="shared" si="1"/>
        <v>88419370</v>
      </c>
      <c r="L49" s="1">
        <v>45701</v>
      </c>
      <c r="M49" s="1">
        <v>45701</v>
      </c>
      <c r="N49" s="1">
        <v>45907</v>
      </c>
      <c r="O49" s="6">
        <v>0</v>
      </c>
      <c r="P49" s="3">
        <v>88419370</v>
      </c>
      <c r="Q49" s="10">
        <v>0</v>
      </c>
      <c r="R49" s="7">
        <f ca="1">IF('DIFERENTES DE CPS'!$M35="SIN INICIO",0,IF((((TODAY()-M49)*100%)/(N49-M49))&gt;=100%,"100%",(((TODAY()-M49)*100%)/(N49-M49))))</f>
        <v>0.470873786407767</v>
      </c>
      <c r="S49" s="3">
        <f>+'DIFERENTES DE CPS'!$P35-'DIFERENTES DE CPS'!$Q35</f>
        <v>43464271</v>
      </c>
      <c r="T49" t="s">
        <v>137</v>
      </c>
    </row>
    <row r="50" spans="1:20" x14ac:dyDescent="0.25">
      <c r="A50">
        <v>2025</v>
      </c>
      <c r="B50" s="5">
        <v>141825</v>
      </c>
      <c r="C50" s="5" t="s">
        <v>141</v>
      </c>
      <c r="D50" t="s">
        <v>31</v>
      </c>
      <c r="E50" t="s">
        <v>32</v>
      </c>
      <c r="F50" t="s">
        <v>33</v>
      </c>
      <c r="G50" t="s">
        <v>60</v>
      </c>
      <c r="H50" t="s">
        <v>142</v>
      </c>
      <c r="I50" t="s">
        <v>20</v>
      </c>
      <c r="J50" s="3">
        <v>78463190</v>
      </c>
      <c r="K50" s="3">
        <f t="shared" si="1"/>
        <v>78463190</v>
      </c>
      <c r="L50" s="1">
        <v>45702</v>
      </c>
      <c r="M50" s="1">
        <v>45716</v>
      </c>
      <c r="N50" s="1">
        <v>45907</v>
      </c>
      <c r="O50" s="6">
        <v>0</v>
      </c>
      <c r="P50" s="3">
        <v>78463190</v>
      </c>
      <c r="Q50" s="10">
        <v>0</v>
      </c>
      <c r="R50" s="7">
        <f ca="1">IF('DIFERENTES DE CPS'!$M37="SIN INICIO",0,IF((((TODAY()-M50)*100%)/(N50-M50))&gt;=100%,"100%",(((TODAY()-M50)*100%)/(N50-M50))))</f>
        <v>0.4293193717277487</v>
      </c>
      <c r="S50" s="3">
        <f>+'DIFERENTES DE CPS'!$P37-'DIFERENTES DE CPS'!$Q37</f>
        <v>800023009</v>
      </c>
      <c r="T50" t="s">
        <v>143</v>
      </c>
    </row>
    <row r="51" spans="1:20" x14ac:dyDescent="0.25">
      <c r="A51">
        <v>2025</v>
      </c>
      <c r="B51" s="5">
        <v>141822</v>
      </c>
      <c r="C51" s="5" t="s">
        <v>144</v>
      </c>
      <c r="D51" t="s">
        <v>31</v>
      </c>
      <c r="E51" t="s">
        <v>32</v>
      </c>
      <c r="F51" t="s">
        <v>33</v>
      </c>
      <c r="G51" t="s">
        <v>60</v>
      </c>
      <c r="H51" t="s">
        <v>145</v>
      </c>
      <c r="I51" t="s">
        <v>20</v>
      </c>
      <c r="J51" s="3">
        <v>134093841</v>
      </c>
      <c r="K51" s="3">
        <f t="shared" si="1"/>
        <v>134093841</v>
      </c>
      <c r="L51" s="1">
        <v>45702</v>
      </c>
      <c r="M51" s="1">
        <v>45706</v>
      </c>
      <c r="N51" s="1">
        <v>45907</v>
      </c>
      <c r="O51" s="6">
        <v>0</v>
      </c>
      <c r="P51" s="3">
        <v>134093841</v>
      </c>
      <c r="Q51" s="10">
        <v>0</v>
      </c>
      <c r="R51" s="7">
        <f ca="1">IF('DIFERENTES DE CPS'!$M38="SIN INICIO",0,IF((((TODAY()-M51)*100%)/(N51-M51))&gt;=100%,"100%",(((TODAY()-M51)*100%)/(N51-M51))))</f>
        <v>0.45771144278606968</v>
      </c>
      <c r="S51" s="3">
        <f>+'DIFERENTES DE CPS'!$P38-'DIFERENTES DE CPS'!$Q38</f>
        <v>75900000</v>
      </c>
      <c r="T51" t="s">
        <v>146</v>
      </c>
    </row>
    <row r="52" spans="1:20" x14ac:dyDescent="0.25">
      <c r="A52">
        <v>2025</v>
      </c>
      <c r="B52" t="s">
        <v>190</v>
      </c>
      <c r="C52" t="s">
        <v>190</v>
      </c>
      <c r="D52" t="s">
        <v>31</v>
      </c>
      <c r="E52" t="s">
        <v>42</v>
      </c>
      <c r="F52" t="s">
        <v>25</v>
      </c>
      <c r="G52" t="s">
        <v>191</v>
      </c>
      <c r="H52" t="s">
        <v>156</v>
      </c>
      <c r="J52" s="3">
        <v>500000000</v>
      </c>
      <c r="K52" s="3">
        <f t="shared" si="1"/>
        <v>500000000</v>
      </c>
      <c r="L52" s="1">
        <v>45771</v>
      </c>
      <c r="M52" s="1">
        <v>45776</v>
      </c>
      <c r="N52" s="1">
        <v>45991</v>
      </c>
      <c r="O52" s="6">
        <v>0</v>
      </c>
      <c r="P52" s="3">
        <v>500000000</v>
      </c>
      <c r="Q52" s="10">
        <v>0</v>
      </c>
      <c r="R52" s="7">
        <f ca="1">IF('DIFERENTES DE CPS'!$M49="SIN INICIO",0,IF((((TODAY()-M52)*100%)/(N52-M52))&gt;=100%,"100%",(((TODAY()-M52)*100%)/(N52-M52))))</f>
        <v>0.10232558139534884</v>
      </c>
      <c r="S52" s="3">
        <f>+'DIFERENTES DE CPS'!$P49-'DIFERENTES DE CPS'!$Q49</f>
        <v>88419370</v>
      </c>
      <c r="T52" t="s">
        <v>192</v>
      </c>
    </row>
  </sheetData>
  <hyperlinks>
    <hyperlink ref="T36" r:id="rId1" xr:uid="{DAF9990E-5999-4628-87C8-1D609C626A5D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DIFERENTES DE CPS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Andres Florez Garcia</dc:creator>
  <cp:keywords/>
  <dc:description/>
  <cp:lastModifiedBy>Jennifer Adriana Mejia Amaya</cp:lastModifiedBy>
  <cp:revision/>
  <dcterms:created xsi:type="dcterms:W3CDTF">2025-04-16T19:59:58Z</dcterms:created>
  <dcterms:modified xsi:type="dcterms:W3CDTF">2025-05-21T19:39:27Z</dcterms:modified>
  <cp:category/>
  <cp:contentStatus/>
</cp:coreProperties>
</file>