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filterPrivacy="1" updateLinks="always"/>
  <xr:revisionPtr revIDLastSave="0" documentId="13_ncr:1_{41F8EBDF-6637-43CD-8746-75A01756DF79}" xr6:coauthVersionLast="47" xr6:coauthVersionMax="47" xr10:uidLastSave="{00000000-0000-0000-0000-000000000000}"/>
  <bookViews>
    <workbookView xWindow="0" yWindow="500" windowWidth="29040" windowHeight="15720" firstSheet="6" activeTab="6" xr2:uid="{00000000-000D-0000-FFFF-FFFF00000000}"/>
  </bookViews>
  <sheets>
    <sheet name="0 - CALOR" sheetId="3" r:id="rId1"/>
    <sheet name="1 - POLÍTICA" sheetId="4" r:id="rId2"/>
    <sheet name="2 - CONTEXTO" sheetId="6" r:id="rId3"/>
    <sheet name="3-IDENTIFICACIÓN DEL RIESGO" sheetId="7" r:id="rId4"/>
    <sheet name="4-VALORACIÓN DEL RIESGO" sheetId="8" r:id="rId5"/>
    <sheet name="5-CONTROLES" sheetId="12" r:id="rId6"/>
    <sheet name="6-MAPA DE RIESGOS CORRUPCION" sheetId="1" r:id="rId7"/>
    <sheet name="Anexo 1 modificaciones" sheetId="13" r:id="rId8"/>
  </sheets>
  <externalReferences>
    <externalReference r:id="rId9"/>
    <externalReference r:id="rId10"/>
  </externalReferences>
  <definedNames>
    <definedName name="_xlnm._FilterDatabase" localSheetId="6" hidden="1">'6-MAPA DE RIESGOS CORRUPCION'!#REF!</definedName>
    <definedName name="_xlnm._FilterDatabase" localSheetId="7" hidden="1">'Anexo 1 modificaciones'!$B$9:$M$9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1" i="1" l="1"/>
  <c r="AG29" i="12" l="1"/>
  <c r="P57" i="1"/>
  <c r="Z30" i="12"/>
  <c r="X30" i="12"/>
  <c r="V30" i="12"/>
  <c r="T30" i="12"/>
  <c r="R30" i="12"/>
  <c r="P30" i="12"/>
  <c r="N30" i="12"/>
  <c r="AA30" i="12" s="1"/>
  <c r="AB30" i="12" s="1"/>
  <c r="AD30" i="12" s="1"/>
  <c r="AE30" i="12" s="1"/>
  <c r="Y58" i="1" l="1"/>
  <c r="S58" i="1"/>
  <c r="P59" i="1"/>
  <c r="P58" i="1"/>
  <c r="K58" i="1"/>
  <c r="J58" i="1"/>
  <c r="I58" i="1"/>
  <c r="H58" i="1"/>
  <c r="G58" i="1"/>
  <c r="G59" i="1"/>
  <c r="F58" i="1"/>
  <c r="F59" i="1"/>
  <c r="Z32" i="12"/>
  <c r="X32" i="12"/>
  <c r="V32" i="12"/>
  <c r="T32" i="12"/>
  <c r="R32" i="12"/>
  <c r="P32" i="12"/>
  <c r="N32" i="12"/>
  <c r="Z31" i="12"/>
  <c r="X31" i="12"/>
  <c r="V31" i="12"/>
  <c r="T31" i="12"/>
  <c r="R31" i="12"/>
  <c r="P31" i="12"/>
  <c r="N31" i="12"/>
  <c r="D31" i="12"/>
  <c r="AC39" i="8"/>
  <c r="AD39" i="8"/>
  <c r="AE39" i="8"/>
  <c r="AC40" i="8"/>
  <c r="AD40" i="8"/>
  <c r="AE40" i="8"/>
  <c r="AB39" i="8"/>
  <c r="AB40" i="8"/>
  <c r="AB37" i="8"/>
  <c r="H39" i="8"/>
  <c r="E39" i="8"/>
  <c r="AA31" i="12" l="1"/>
  <c r="AB31" i="12" s="1"/>
  <c r="AD31" i="12" s="1"/>
  <c r="AE31" i="12" s="1"/>
  <c r="AA32" i="12"/>
  <c r="AB32" i="12" s="1"/>
  <c r="AD32" i="12" l="1"/>
  <c r="AE32" i="12" s="1"/>
  <c r="AG31" i="12" s="1"/>
  <c r="AH31" i="12" s="1"/>
  <c r="AJ31" i="12" s="1"/>
  <c r="AK31" i="12" s="1"/>
  <c r="AL31" i="12" s="1"/>
  <c r="R58" i="1"/>
  <c r="AN31" i="12" l="1"/>
  <c r="AO31" i="12" s="1"/>
  <c r="AP31" i="12" s="1"/>
  <c r="AQ31" i="12" s="1"/>
  <c r="Y56" i="1"/>
  <c r="X56" i="1"/>
  <c r="W56" i="1"/>
  <c r="V56" i="1"/>
  <c r="S56" i="1"/>
  <c r="P56" i="1"/>
  <c r="K56" i="1"/>
  <c r="H56" i="1"/>
  <c r="G57" i="1"/>
  <c r="G56" i="1"/>
  <c r="G55" i="1"/>
  <c r="F57" i="1"/>
  <c r="F56" i="1"/>
  <c r="AH29" i="12"/>
  <c r="U56" i="1" s="1"/>
  <c r="Z29" i="12"/>
  <c r="X29" i="12"/>
  <c r="V29" i="12"/>
  <c r="T29" i="12"/>
  <c r="R29" i="12"/>
  <c r="P29" i="12"/>
  <c r="N29" i="12"/>
  <c r="D29" i="12"/>
  <c r="AB38" i="8"/>
  <c r="AC38" i="8" s="1"/>
  <c r="AC37" i="8"/>
  <c r="I56" i="1" s="1"/>
  <c r="E37" i="8"/>
  <c r="E35" i="8"/>
  <c r="H37" i="8"/>
  <c r="AJ29" i="12" l="1"/>
  <c r="AA29" i="12"/>
  <c r="AB29" i="12" s="1"/>
  <c r="AE37" i="8"/>
  <c r="J56" i="1" s="1"/>
  <c r="AD37" i="8"/>
  <c r="AE38" i="8"/>
  <c r="AD38" i="8"/>
  <c r="R56" i="1" l="1"/>
  <c r="AD29" i="12"/>
  <c r="T56" i="1" l="1"/>
  <c r="AE29" i="12"/>
  <c r="S54" i="1" l="1"/>
  <c r="Y54" i="1"/>
  <c r="X54" i="1"/>
  <c r="P54" i="1"/>
  <c r="P53" i="1"/>
  <c r="K54" i="1"/>
  <c r="H54" i="1"/>
  <c r="H51" i="1"/>
  <c r="G54" i="1"/>
  <c r="F55" i="1"/>
  <c r="F54" i="1"/>
  <c r="F53" i="1"/>
  <c r="AH27" i="12"/>
  <c r="U54" i="1" s="1"/>
  <c r="Z27" i="12"/>
  <c r="N27" i="12"/>
  <c r="X28" i="12"/>
  <c r="X27" i="12"/>
  <c r="V27" i="12"/>
  <c r="T27" i="12"/>
  <c r="R27" i="12"/>
  <c r="P27" i="12"/>
  <c r="D27" i="12"/>
  <c r="AB35" i="8"/>
  <c r="AC35" i="8" s="1"/>
  <c r="AB32" i="8"/>
  <c r="H35" i="8"/>
  <c r="AN27" i="12" l="1"/>
  <c r="AA27" i="12"/>
  <c r="AB27" i="12" s="1"/>
  <c r="AD27" i="12" s="1"/>
  <c r="AJ27" i="12"/>
  <c r="Y51" i="1"/>
  <c r="S51" i="1"/>
  <c r="S52" i="1"/>
  <c r="S53" i="1"/>
  <c r="P52" i="1"/>
  <c r="P51" i="1"/>
  <c r="K51" i="1"/>
  <c r="G53" i="1"/>
  <c r="G52" i="1"/>
  <c r="G51" i="1"/>
  <c r="G50" i="1"/>
  <c r="F51" i="1"/>
  <c r="F52" i="1"/>
  <c r="F50" i="1"/>
  <c r="D24" i="12"/>
  <c r="Z26" i="12"/>
  <c r="X26" i="12"/>
  <c r="V26" i="12"/>
  <c r="T26" i="12"/>
  <c r="R26" i="12"/>
  <c r="P26" i="12"/>
  <c r="N26" i="12"/>
  <c r="Z25" i="12"/>
  <c r="X25" i="12"/>
  <c r="V25" i="12"/>
  <c r="T25" i="12"/>
  <c r="R25" i="12"/>
  <c r="P25" i="12"/>
  <c r="N25" i="12"/>
  <c r="Z24" i="12"/>
  <c r="X24" i="12"/>
  <c r="V24" i="12"/>
  <c r="T24" i="12"/>
  <c r="R24" i="12"/>
  <c r="P24" i="12"/>
  <c r="N24" i="12"/>
  <c r="D22" i="12"/>
  <c r="D33" i="12"/>
  <c r="AC32" i="8"/>
  <c r="AE32" i="8" s="1"/>
  <c r="H32" i="8"/>
  <c r="E32" i="8"/>
  <c r="R54" i="1" l="1"/>
  <c r="AA26" i="12"/>
  <c r="T54" i="1"/>
  <c r="AA25" i="12"/>
  <c r="AB25" i="12" s="1"/>
  <c r="AD25" i="12" s="1"/>
  <c r="AE25" i="12" s="1"/>
  <c r="AA24" i="12"/>
  <c r="AB24" i="12" s="1"/>
  <c r="AB26" i="12"/>
  <c r="R52" i="1" l="1"/>
  <c r="T52" i="1"/>
  <c r="AD26" i="12"/>
  <c r="R53" i="1"/>
  <c r="AD24" i="12"/>
  <c r="R51" i="1"/>
  <c r="S41" i="1"/>
  <c r="S42" i="1"/>
  <c r="P41" i="1"/>
  <c r="P42" i="1"/>
  <c r="G93" i="1"/>
  <c r="S91" i="1"/>
  <c r="P91" i="1"/>
  <c r="S87" i="1"/>
  <c r="P87" i="1"/>
  <c r="X60" i="12"/>
  <c r="V60" i="12"/>
  <c r="T60" i="12"/>
  <c r="R60" i="12"/>
  <c r="P60" i="12"/>
  <c r="N60" i="12"/>
  <c r="X59" i="12"/>
  <c r="V59" i="12"/>
  <c r="T59" i="12"/>
  <c r="R59" i="12"/>
  <c r="P59" i="12"/>
  <c r="N59" i="12"/>
  <c r="Z58" i="12"/>
  <c r="X58" i="12"/>
  <c r="V58" i="12"/>
  <c r="T58" i="12"/>
  <c r="R58" i="12"/>
  <c r="P58" i="12"/>
  <c r="N58" i="12"/>
  <c r="Z57" i="12"/>
  <c r="X57" i="12"/>
  <c r="V57" i="12"/>
  <c r="T57" i="12"/>
  <c r="R57" i="12"/>
  <c r="P57" i="12"/>
  <c r="N57" i="12"/>
  <c r="Z59" i="12"/>
  <c r="Z60" i="12"/>
  <c r="Z56" i="12"/>
  <c r="X56" i="12"/>
  <c r="V56" i="12"/>
  <c r="T56" i="12"/>
  <c r="R56" i="12"/>
  <c r="P56" i="12"/>
  <c r="N56" i="12"/>
  <c r="Z55" i="12"/>
  <c r="X55" i="12"/>
  <c r="V55" i="12"/>
  <c r="T55" i="12"/>
  <c r="R55" i="12"/>
  <c r="P55" i="12"/>
  <c r="N55" i="12"/>
  <c r="Z52" i="12"/>
  <c r="AE24" i="12" l="1"/>
  <c r="T51" i="1"/>
  <c r="AE26" i="12"/>
  <c r="T53" i="1"/>
  <c r="AA57" i="12"/>
  <c r="AB57" i="12" s="1"/>
  <c r="AD57" i="12" s="1"/>
  <c r="AE57" i="12" s="1"/>
  <c r="AA58" i="12"/>
  <c r="AB58" i="12" s="1"/>
  <c r="AD58" i="12" s="1"/>
  <c r="AE58" i="12" s="1"/>
  <c r="AA56" i="12"/>
  <c r="AB56" i="12" s="1"/>
  <c r="AD56" i="12" s="1"/>
  <c r="AE56" i="12" s="1"/>
  <c r="AA55" i="12"/>
  <c r="AB55" i="12" s="1"/>
  <c r="AD55" i="12" s="1"/>
  <c r="AE55" i="12" s="1"/>
  <c r="AG24" i="12" l="1"/>
  <c r="AH24" i="12" s="1"/>
  <c r="AG57" i="12"/>
  <c r="AH57" i="12" s="1"/>
  <c r="AJ57" i="12" s="1"/>
  <c r="AK57" i="12" s="1"/>
  <c r="AL57" i="12" s="1"/>
  <c r="AG55" i="12"/>
  <c r="AH55" i="12" s="1"/>
  <c r="AJ55" i="12" s="1"/>
  <c r="AK55" i="12" l="1"/>
  <c r="AL55" i="12" s="1"/>
  <c r="AN24" i="12"/>
  <c r="AJ24" i="12"/>
  <c r="AN57" i="12"/>
  <c r="AO57" i="12" s="1"/>
  <c r="AP57" i="12" s="1"/>
  <c r="AQ57" i="12" s="1"/>
  <c r="AN55" i="12"/>
  <c r="AO55" i="12" s="1"/>
  <c r="AP55" i="12" s="1"/>
  <c r="AQ55" i="12" l="1"/>
  <c r="Z62" i="12"/>
  <c r="X62" i="12"/>
  <c r="V62" i="12"/>
  <c r="T62" i="12"/>
  <c r="R62" i="12"/>
  <c r="P62" i="12"/>
  <c r="N62" i="12"/>
  <c r="P61" i="12"/>
  <c r="R61" i="12"/>
  <c r="T61" i="12"/>
  <c r="V61" i="12"/>
  <c r="X61" i="12"/>
  <c r="Z61" i="12"/>
  <c r="AA62" i="12" l="1"/>
  <c r="AB62" i="12" s="1"/>
  <c r="AD62" i="12" s="1"/>
  <c r="AE62" i="12" s="1"/>
  <c r="Y49" i="1"/>
  <c r="S50" i="1"/>
  <c r="S49" i="1"/>
  <c r="P50" i="1"/>
  <c r="P49" i="1"/>
  <c r="K49" i="1"/>
  <c r="H49" i="1"/>
  <c r="G49" i="1"/>
  <c r="F49" i="1"/>
  <c r="F48" i="1"/>
  <c r="G48" i="1"/>
  <c r="AP22" i="12"/>
  <c r="W49" i="1" s="1"/>
  <c r="Z23" i="12"/>
  <c r="Z22" i="12"/>
  <c r="X23" i="12"/>
  <c r="X22" i="12"/>
  <c r="V23" i="12"/>
  <c r="V22" i="12"/>
  <c r="T23" i="12"/>
  <c r="T22" i="12"/>
  <c r="R23" i="12"/>
  <c r="R22" i="12"/>
  <c r="P23" i="12"/>
  <c r="P22" i="12"/>
  <c r="N23" i="12"/>
  <c r="N22" i="12"/>
  <c r="AB31" i="8"/>
  <c r="AC31" i="8" s="1"/>
  <c r="AE31" i="8" s="1"/>
  <c r="H31" i="8"/>
  <c r="D20" i="12"/>
  <c r="E31" i="8"/>
  <c r="AA23" i="12" l="1"/>
  <c r="AB23" i="12" s="1"/>
  <c r="AD23" i="12" s="1"/>
  <c r="AA22" i="12"/>
  <c r="AB22" i="12" s="1"/>
  <c r="R49" i="1" s="1"/>
  <c r="AD22" i="12" l="1"/>
  <c r="AE22" i="12" s="1"/>
  <c r="R50" i="1"/>
  <c r="AE23" i="12"/>
  <c r="T50" i="1"/>
  <c r="T49" i="1" l="1"/>
  <c r="AG22" i="12"/>
  <c r="AH22" i="12" s="1"/>
  <c r="AN22" i="12" s="1"/>
  <c r="Y72" i="1"/>
  <c r="K72" i="1"/>
  <c r="AJ22" i="12" l="1"/>
  <c r="U49" i="1"/>
  <c r="P70" i="1"/>
  <c r="R16" i="12" l="1"/>
  <c r="N14" i="12"/>
  <c r="P14" i="12"/>
  <c r="R14" i="12"/>
  <c r="T14" i="12"/>
  <c r="V14" i="12"/>
  <c r="X14" i="12"/>
  <c r="Z14" i="12"/>
  <c r="P15" i="12"/>
  <c r="R15" i="12"/>
  <c r="T15" i="12"/>
  <c r="V15" i="12"/>
  <c r="X15" i="12"/>
  <c r="AA14" i="12" l="1"/>
  <c r="AB14" i="12" s="1"/>
  <c r="AD14" i="12" s="1"/>
  <c r="T42" i="1" l="1"/>
  <c r="AE14" i="12"/>
  <c r="T41" i="1"/>
  <c r="E29" i="8"/>
  <c r="E30" i="8"/>
  <c r="N80" i="12"/>
  <c r="P80" i="12"/>
  <c r="R80" i="12"/>
  <c r="T80" i="12"/>
  <c r="V80" i="12"/>
  <c r="X80" i="12"/>
  <c r="N68" i="12"/>
  <c r="P68" i="12"/>
  <c r="R68" i="12"/>
  <c r="T68" i="12"/>
  <c r="V68" i="12"/>
  <c r="X68" i="12"/>
  <c r="Y140" i="1" l="1"/>
  <c r="E85" i="7" l="1"/>
  <c r="G9" i="1"/>
  <c r="H103" i="8"/>
  <c r="K186" i="1"/>
  <c r="K184" i="1"/>
  <c r="K182" i="1"/>
  <c r="K180" i="1"/>
  <c r="K178" i="1"/>
  <c r="H186" i="1"/>
  <c r="H184" i="1"/>
  <c r="H182" i="1"/>
  <c r="H180" i="1"/>
  <c r="H178" i="1"/>
  <c r="S187" i="1"/>
  <c r="P187" i="1"/>
  <c r="O187" i="1"/>
  <c r="N187" i="1"/>
  <c r="M187" i="1"/>
  <c r="G187" i="1"/>
  <c r="F187" i="1"/>
  <c r="Y186" i="1"/>
  <c r="S186" i="1"/>
  <c r="P186" i="1"/>
  <c r="O186" i="1"/>
  <c r="N186" i="1"/>
  <c r="M186" i="1"/>
  <c r="G186" i="1"/>
  <c r="F186" i="1"/>
  <c r="D186" i="1"/>
  <c r="S185" i="1"/>
  <c r="P185" i="1"/>
  <c r="O185" i="1"/>
  <c r="N185" i="1"/>
  <c r="M185" i="1"/>
  <c r="G185" i="1"/>
  <c r="F185" i="1"/>
  <c r="Y184" i="1"/>
  <c r="S184" i="1"/>
  <c r="P184" i="1"/>
  <c r="O184" i="1"/>
  <c r="N184" i="1"/>
  <c r="M184" i="1"/>
  <c r="G184" i="1"/>
  <c r="F184" i="1"/>
  <c r="D184" i="1"/>
  <c r="S183" i="1"/>
  <c r="P183" i="1"/>
  <c r="O183" i="1"/>
  <c r="N183" i="1"/>
  <c r="M183" i="1"/>
  <c r="G183" i="1"/>
  <c r="F183" i="1"/>
  <c r="Y182" i="1"/>
  <c r="S182" i="1"/>
  <c r="P182" i="1"/>
  <c r="O182" i="1"/>
  <c r="N182" i="1"/>
  <c r="M182" i="1"/>
  <c r="G182" i="1"/>
  <c r="F182" i="1"/>
  <c r="D182" i="1"/>
  <c r="S181" i="1"/>
  <c r="P181" i="1"/>
  <c r="O181" i="1"/>
  <c r="N181" i="1"/>
  <c r="M181" i="1"/>
  <c r="G181" i="1"/>
  <c r="F181" i="1"/>
  <c r="Y180" i="1"/>
  <c r="S180" i="1"/>
  <c r="P180" i="1"/>
  <c r="O180" i="1"/>
  <c r="N180" i="1"/>
  <c r="M180" i="1"/>
  <c r="G180" i="1"/>
  <c r="F180" i="1"/>
  <c r="D180" i="1"/>
  <c r="S179" i="1"/>
  <c r="P179" i="1"/>
  <c r="O179" i="1"/>
  <c r="N179" i="1"/>
  <c r="M179" i="1"/>
  <c r="G179" i="1"/>
  <c r="F179" i="1"/>
  <c r="Y178" i="1"/>
  <c r="S178" i="1"/>
  <c r="P178" i="1"/>
  <c r="O178" i="1"/>
  <c r="N178" i="1"/>
  <c r="M178" i="1"/>
  <c r="G178" i="1"/>
  <c r="F178" i="1"/>
  <c r="D178" i="1"/>
  <c r="E104" i="8"/>
  <c r="E103" i="8"/>
  <c r="E102" i="8"/>
  <c r="E101" i="8"/>
  <c r="E100" i="8"/>
  <c r="AB104" i="8"/>
  <c r="AC104" i="8" s="1"/>
  <c r="I186" i="1" s="1"/>
  <c r="H104" i="8"/>
  <c r="AB103" i="8"/>
  <c r="AC103" i="8" s="1"/>
  <c r="I184" i="1" s="1"/>
  <c r="AB102" i="8"/>
  <c r="AC102" i="8" s="1"/>
  <c r="I182" i="1" s="1"/>
  <c r="H102" i="8"/>
  <c r="AB101" i="8"/>
  <c r="AC101" i="8" s="1"/>
  <c r="I180" i="1" s="1"/>
  <c r="H101" i="8"/>
  <c r="AB100" i="8"/>
  <c r="AC100" i="8" s="1"/>
  <c r="I178" i="1" s="1"/>
  <c r="H100" i="8"/>
  <c r="E183" i="7"/>
  <c r="B183" i="7"/>
  <c r="B178" i="1" l="1"/>
  <c r="B100" i="8"/>
  <c r="D100" i="8"/>
  <c r="AE103" i="8"/>
  <c r="J184" i="1" s="1"/>
  <c r="AD103" i="8"/>
  <c r="AE102" i="8"/>
  <c r="J182" i="1" s="1"/>
  <c r="AD102" i="8"/>
  <c r="AE101" i="8"/>
  <c r="J180" i="1" s="1"/>
  <c r="AD101" i="8"/>
  <c r="AE100" i="8"/>
  <c r="J178" i="1" s="1"/>
  <c r="AD100" i="8"/>
  <c r="AE104" i="8"/>
  <c r="J186" i="1" s="1"/>
  <c r="AD104" i="8"/>
  <c r="E13" i="8"/>
  <c r="AB90" i="8"/>
  <c r="E12" i="7"/>
  <c r="R181" i="1" l="1"/>
  <c r="T182" i="1"/>
  <c r="R182" i="1"/>
  <c r="T181" i="1"/>
  <c r="R179" i="1"/>
  <c r="R183" i="1"/>
  <c r="R186" i="1"/>
  <c r="R178" i="1"/>
  <c r="R185" i="1"/>
  <c r="R187" i="1"/>
  <c r="R184" i="1"/>
  <c r="R180" i="1"/>
  <c r="T187" i="1" l="1"/>
  <c r="T186" i="1"/>
  <c r="T185" i="1"/>
  <c r="T183" i="1"/>
  <c r="T178" i="1"/>
  <c r="T179" i="1"/>
  <c r="T184" i="1"/>
  <c r="T180"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60" i="1"/>
  <c r="G61" i="1"/>
  <c r="G62" i="1"/>
  <c r="G63" i="1"/>
  <c r="G64" i="1"/>
  <c r="G65" i="1"/>
  <c r="G66" i="1"/>
  <c r="G67" i="1"/>
  <c r="G68" i="1"/>
  <c r="G69" i="1"/>
  <c r="G70" i="1"/>
  <c r="G71" i="1"/>
  <c r="G72" i="1"/>
  <c r="G73" i="1"/>
  <c r="G75" i="1"/>
  <c r="G76" i="1"/>
  <c r="G77" i="1"/>
  <c r="G78" i="1"/>
  <c r="G79" i="1"/>
  <c r="G80" i="1"/>
  <c r="G81" i="1"/>
  <c r="G82" i="1"/>
  <c r="G83" i="1"/>
  <c r="G84" i="1"/>
  <c r="G86" i="1"/>
  <c r="G87" i="1"/>
  <c r="G88" i="1"/>
  <c r="G89" i="1"/>
  <c r="G90" i="1"/>
  <c r="G91" i="1"/>
  <c r="G92"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60" i="1"/>
  <c r="F61" i="1"/>
  <c r="F62" i="1"/>
  <c r="F63" i="1"/>
  <c r="F64" i="1"/>
  <c r="F65" i="1"/>
  <c r="F66" i="1"/>
  <c r="F67" i="1"/>
  <c r="F68" i="1"/>
  <c r="F69" i="1"/>
  <c r="F70" i="1"/>
  <c r="F71" i="1"/>
  <c r="F72" i="1"/>
  <c r="F73" i="1"/>
  <c r="F75" i="1"/>
  <c r="F76" i="1"/>
  <c r="F77" i="1"/>
  <c r="F78" i="1"/>
  <c r="F79" i="1"/>
  <c r="F80" i="1"/>
  <c r="F81" i="1"/>
  <c r="F82" i="1"/>
  <c r="F83" i="1"/>
  <c r="F84" i="1"/>
  <c r="F85" i="1"/>
  <c r="F86" i="1"/>
  <c r="F87" i="1"/>
  <c r="F88" i="1"/>
  <c r="F89" i="1"/>
  <c r="F90" i="1"/>
  <c r="F91" i="1"/>
  <c r="F92" i="1"/>
  <c r="F93" i="1"/>
  <c r="F94" i="1"/>
  <c r="F95" i="1"/>
  <c r="F96" i="1"/>
  <c r="F97" i="1"/>
  <c r="F98"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2" i="1"/>
  <c r="F154" i="1"/>
  <c r="F155" i="1"/>
  <c r="F156" i="1"/>
  <c r="F157" i="1"/>
  <c r="F158" i="1"/>
  <c r="F159" i="1"/>
  <c r="F160" i="1"/>
  <c r="F161" i="1"/>
  <c r="F162" i="1"/>
  <c r="F163" i="1"/>
  <c r="F164" i="1"/>
  <c r="F165" i="1"/>
  <c r="F166" i="1"/>
  <c r="F167" i="1"/>
  <c r="F168" i="1"/>
  <c r="F169" i="1"/>
  <c r="F170" i="1"/>
  <c r="F171" i="1"/>
  <c r="F172" i="1"/>
  <c r="F173" i="1"/>
  <c r="F174" i="1"/>
  <c r="F175" i="1"/>
  <c r="F176" i="1"/>
  <c r="F177" i="1"/>
  <c r="U184" i="1" l="1"/>
  <c r="U182" i="1"/>
  <c r="U180" i="1"/>
  <c r="Y11" i="1"/>
  <c r="Y13" i="1"/>
  <c r="Y15" i="1"/>
  <c r="Y17" i="1"/>
  <c r="Y19" i="1"/>
  <c r="Y21" i="1"/>
  <c r="Y23" i="1"/>
  <c r="Y25" i="1"/>
  <c r="Y27" i="1"/>
  <c r="Y29" i="1"/>
  <c r="Y31" i="1"/>
  <c r="Y33" i="1"/>
  <c r="Y35" i="1"/>
  <c r="Y37" i="1"/>
  <c r="Y39" i="1"/>
  <c r="Y41" i="1"/>
  <c r="Y43" i="1"/>
  <c r="Y45" i="1"/>
  <c r="Y47" i="1"/>
  <c r="Y60" i="1"/>
  <c r="Y62" i="1"/>
  <c r="Y64" i="1"/>
  <c r="Y66" i="1"/>
  <c r="Y68" i="1"/>
  <c r="Y70" i="1"/>
  <c r="Y76" i="1"/>
  <c r="Y78" i="1"/>
  <c r="Y80" i="1"/>
  <c r="Y82" i="1"/>
  <c r="Y84" i="1"/>
  <c r="Y86" i="1"/>
  <c r="Y88" i="1"/>
  <c r="Y90" i="1"/>
  <c r="Y92" i="1"/>
  <c r="Y94" i="1"/>
  <c r="Y96" i="1"/>
  <c r="Y98" i="1"/>
  <c r="Y100" i="1"/>
  <c r="Y102" i="1"/>
  <c r="Y104" i="1"/>
  <c r="Y106" i="1"/>
  <c r="Y108" i="1"/>
  <c r="Y110" i="1"/>
  <c r="Y112" i="1"/>
  <c r="Y114" i="1"/>
  <c r="Y116" i="1"/>
  <c r="Y118" i="1"/>
  <c r="Y120" i="1"/>
  <c r="Y122" i="1"/>
  <c r="Y124" i="1"/>
  <c r="Y126" i="1"/>
  <c r="Y128" i="1"/>
  <c r="Y130" i="1"/>
  <c r="Y132" i="1"/>
  <c r="Y134" i="1"/>
  <c r="Y136" i="1"/>
  <c r="Y138" i="1"/>
  <c r="Y142" i="1"/>
  <c r="Y144" i="1"/>
  <c r="Y146" i="1"/>
  <c r="Y148" i="1"/>
  <c r="Y150" i="1"/>
  <c r="Y152" i="1"/>
  <c r="Y154" i="1"/>
  <c r="Y156" i="1"/>
  <c r="Y158" i="1"/>
  <c r="Y160" i="1"/>
  <c r="Y162" i="1"/>
  <c r="Y164" i="1"/>
  <c r="Y166" i="1"/>
  <c r="Y168" i="1"/>
  <c r="Y170" i="1"/>
  <c r="Y172" i="1"/>
  <c r="Y174" i="1"/>
  <c r="Y176" i="1"/>
  <c r="Y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3" i="1"/>
  <c r="S45" i="1"/>
  <c r="S47" i="1"/>
  <c r="S48" i="1"/>
  <c r="S60" i="1"/>
  <c r="S61" i="1"/>
  <c r="S62" i="1"/>
  <c r="S64" i="1"/>
  <c r="S65" i="1"/>
  <c r="S66" i="1"/>
  <c r="S67" i="1"/>
  <c r="S68" i="1"/>
  <c r="S69" i="1"/>
  <c r="S70" i="1"/>
  <c r="S71" i="1"/>
  <c r="S72" i="1"/>
  <c r="S75" i="1"/>
  <c r="S76" i="1"/>
  <c r="S77" i="1"/>
  <c r="S78" i="1"/>
  <c r="S79" i="1"/>
  <c r="S80" i="1"/>
  <c r="S82" i="1"/>
  <c r="S84" i="1"/>
  <c r="S85" i="1"/>
  <c r="S86" i="1"/>
  <c r="S88" i="1"/>
  <c r="S89" i="1"/>
  <c r="S90"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30" i="1"/>
  <c r="S131" i="1"/>
  <c r="S132" i="1"/>
  <c r="S133" i="1"/>
  <c r="S134" i="1"/>
  <c r="S135" i="1"/>
  <c r="S136" i="1"/>
  <c r="S137" i="1"/>
  <c r="S138" i="1"/>
  <c r="S140" i="1"/>
  <c r="S142" i="1"/>
  <c r="S143" i="1"/>
  <c r="S144" i="1"/>
  <c r="S145" i="1"/>
  <c r="S146" i="1"/>
  <c r="S147" i="1"/>
  <c r="S148" i="1"/>
  <c r="S150" i="1"/>
  <c r="S152" i="1"/>
  <c r="S154" i="1"/>
  <c r="S155" i="1"/>
  <c r="S156" i="1"/>
  <c r="S157" i="1"/>
  <c r="S158" i="1"/>
  <c r="S160" i="1"/>
  <c r="S161" i="1"/>
  <c r="S162" i="1"/>
  <c r="S163" i="1"/>
  <c r="S164" i="1"/>
  <c r="S165" i="1"/>
  <c r="S166" i="1"/>
  <c r="S167" i="1"/>
  <c r="S168" i="1"/>
  <c r="S170" i="1"/>
  <c r="S171" i="1"/>
  <c r="S172" i="1"/>
  <c r="S173" i="1"/>
  <c r="S174" i="1"/>
  <c r="S175" i="1"/>
  <c r="S176" i="1"/>
  <c r="S177" i="1"/>
  <c r="S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3" i="1"/>
  <c r="P44" i="1"/>
  <c r="P45" i="1"/>
  <c r="P47" i="1"/>
  <c r="P48" i="1"/>
  <c r="P60" i="1"/>
  <c r="P61" i="1"/>
  <c r="P62" i="1"/>
  <c r="P64" i="1"/>
  <c r="P65" i="1"/>
  <c r="P66" i="1"/>
  <c r="P67" i="1"/>
  <c r="P68" i="1"/>
  <c r="P69" i="1"/>
  <c r="P72" i="1"/>
  <c r="P75" i="1"/>
  <c r="P76" i="1"/>
  <c r="P77" i="1"/>
  <c r="P78" i="1"/>
  <c r="P79" i="1"/>
  <c r="P80" i="1"/>
  <c r="P82" i="1"/>
  <c r="P84" i="1"/>
  <c r="P85" i="1"/>
  <c r="P86" i="1"/>
  <c r="P88" i="1"/>
  <c r="P89" i="1"/>
  <c r="P90"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30" i="1"/>
  <c r="P131" i="1"/>
  <c r="P132" i="1"/>
  <c r="P133" i="1"/>
  <c r="P134" i="1"/>
  <c r="P135" i="1"/>
  <c r="P136" i="1"/>
  <c r="P137" i="1"/>
  <c r="P138" i="1"/>
  <c r="P140" i="1"/>
  <c r="P142" i="1"/>
  <c r="P143" i="1"/>
  <c r="P144" i="1"/>
  <c r="P145" i="1"/>
  <c r="P146" i="1"/>
  <c r="P147" i="1"/>
  <c r="P148" i="1"/>
  <c r="P150" i="1"/>
  <c r="P152" i="1"/>
  <c r="P154" i="1"/>
  <c r="P155" i="1"/>
  <c r="P156" i="1"/>
  <c r="P157" i="1"/>
  <c r="P158" i="1"/>
  <c r="P160" i="1"/>
  <c r="P161" i="1"/>
  <c r="P162" i="1"/>
  <c r="P163" i="1"/>
  <c r="P164" i="1"/>
  <c r="P165" i="1"/>
  <c r="P166" i="1"/>
  <c r="P167" i="1"/>
  <c r="P168" i="1"/>
  <c r="P170" i="1"/>
  <c r="P171" i="1"/>
  <c r="P172" i="1"/>
  <c r="P173" i="1"/>
  <c r="P174" i="1"/>
  <c r="P175" i="1"/>
  <c r="P176" i="1"/>
  <c r="P177" i="1"/>
  <c r="P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66" i="1"/>
  <c r="O67" i="1"/>
  <c r="O68" i="1"/>
  <c r="O69" i="1"/>
  <c r="O75" i="1"/>
  <c r="O76" i="1"/>
  <c r="O77" i="1"/>
  <c r="O78" i="1"/>
  <c r="O7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70" i="1"/>
  <c r="O171" i="1"/>
  <c r="O172" i="1"/>
  <c r="O173" i="1"/>
  <c r="O174" i="1"/>
  <c r="O175" i="1"/>
  <c r="O176" i="1"/>
  <c r="O177" i="1"/>
  <c r="O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66" i="1"/>
  <c r="N67" i="1"/>
  <c r="N68" i="1"/>
  <c r="N69" i="1"/>
  <c r="N75" i="1"/>
  <c r="N76" i="1"/>
  <c r="N77" i="1"/>
  <c r="N78" i="1"/>
  <c r="N7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70" i="1"/>
  <c r="N171" i="1"/>
  <c r="N172" i="1"/>
  <c r="N173" i="1"/>
  <c r="N174" i="1"/>
  <c r="N175" i="1"/>
  <c r="N176" i="1"/>
  <c r="N177" i="1"/>
  <c r="N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66" i="1"/>
  <c r="M67" i="1"/>
  <c r="M68" i="1"/>
  <c r="M69" i="1"/>
  <c r="M75" i="1"/>
  <c r="M76" i="1"/>
  <c r="M77" i="1"/>
  <c r="M78" i="1"/>
  <c r="M7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70" i="1"/>
  <c r="M171" i="1"/>
  <c r="M172" i="1"/>
  <c r="M173" i="1"/>
  <c r="M174" i="1"/>
  <c r="M175" i="1"/>
  <c r="M176" i="1"/>
  <c r="M177" i="1"/>
  <c r="M9" i="1"/>
  <c r="K176" i="1"/>
  <c r="K174" i="1"/>
  <c r="K172" i="1"/>
  <c r="K170" i="1"/>
  <c r="K168" i="1"/>
  <c r="K166" i="1"/>
  <c r="K164" i="1"/>
  <c r="K162" i="1"/>
  <c r="K160" i="1"/>
  <c r="K158" i="1"/>
  <c r="K156" i="1"/>
  <c r="K154" i="1"/>
  <c r="K152" i="1"/>
  <c r="K150" i="1"/>
  <c r="K148" i="1"/>
  <c r="K146" i="1"/>
  <c r="K144" i="1"/>
  <c r="K142" i="1"/>
  <c r="K140" i="1"/>
  <c r="K138" i="1"/>
  <c r="K136" i="1"/>
  <c r="K134" i="1"/>
  <c r="K132" i="1"/>
  <c r="K130" i="1"/>
  <c r="K128" i="1"/>
  <c r="K126" i="1"/>
  <c r="K124" i="1"/>
  <c r="K122" i="1"/>
  <c r="K120" i="1"/>
  <c r="K118" i="1"/>
  <c r="K116" i="1"/>
  <c r="K114" i="1"/>
  <c r="K112" i="1"/>
  <c r="K110" i="1"/>
  <c r="K108" i="1"/>
  <c r="K106" i="1"/>
  <c r="K104" i="1"/>
  <c r="K102" i="1"/>
  <c r="K100" i="1"/>
  <c r="K98" i="1"/>
  <c r="K96" i="1"/>
  <c r="K94" i="1"/>
  <c r="K92" i="1"/>
  <c r="K90" i="1"/>
  <c r="K88" i="1"/>
  <c r="K86" i="1"/>
  <c r="K84" i="1"/>
  <c r="K82" i="1"/>
  <c r="K80" i="1"/>
  <c r="K78" i="1"/>
  <c r="K76" i="1"/>
  <c r="K70" i="1"/>
  <c r="K68" i="1"/>
  <c r="K66" i="1"/>
  <c r="K64" i="1"/>
  <c r="K62" i="1"/>
  <c r="K60" i="1"/>
  <c r="K47" i="1"/>
  <c r="K45" i="1"/>
  <c r="K43" i="1"/>
  <c r="K41" i="1"/>
  <c r="K39" i="1"/>
  <c r="K37" i="1"/>
  <c r="K35" i="1"/>
  <c r="K33" i="1"/>
  <c r="K31" i="1"/>
  <c r="K29" i="1"/>
  <c r="K27" i="1"/>
  <c r="K25" i="1"/>
  <c r="K23" i="1"/>
  <c r="K21" i="1"/>
  <c r="K19" i="1"/>
  <c r="K17" i="1"/>
  <c r="K15" i="1"/>
  <c r="K13" i="1"/>
  <c r="K11" i="1"/>
  <c r="K9" i="1"/>
  <c r="H176" i="1"/>
  <c r="H174" i="1"/>
  <c r="H172" i="1"/>
  <c r="H170" i="1"/>
  <c r="H168" i="1"/>
  <c r="H166" i="1"/>
  <c r="H164" i="1"/>
  <c r="H162" i="1"/>
  <c r="H160" i="1"/>
  <c r="H158" i="1"/>
  <c r="H156" i="1"/>
  <c r="H154" i="1"/>
  <c r="H152" i="1"/>
  <c r="H150" i="1"/>
  <c r="H148" i="1"/>
  <c r="H146" i="1"/>
  <c r="H144" i="1"/>
  <c r="H142" i="1"/>
  <c r="H140" i="1"/>
  <c r="H138" i="1"/>
  <c r="H136" i="1"/>
  <c r="H134" i="1"/>
  <c r="H132" i="1"/>
  <c r="H130" i="1"/>
  <c r="H128" i="1"/>
  <c r="H126" i="1"/>
  <c r="H124" i="1"/>
  <c r="H122" i="1"/>
  <c r="H120" i="1"/>
  <c r="H118" i="1"/>
  <c r="H116" i="1"/>
  <c r="H114" i="1"/>
  <c r="H112" i="1"/>
  <c r="H110" i="1"/>
  <c r="H108" i="1"/>
  <c r="H106" i="1"/>
  <c r="H104" i="1"/>
  <c r="H102" i="1"/>
  <c r="H100" i="1"/>
  <c r="H98" i="1"/>
  <c r="H96" i="1"/>
  <c r="H94" i="1"/>
  <c r="H92" i="1"/>
  <c r="H90" i="1"/>
  <c r="H88" i="1"/>
  <c r="H86" i="1"/>
  <c r="H84" i="1"/>
  <c r="H82" i="1"/>
  <c r="H80" i="1"/>
  <c r="H78" i="1"/>
  <c r="H76" i="1"/>
  <c r="H72" i="1"/>
  <c r="H70" i="1"/>
  <c r="H68" i="1"/>
  <c r="H66" i="1"/>
  <c r="H64" i="1"/>
  <c r="H62" i="1"/>
  <c r="H60" i="1"/>
  <c r="H47" i="1"/>
  <c r="H45" i="1"/>
  <c r="H43" i="1"/>
  <c r="H41" i="1"/>
  <c r="H39" i="1"/>
  <c r="H37" i="1"/>
  <c r="H35" i="1"/>
  <c r="H33" i="1"/>
  <c r="H31" i="1"/>
  <c r="H29" i="1"/>
  <c r="H27" i="1"/>
  <c r="H25" i="1"/>
  <c r="H23" i="1"/>
  <c r="H21" i="1"/>
  <c r="H19" i="1"/>
  <c r="H17" i="1"/>
  <c r="H15" i="1"/>
  <c r="H13" i="1"/>
  <c r="H11" i="1"/>
  <c r="H9" i="1"/>
  <c r="H12" i="8"/>
  <c r="H13" i="8"/>
  <c r="H14" i="8"/>
  <c r="H15" i="8"/>
  <c r="H16" i="8"/>
  <c r="H17" i="8"/>
  <c r="H18" i="8"/>
  <c r="H19" i="8"/>
  <c r="H20" i="8"/>
  <c r="H21" i="8"/>
  <c r="H22" i="8"/>
  <c r="H23" i="8"/>
  <c r="H24" i="8"/>
  <c r="H25" i="8"/>
  <c r="H26" i="8"/>
  <c r="H27" i="8"/>
  <c r="H28" i="8"/>
  <c r="H29" i="8"/>
  <c r="H30" i="8"/>
  <c r="H41" i="8"/>
  <c r="H42" i="8"/>
  <c r="H43" i="8"/>
  <c r="H44" i="8"/>
  <c r="AK24" i="12" s="1"/>
  <c r="AL24" i="12" s="1"/>
  <c r="V51" i="1" s="1"/>
  <c r="H45" i="8"/>
  <c r="H46" i="8"/>
  <c r="H47" i="8"/>
  <c r="H48" i="8"/>
  <c r="H49" i="8"/>
  <c r="H50" i="8"/>
  <c r="H51" i="8"/>
  <c r="H52" i="8"/>
  <c r="H53" i="8"/>
  <c r="H54" i="8"/>
  <c r="H55" i="8"/>
  <c r="H56" i="8"/>
  <c r="H57" i="8"/>
  <c r="H58" i="8"/>
  <c r="H59" i="8"/>
  <c r="AK27" i="12" s="1"/>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D134" i="1"/>
  <c r="F9" i="1"/>
  <c r="D176" i="1"/>
  <c r="D174" i="1"/>
  <c r="D172" i="1"/>
  <c r="D170" i="1"/>
  <c r="D168" i="1"/>
  <c r="D166" i="1"/>
  <c r="D164" i="1"/>
  <c r="D162" i="1"/>
  <c r="D160" i="1"/>
  <c r="D158" i="1"/>
  <c r="D156" i="1"/>
  <c r="D154" i="1"/>
  <c r="D152" i="1"/>
  <c r="D150" i="1"/>
  <c r="D148" i="1"/>
  <c r="D146" i="1"/>
  <c r="D144" i="1"/>
  <c r="D142" i="1"/>
  <c r="D140" i="1"/>
  <c r="D138" i="1"/>
  <c r="D136" i="1"/>
  <c r="D132" i="1"/>
  <c r="D130" i="1"/>
  <c r="D128" i="1"/>
  <c r="D126" i="1"/>
  <c r="D124" i="1"/>
  <c r="D122" i="1"/>
  <c r="D120" i="1"/>
  <c r="D118" i="1"/>
  <c r="D116" i="1"/>
  <c r="D114" i="1"/>
  <c r="D112" i="1"/>
  <c r="D110" i="1"/>
  <c r="D108" i="1"/>
  <c r="D106" i="1"/>
  <c r="D104" i="1"/>
  <c r="D102" i="1"/>
  <c r="D100" i="1"/>
  <c r="D98" i="1"/>
  <c r="D96" i="1"/>
  <c r="D94" i="1"/>
  <c r="D92" i="1"/>
  <c r="D90" i="1"/>
  <c r="D88" i="1"/>
  <c r="D86" i="1"/>
  <c r="D84" i="1"/>
  <c r="D82" i="1"/>
  <c r="D80" i="1"/>
  <c r="D78" i="1"/>
  <c r="D76" i="1"/>
  <c r="D72" i="1"/>
  <c r="D70" i="1"/>
  <c r="D68" i="1"/>
  <c r="D66" i="1"/>
  <c r="D64" i="1"/>
  <c r="D62" i="1"/>
  <c r="D60" i="1"/>
  <c r="D39" i="1"/>
  <c r="D37" i="1"/>
  <c r="D35" i="1"/>
  <c r="D33" i="1"/>
  <c r="D31" i="1"/>
  <c r="D29" i="1"/>
  <c r="D27" i="1"/>
  <c r="D25" i="1"/>
  <c r="D23" i="1"/>
  <c r="D21" i="1"/>
  <c r="D19" i="1"/>
  <c r="D17" i="1"/>
  <c r="D15" i="1"/>
  <c r="D13" i="1"/>
  <c r="D11" i="1"/>
  <c r="D9" i="1"/>
  <c r="AL27" i="12" l="1"/>
  <c r="V54" i="1" s="1"/>
  <c r="V186" i="1"/>
  <c r="U186" i="1"/>
  <c r="AK22" i="12"/>
  <c r="AL22" i="12" s="1"/>
  <c r="V184" i="1"/>
  <c r="U178" i="1"/>
  <c r="V182" i="1"/>
  <c r="W180" i="1"/>
  <c r="Z12" i="12"/>
  <c r="Z13" i="12"/>
  <c r="Z16" i="12"/>
  <c r="Z17" i="12"/>
  <c r="Z18" i="12"/>
  <c r="Z20" i="12"/>
  <c r="Z21" i="12"/>
  <c r="Z33" i="12"/>
  <c r="Z34" i="12"/>
  <c r="Z35" i="12"/>
  <c r="Z37" i="12"/>
  <c r="Z38" i="12"/>
  <c r="Z39" i="12"/>
  <c r="Z41" i="12"/>
  <c r="Z43" i="12"/>
  <c r="Z45" i="12"/>
  <c r="Z47" i="12"/>
  <c r="Z48" i="12"/>
  <c r="Z49" i="12"/>
  <c r="Z51" i="12"/>
  <c r="Z53" i="12"/>
  <c r="Z54" i="12"/>
  <c r="Z63" i="12"/>
  <c r="Z65" i="12"/>
  <c r="Z67" i="12"/>
  <c r="Z68" i="12"/>
  <c r="Z70" i="12"/>
  <c r="Z72" i="12"/>
  <c r="Z74" i="12"/>
  <c r="Z75" i="12"/>
  <c r="Z76" i="12"/>
  <c r="Z77" i="12"/>
  <c r="Z78" i="12"/>
  <c r="Z80" i="12"/>
  <c r="AA80" i="12" s="1"/>
  <c r="AB80" i="12" s="1"/>
  <c r="X12" i="12"/>
  <c r="X13" i="12"/>
  <c r="X16" i="12"/>
  <c r="X17" i="12"/>
  <c r="X18" i="12"/>
  <c r="X20" i="12"/>
  <c r="X21" i="12"/>
  <c r="X33" i="12"/>
  <c r="X34" i="12"/>
  <c r="X35" i="12"/>
  <c r="X37" i="12"/>
  <c r="X38" i="12"/>
  <c r="X39" i="12"/>
  <c r="X41" i="12"/>
  <c r="X43" i="12"/>
  <c r="X45" i="12"/>
  <c r="X47" i="12"/>
  <c r="X48" i="12"/>
  <c r="X49" i="12"/>
  <c r="X51" i="12"/>
  <c r="X52" i="12"/>
  <c r="X53" i="12"/>
  <c r="X54" i="12"/>
  <c r="X63" i="12"/>
  <c r="X65" i="12"/>
  <c r="X67" i="12"/>
  <c r="X70" i="12"/>
  <c r="X72" i="12"/>
  <c r="X74" i="12"/>
  <c r="X75" i="12"/>
  <c r="X76" i="12"/>
  <c r="X77" i="12"/>
  <c r="X78" i="12"/>
  <c r="V12" i="12"/>
  <c r="V13" i="12"/>
  <c r="V16" i="12"/>
  <c r="V17" i="12"/>
  <c r="V18" i="12"/>
  <c r="V20" i="12"/>
  <c r="V21" i="12"/>
  <c r="V33" i="12"/>
  <c r="V34" i="12"/>
  <c r="V35" i="12"/>
  <c r="V37" i="12"/>
  <c r="V38" i="12"/>
  <c r="V39" i="12"/>
  <c r="V41" i="12"/>
  <c r="V43" i="12"/>
  <c r="V45" i="12"/>
  <c r="V47" i="12"/>
  <c r="V48" i="12"/>
  <c r="V49" i="12"/>
  <c r="V51" i="12"/>
  <c r="V52" i="12"/>
  <c r="V53" i="12"/>
  <c r="V54" i="12"/>
  <c r="V63" i="12"/>
  <c r="V65" i="12"/>
  <c r="V67" i="12"/>
  <c r="V70" i="12"/>
  <c r="V72" i="12"/>
  <c r="V74" i="12"/>
  <c r="V75" i="12"/>
  <c r="V76" i="12"/>
  <c r="V77" i="12"/>
  <c r="V78" i="12"/>
  <c r="T12" i="12"/>
  <c r="T13" i="12"/>
  <c r="T16" i="12"/>
  <c r="T17" i="12"/>
  <c r="T18" i="12"/>
  <c r="T20" i="12"/>
  <c r="T21" i="12"/>
  <c r="T33" i="12"/>
  <c r="T34" i="12"/>
  <c r="T35" i="12"/>
  <c r="T37" i="12"/>
  <c r="T38" i="12"/>
  <c r="T39" i="12"/>
  <c r="T41" i="12"/>
  <c r="T43" i="12"/>
  <c r="T45" i="12"/>
  <c r="T47" i="12"/>
  <c r="T48" i="12"/>
  <c r="T49" i="12"/>
  <c r="T51" i="12"/>
  <c r="T53" i="12"/>
  <c r="T54" i="12"/>
  <c r="T63" i="12"/>
  <c r="T65" i="12"/>
  <c r="T67" i="12"/>
  <c r="T70" i="12"/>
  <c r="T72" i="12"/>
  <c r="T74" i="12"/>
  <c r="T75" i="12"/>
  <c r="T76" i="12"/>
  <c r="T77" i="12"/>
  <c r="T78" i="12"/>
  <c r="R12" i="12"/>
  <c r="R13" i="12"/>
  <c r="R17" i="12"/>
  <c r="R18" i="12"/>
  <c r="R20" i="12"/>
  <c r="R21" i="12"/>
  <c r="R33" i="12"/>
  <c r="R34" i="12"/>
  <c r="R35" i="12"/>
  <c r="R37" i="12"/>
  <c r="R38" i="12"/>
  <c r="R39" i="12"/>
  <c r="R41" i="12"/>
  <c r="R43" i="12"/>
  <c r="R45" i="12"/>
  <c r="R47" i="12"/>
  <c r="R48" i="12"/>
  <c r="R49" i="12"/>
  <c r="R51" i="12"/>
  <c r="R52" i="12"/>
  <c r="R53" i="12"/>
  <c r="R54" i="12"/>
  <c r="R63" i="12"/>
  <c r="R65" i="12"/>
  <c r="R67" i="12"/>
  <c r="R70" i="12"/>
  <c r="R72" i="12"/>
  <c r="R74" i="12"/>
  <c r="R75" i="12"/>
  <c r="R76" i="12"/>
  <c r="R77" i="12"/>
  <c r="R78" i="12"/>
  <c r="P12" i="12"/>
  <c r="P13" i="12"/>
  <c r="P16" i="12"/>
  <c r="P17" i="12"/>
  <c r="P18" i="12"/>
  <c r="P20" i="12"/>
  <c r="P21" i="12"/>
  <c r="P33" i="12"/>
  <c r="P34" i="12"/>
  <c r="P35" i="12"/>
  <c r="P37" i="12"/>
  <c r="P38" i="12"/>
  <c r="P39" i="12"/>
  <c r="P41" i="12"/>
  <c r="P43" i="12"/>
  <c r="P45" i="12"/>
  <c r="P47" i="12"/>
  <c r="P48" i="12"/>
  <c r="P49" i="12"/>
  <c r="P51" i="12"/>
  <c r="P52" i="12"/>
  <c r="P53" i="12"/>
  <c r="P54" i="12"/>
  <c r="P63" i="12"/>
  <c r="P65" i="12"/>
  <c r="P67" i="12"/>
  <c r="P70" i="12"/>
  <c r="P72" i="12"/>
  <c r="P74" i="12"/>
  <c r="P75" i="12"/>
  <c r="P76" i="12"/>
  <c r="P77" i="12"/>
  <c r="P78" i="12"/>
  <c r="N12" i="12"/>
  <c r="N13" i="12"/>
  <c r="N16" i="12"/>
  <c r="N18" i="12"/>
  <c r="N20" i="12"/>
  <c r="N21" i="12"/>
  <c r="N33" i="12"/>
  <c r="N34" i="12"/>
  <c r="N35" i="12"/>
  <c r="N37" i="12"/>
  <c r="N38" i="12"/>
  <c r="N39" i="12"/>
  <c r="N41" i="12"/>
  <c r="N43" i="12"/>
  <c r="N45" i="12"/>
  <c r="N47" i="12"/>
  <c r="N48" i="12"/>
  <c r="N49" i="12"/>
  <c r="N51" i="12"/>
  <c r="N52" i="12"/>
  <c r="N53" i="12"/>
  <c r="N54" i="12"/>
  <c r="N61" i="12"/>
  <c r="AA61" i="12" s="1"/>
  <c r="N63" i="12"/>
  <c r="N65" i="12"/>
  <c r="N67" i="12"/>
  <c r="N70" i="12"/>
  <c r="N72" i="12"/>
  <c r="N74" i="12"/>
  <c r="N75" i="12"/>
  <c r="N76" i="12"/>
  <c r="N77" i="12"/>
  <c r="N78" i="12"/>
  <c r="D80" i="12"/>
  <c r="D78" i="12"/>
  <c r="D76" i="12"/>
  <c r="D74" i="12"/>
  <c r="D72" i="12"/>
  <c r="D70" i="12"/>
  <c r="D68" i="12"/>
  <c r="D67" i="12"/>
  <c r="D65" i="12"/>
  <c r="D63" i="12"/>
  <c r="D61" i="12"/>
  <c r="D59" i="12"/>
  <c r="D57" i="12"/>
  <c r="D55" i="12"/>
  <c r="D53" i="12"/>
  <c r="D51" i="12"/>
  <c r="D49" i="12"/>
  <c r="D47" i="12"/>
  <c r="D45" i="12"/>
  <c r="D43" i="12"/>
  <c r="D41" i="12"/>
  <c r="D39" i="12"/>
  <c r="D37" i="12"/>
  <c r="D35" i="12"/>
  <c r="D18" i="12"/>
  <c r="D16" i="12"/>
  <c r="D14" i="12"/>
  <c r="D12" i="12"/>
  <c r="AQ22" i="12" l="1"/>
  <c r="X49" i="1" s="1"/>
  <c r="V49" i="1"/>
  <c r="AA51" i="12"/>
  <c r="AB51" i="12" s="1"/>
  <c r="AD51" i="12" s="1"/>
  <c r="R144" i="1"/>
  <c r="R136" i="1"/>
  <c r="AA59" i="12"/>
  <c r="AB59" i="12" s="1"/>
  <c r="AD59" i="12" s="1"/>
  <c r="AA43" i="12"/>
  <c r="AB43" i="12" s="1"/>
  <c r="AD43" i="12" s="1"/>
  <c r="AA41" i="12"/>
  <c r="AB41" i="12" s="1"/>
  <c r="R72" i="1" s="1"/>
  <c r="AA18" i="12"/>
  <c r="AB18" i="12" s="1"/>
  <c r="R45" i="1" s="1"/>
  <c r="R21" i="1"/>
  <c r="AA72" i="12"/>
  <c r="AB72" i="12" s="1"/>
  <c r="AD72" i="12" s="1"/>
  <c r="R176" i="1"/>
  <c r="R167" i="1"/>
  <c r="R135" i="1"/>
  <c r="R103" i="1"/>
  <c r="R28" i="1"/>
  <c r="R137" i="1"/>
  <c r="R113" i="1"/>
  <c r="R105" i="1"/>
  <c r="AA60" i="12"/>
  <c r="AB60" i="12" s="1"/>
  <c r="AD60" i="12" s="1"/>
  <c r="AA52" i="12"/>
  <c r="AB52" i="12" s="1"/>
  <c r="AD52" i="12" s="1"/>
  <c r="R38" i="1"/>
  <c r="R22" i="1"/>
  <c r="R14" i="1"/>
  <c r="AA17" i="12"/>
  <c r="R119" i="1"/>
  <c r="R36" i="1"/>
  <c r="R172" i="1"/>
  <c r="R164" i="1"/>
  <c r="AA76" i="12"/>
  <c r="AB76" i="12" s="1"/>
  <c r="AD76" i="12" s="1"/>
  <c r="AA68" i="12"/>
  <c r="AB68" i="12" s="1"/>
  <c r="AD68" i="12" s="1"/>
  <c r="R132" i="1"/>
  <c r="R124" i="1"/>
  <c r="R116" i="1"/>
  <c r="R108" i="1"/>
  <c r="R92" i="1"/>
  <c r="AA47" i="12"/>
  <c r="AB47" i="12" s="1"/>
  <c r="R84" i="1" s="1"/>
  <c r="R68" i="1"/>
  <c r="R25" i="1"/>
  <c r="R17" i="1"/>
  <c r="R175" i="1"/>
  <c r="R79" i="1"/>
  <c r="R12" i="1"/>
  <c r="R171" i="1"/>
  <c r="R163" i="1"/>
  <c r="AA75" i="12"/>
  <c r="AB75" i="12" s="1"/>
  <c r="R155" i="1" s="1"/>
  <c r="R147" i="1"/>
  <c r="R131" i="1"/>
  <c r="R123" i="1"/>
  <c r="R115" i="1"/>
  <c r="R107" i="1"/>
  <c r="R99" i="1"/>
  <c r="AA54" i="12"/>
  <c r="AB54" i="12" s="1"/>
  <c r="R91" i="1" s="1"/>
  <c r="R67" i="1"/>
  <c r="AA21" i="12"/>
  <c r="AB21" i="12" s="1"/>
  <c r="AA13" i="12"/>
  <c r="AB13" i="12" s="1"/>
  <c r="AD13" i="12" s="1"/>
  <c r="AE13" i="12" s="1"/>
  <c r="R24" i="1"/>
  <c r="R16" i="1"/>
  <c r="R20" i="1"/>
  <c r="AA63" i="12"/>
  <c r="AB63" i="12" s="1"/>
  <c r="R128" i="1" s="1"/>
  <c r="AA38" i="12"/>
  <c r="AB38" i="12" s="1"/>
  <c r="AD38" i="12" s="1"/>
  <c r="AA37" i="12"/>
  <c r="AB37" i="12" s="1"/>
  <c r="R64" i="1" s="1"/>
  <c r="AA33" i="12"/>
  <c r="AB33" i="12" s="1"/>
  <c r="AD33" i="12" s="1"/>
  <c r="T58" i="1" s="1"/>
  <c r="AA67" i="12"/>
  <c r="AB67" i="12" s="1"/>
  <c r="R140" i="1" s="1"/>
  <c r="R19" i="1"/>
  <c r="R11" i="1"/>
  <c r="R170" i="1"/>
  <c r="AA74" i="12"/>
  <c r="AB74" i="12" s="1"/>
  <c r="R154" i="1" s="1"/>
  <c r="R146" i="1"/>
  <c r="AA65" i="12"/>
  <c r="AB65" i="12" s="1"/>
  <c r="AD65" i="12" s="1"/>
  <c r="R130" i="1"/>
  <c r="R122" i="1"/>
  <c r="R114" i="1"/>
  <c r="R106" i="1"/>
  <c r="AB61" i="12"/>
  <c r="R98" i="1" s="1"/>
  <c r="AA53" i="12"/>
  <c r="AB53" i="12" s="1"/>
  <c r="AD53" i="12" s="1"/>
  <c r="T91" i="1" s="1"/>
  <c r="AA45" i="12"/>
  <c r="AB45" i="12" s="1"/>
  <c r="AD45" i="12" s="1"/>
  <c r="AA20" i="12"/>
  <c r="AB20" i="12" s="1"/>
  <c r="AD20" i="12" s="1"/>
  <c r="AA12" i="12"/>
  <c r="AB12" i="12" s="1"/>
  <c r="AD12" i="12" s="1"/>
  <c r="AE12" i="12" s="1"/>
  <c r="R168" i="1"/>
  <c r="AD80" i="12"/>
  <c r="AA78" i="12"/>
  <c r="AB78" i="12" s="1"/>
  <c r="AA70" i="12"/>
  <c r="AB70" i="12" s="1"/>
  <c r="AA49" i="12"/>
  <c r="AB49" i="12" s="1"/>
  <c r="R87" i="1" s="1"/>
  <c r="AA39" i="12"/>
  <c r="AB39" i="12" s="1"/>
  <c r="AA35" i="12"/>
  <c r="AB35" i="12" s="1"/>
  <c r="AA16" i="12"/>
  <c r="AB16" i="12" s="1"/>
  <c r="AA77" i="12"/>
  <c r="AB77" i="12" s="1"/>
  <c r="AA48" i="12"/>
  <c r="AB48" i="12" s="1"/>
  <c r="AA34" i="12"/>
  <c r="AB34" i="12" s="1"/>
  <c r="R160" i="1"/>
  <c r="R120" i="1"/>
  <c r="R35" i="1"/>
  <c r="X186" i="1"/>
  <c r="W186" i="1"/>
  <c r="X182" i="1"/>
  <c r="W182" i="1"/>
  <c r="V178" i="1"/>
  <c r="V180" i="1"/>
  <c r="X180" i="1"/>
  <c r="X184" i="1"/>
  <c r="W184" i="1"/>
  <c r="H11" i="8"/>
  <c r="AG12" i="12" l="1"/>
  <c r="AH12" i="12" s="1"/>
  <c r="AJ12" i="12" s="1"/>
  <c r="R156" i="1"/>
  <c r="R152" i="1"/>
  <c r="R145" i="1"/>
  <c r="T144" i="1"/>
  <c r="R76" i="1"/>
  <c r="AD18" i="12"/>
  <c r="T45" i="1" s="1"/>
  <c r="T12" i="1"/>
  <c r="T24" i="1"/>
  <c r="AD74" i="12"/>
  <c r="AE74" i="12" s="1"/>
  <c r="R162" i="1"/>
  <c r="T170" i="1"/>
  <c r="T68" i="1"/>
  <c r="T107" i="1"/>
  <c r="R88" i="1"/>
  <c r="R104" i="1"/>
  <c r="R40" i="1"/>
  <c r="AD21" i="12"/>
  <c r="T48" i="1" s="1"/>
  <c r="R48" i="1"/>
  <c r="R29" i="1"/>
  <c r="R90" i="1"/>
  <c r="T115" i="1"/>
  <c r="R121" i="1"/>
  <c r="T67" i="1"/>
  <c r="R96" i="1"/>
  <c r="T20" i="1"/>
  <c r="R111" i="1"/>
  <c r="R80" i="1"/>
  <c r="AD47" i="12"/>
  <c r="T84" i="1" s="1"/>
  <c r="R39" i="1"/>
  <c r="T114" i="1"/>
  <c r="T92" i="1"/>
  <c r="T119" i="1"/>
  <c r="R143" i="1"/>
  <c r="T172" i="1"/>
  <c r="R100" i="1"/>
  <c r="T116" i="1"/>
  <c r="T131" i="1"/>
  <c r="T124" i="1"/>
  <c r="R37" i="1"/>
  <c r="R47" i="1"/>
  <c r="T16" i="1"/>
  <c r="R41" i="1"/>
  <c r="AD41" i="12"/>
  <c r="T72" i="1" s="1"/>
  <c r="R148" i="1"/>
  <c r="R27" i="1"/>
  <c r="AD67" i="12"/>
  <c r="U140" i="1" s="1"/>
  <c r="R66" i="1"/>
  <c r="R127" i="1"/>
  <c r="R97" i="1"/>
  <c r="T21" i="1"/>
  <c r="R13" i="1"/>
  <c r="R112" i="1"/>
  <c r="R30" i="1"/>
  <c r="T99" i="1"/>
  <c r="T35" i="1"/>
  <c r="R95" i="1"/>
  <c r="T146" i="1"/>
  <c r="R32" i="1"/>
  <c r="R75" i="1"/>
  <c r="AD61" i="12"/>
  <c r="AD75" i="12"/>
  <c r="T155" i="1" s="1"/>
  <c r="T171" i="1"/>
  <c r="R89" i="1"/>
  <c r="R161" i="1"/>
  <c r="R82" i="1"/>
  <c r="T122" i="1"/>
  <c r="T108" i="1"/>
  <c r="T105" i="1"/>
  <c r="T130" i="1"/>
  <c r="T36" i="1"/>
  <c r="T28" i="1"/>
  <c r="T113" i="1"/>
  <c r="T19" i="1"/>
  <c r="T163" i="1"/>
  <c r="AD63" i="12"/>
  <c r="AE63" i="12" s="1"/>
  <c r="R65" i="1"/>
  <c r="R60" i="1"/>
  <c r="AD37" i="12"/>
  <c r="T64" i="1" s="1"/>
  <c r="R138" i="1"/>
  <c r="R102" i="1"/>
  <c r="T176" i="1"/>
  <c r="T161" i="1"/>
  <c r="R61" i="1"/>
  <c r="AD34" i="12"/>
  <c r="R110" i="1"/>
  <c r="R69" i="1"/>
  <c r="R133" i="1"/>
  <c r="T152" i="1"/>
  <c r="AE72" i="12"/>
  <c r="T121" i="1"/>
  <c r="R43" i="1"/>
  <c r="AD16" i="12"/>
  <c r="R118" i="1"/>
  <c r="T168" i="1"/>
  <c r="AE80" i="12"/>
  <c r="T97" i="1"/>
  <c r="AE60" i="12"/>
  <c r="T104" i="1"/>
  <c r="R166" i="1"/>
  <c r="T40" i="1"/>
  <c r="R174" i="1"/>
  <c r="T88" i="1"/>
  <c r="AE51" i="12"/>
  <c r="T79" i="1"/>
  <c r="T160" i="1"/>
  <c r="T148" i="1"/>
  <c r="AE68" i="12"/>
  <c r="T13" i="1"/>
  <c r="R77" i="1"/>
  <c r="R62" i="1"/>
  <c r="AD35" i="12"/>
  <c r="R126" i="1"/>
  <c r="T112" i="1"/>
  <c r="R15" i="1"/>
  <c r="R85" i="1"/>
  <c r="AD48" i="12"/>
  <c r="T167" i="1"/>
  <c r="R70" i="1"/>
  <c r="AD39" i="12"/>
  <c r="R134" i="1"/>
  <c r="T90" i="1"/>
  <c r="AE53" i="12"/>
  <c r="T75" i="1"/>
  <c r="T95" i="1"/>
  <c r="T96" i="1"/>
  <c r="AE59" i="12"/>
  <c r="T138" i="1"/>
  <c r="AE65" i="12"/>
  <c r="T145" i="1"/>
  <c r="T123" i="1"/>
  <c r="T38" i="1"/>
  <c r="T30" i="1"/>
  <c r="T82" i="1"/>
  <c r="AE45" i="12"/>
  <c r="T136" i="1"/>
  <c r="T89" i="1"/>
  <c r="AE52" i="12"/>
  <c r="T60" i="1"/>
  <c r="AE33" i="12"/>
  <c r="T132" i="1"/>
  <c r="R10" i="1"/>
  <c r="R93" i="1"/>
  <c r="R157" i="1"/>
  <c r="AD77" i="12"/>
  <c r="R78" i="1"/>
  <c r="R142" i="1"/>
  <c r="T47" i="1"/>
  <c r="AE20" i="12"/>
  <c r="X178" i="1"/>
  <c r="W178" i="1"/>
  <c r="R23" i="1"/>
  <c r="T39" i="1"/>
  <c r="R31" i="1"/>
  <c r="R18" i="1"/>
  <c r="R101" i="1"/>
  <c r="R165" i="1"/>
  <c r="T37" i="1"/>
  <c r="T162" i="1"/>
  <c r="R86" i="1"/>
  <c r="AD49" i="12"/>
  <c r="R150" i="1"/>
  <c r="AD70" i="12"/>
  <c r="T127" i="1"/>
  <c r="R117" i="1"/>
  <c r="T65" i="1"/>
  <c r="AE38" i="12"/>
  <c r="T29" i="1"/>
  <c r="T120" i="1"/>
  <c r="R125" i="1"/>
  <c r="T71" i="1"/>
  <c r="T27" i="1"/>
  <c r="T100" i="1"/>
  <c r="T143" i="1"/>
  <c r="T66" i="1"/>
  <c r="T76" i="1"/>
  <c r="T156" i="1"/>
  <c r="AE76" i="12"/>
  <c r="T135" i="1"/>
  <c r="T80" i="1"/>
  <c r="AE43" i="12"/>
  <c r="T111" i="1"/>
  <c r="R26" i="1"/>
  <c r="R109" i="1"/>
  <c r="R173" i="1"/>
  <c r="R94" i="1"/>
  <c r="R158" i="1"/>
  <c r="AD78" i="12"/>
  <c r="T32" i="1"/>
  <c r="R34" i="1"/>
  <c r="R33" i="1"/>
  <c r="R177" i="1"/>
  <c r="AG63" i="12" l="1"/>
  <c r="AH63" i="12" s="1"/>
  <c r="T137" i="1"/>
  <c r="T175" i="1"/>
  <c r="AE21" i="12"/>
  <c r="AG20" i="12" s="1"/>
  <c r="AH20" i="12" s="1"/>
  <c r="U11" i="1"/>
  <c r="AE18" i="12"/>
  <c r="AG18" i="12" s="1"/>
  <c r="AH18" i="12" s="1"/>
  <c r="U106" i="1"/>
  <c r="T154" i="1"/>
  <c r="U66" i="1"/>
  <c r="T103" i="1"/>
  <c r="T14" i="1"/>
  <c r="T106" i="1"/>
  <c r="T11" i="1"/>
  <c r="AE49" i="12"/>
  <c r="T87" i="1"/>
  <c r="AG59" i="12"/>
  <c r="AH59" i="12" s="1"/>
  <c r="AJ59" i="12" s="1"/>
  <c r="AK59" i="12" s="1"/>
  <c r="AL59" i="12" s="1"/>
  <c r="V96" i="1" s="1"/>
  <c r="V122" i="1"/>
  <c r="AG65" i="12"/>
  <c r="AH65" i="12" s="1"/>
  <c r="U138" i="1" s="1"/>
  <c r="T147" i="1"/>
  <c r="AE67" i="12"/>
  <c r="T25" i="1"/>
  <c r="U162" i="1"/>
  <c r="T17" i="1"/>
  <c r="T98" i="1"/>
  <c r="AE61" i="12"/>
  <c r="AG61" i="12" s="1"/>
  <c r="T22" i="1"/>
  <c r="T164" i="1"/>
  <c r="T140" i="1"/>
  <c r="AE75" i="12"/>
  <c r="AG74" i="12" s="1"/>
  <c r="AH74" i="12" s="1"/>
  <c r="AJ74" i="12" s="1"/>
  <c r="AK74" i="12" s="1"/>
  <c r="AL74" i="12" s="1"/>
  <c r="V154" i="1" s="1"/>
  <c r="AE47" i="12"/>
  <c r="V120" i="1"/>
  <c r="AE41" i="12"/>
  <c r="AG41" i="12" s="1"/>
  <c r="AH41" i="12" s="1"/>
  <c r="AN41" i="12" s="1"/>
  <c r="AH53" i="12"/>
  <c r="V29" i="1"/>
  <c r="T128" i="1"/>
  <c r="AN12" i="12"/>
  <c r="AE37" i="12"/>
  <c r="AG37" i="12" s="1"/>
  <c r="AH37" i="12" s="1"/>
  <c r="AG45" i="12"/>
  <c r="AH45" i="12" s="1"/>
  <c r="U82" i="1" s="1"/>
  <c r="AG51" i="12"/>
  <c r="AH51" i="12" s="1"/>
  <c r="AN51" i="12" s="1"/>
  <c r="AG72" i="12"/>
  <c r="AH72" i="12" s="1"/>
  <c r="AN72" i="12" s="1"/>
  <c r="T85" i="1"/>
  <c r="AE48" i="12"/>
  <c r="T77" i="1"/>
  <c r="T174" i="1"/>
  <c r="T118" i="1"/>
  <c r="T157" i="1"/>
  <c r="AE77" i="12"/>
  <c r="AG76" i="12" s="1"/>
  <c r="AH76" i="12" s="1"/>
  <c r="T173" i="1"/>
  <c r="T125" i="1"/>
  <c r="T150" i="1"/>
  <c r="AE70" i="12"/>
  <c r="T31" i="1"/>
  <c r="T93" i="1"/>
  <c r="T70" i="1"/>
  <c r="AE39" i="12"/>
  <c r="AG39" i="12" s="1"/>
  <c r="AH39" i="12" s="1"/>
  <c r="T15" i="1"/>
  <c r="T126" i="1"/>
  <c r="T166" i="1"/>
  <c r="T43" i="1"/>
  <c r="AE16" i="12"/>
  <c r="AG16" i="12" s="1"/>
  <c r="AH16" i="12" s="1"/>
  <c r="T133" i="1"/>
  <c r="T110" i="1"/>
  <c r="AG68" i="12"/>
  <c r="AH68" i="12" s="1"/>
  <c r="T18" i="1"/>
  <c r="T109" i="1"/>
  <c r="AG14" i="12"/>
  <c r="AH14" i="12" s="1"/>
  <c r="T86" i="1"/>
  <c r="AH49" i="12"/>
  <c r="T165" i="1"/>
  <c r="T142" i="1"/>
  <c r="T10" i="1"/>
  <c r="T134" i="1"/>
  <c r="T62" i="1"/>
  <c r="AE35" i="12"/>
  <c r="AG35" i="12" s="1"/>
  <c r="AH35" i="12" s="1"/>
  <c r="AG80" i="12"/>
  <c r="AH80" i="12" s="1"/>
  <c r="T69" i="1"/>
  <c r="T61" i="1"/>
  <c r="AE34" i="12"/>
  <c r="AG33" i="12" s="1"/>
  <c r="AH33" i="12" s="1"/>
  <c r="T102" i="1"/>
  <c r="T94" i="1"/>
  <c r="T158" i="1"/>
  <c r="AE78" i="12"/>
  <c r="AG78" i="12" s="1"/>
  <c r="AH78" i="12" s="1"/>
  <c r="T26" i="1"/>
  <c r="AG43" i="12"/>
  <c r="AH43" i="12" s="1"/>
  <c r="T117" i="1"/>
  <c r="T101" i="1"/>
  <c r="T23" i="1"/>
  <c r="T78" i="1"/>
  <c r="T34" i="1"/>
  <c r="T33" i="1"/>
  <c r="T177" i="1"/>
  <c r="AB96" i="8"/>
  <c r="AC96" i="8" s="1"/>
  <c r="AB97" i="8"/>
  <c r="AC97" i="8" s="1"/>
  <c r="AB98" i="8"/>
  <c r="AC98" i="8" s="1"/>
  <c r="AB99" i="8"/>
  <c r="AC99" i="8" s="1"/>
  <c r="E95" i="8"/>
  <c r="E96" i="8"/>
  <c r="E97" i="8"/>
  <c r="E98" i="8"/>
  <c r="E99" i="8"/>
  <c r="AB91" i="8"/>
  <c r="AC91" i="8" s="1"/>
  <c r="AB92" i="8"/>
  <c r="AC92" i="8" s="1"/>
  <c r="AB93" i="8"/>
  <c r="AC93" i="8" s="1"/>
  <c r="AE93" i="8" s="1"/>
  <c r="J164" i="1" s="1"/>
  <c r="E90" i="8"/>
  <c r="E91" i="8"/>
  <c r="E92" i="8"/>
  <c r="E93" i="8"/>
  <c r="E94" i="8"/>
  <c r="AJ33" i="12" l="1"/>
  <c r="AK33" i="12" s="1"/>
  <c r="U58" i="1"/>
  <c r="AG70" i="12"/>
  <c r="AH70" i="12" s="1"/>
  <c r="U150" i="1" s="1"/>
  <c r="U172" i="1"/>
  <c r="AG67" i="12"/>
  <c r="AH67" i="12" s="1"/>
  <c r="AN67" i="12" s="1"/>
  <c r="V108" i="1"/>
  <c r="AG47" i="12"/>
  <c r="AH47" i="12" s="1"/>
  <c r="AN47" i="12" s="1"/>
  <c r="U19" i="1"/>
  <c r="V116" i="1"/>
  <c r="AH61" i="12"/>
  <c r="U98" i="1" s="1"/>
  <c r="U122" i="1"/>
  <c r="V146" i="1"/>
  <c r="U146" i="1"/>
  <c r="U92" i="1"/>
  <c r="V11" i="1"/>
  <c r="U120" i="1"/>
  <c r="AN59" i="12"/>
  <c r="U96" i="1"/>
  <c r="U15" i="1"/>
  <c r="U130" i="1"/>
  <c r="V19" i="1"/>
  <c r="V112" i="1"/>
  <c r="U112" i="1"/>
  <c r="U88" i="1"/>
  <c r="V106" i="1"/>
  <c r="AN74" i="12"/>
  <c r="U154" i="1"/>
  <c r="AJ45" i="12"/>
  <c r="AK45" i="12" s="1"/>
  <c r="AL45" i="12" s="1"/>
  <c r="V82" i="1" s="1"/>
  <c r="AN45" i="12"/>
  <c r="V66" i="1"/>
  <c r="U31" i="1"/>
  <c r="U21" i="1"/>
  <c r="AJ41" i="12"/>
  <c r="AK41" i="12" s="1"/>
  <c r="AL41" i="12" s="1"/>
  <c r="V72" i="1" s="1"/>
  <c r="U90" i="1"/>
  <c r="AJ53" i="12"/>
  <c r="AK53" i="12" s="1"/>
  <c r="AL53" i="12" s="1"/>
  <c r="V90" i="1" s="1"/>
  <c r="AN53" i="12"/>
  <c r="U72" i="1"/>
  <c r="AN65" i="12"/>
  <c r="AJ65" i="12"/>
  <c r="AK65" i="12" s="1"/>
  <c r="AL65" i="12" s="1"/>
  <c r="V140" i="1" s="1"/>
  <c r="U29" i="1"/>
  <c r="V31" i="1"/>
  <c r="AJ51" i="12"/>
  <c r="AK51" i="12" s="1"/>
  <c r="AL51" i="12" s="1"/>
  <c r="V88" i="1" s="1"/>
  <c r="U152" i="1"/>
  <c r="V162" i="1"/>
  <c r="AJ72" i="12"/>
  <c r="AK72" i="12" s="1"/>
  <c r="AL72" i="12" s="1"/>
  <c r="V152" i="1" s="1"/>
  <c r="U128" i="1"/>
  <c r="AJ63" i="12"/>
  <c r="AK63" i="12" s="1"/>
  <c r="AL63" i="12" s="1"/>
  <c r="V128" i="1" s="1"/>
  <c r="V21" i="1"/>
  <c r="AN63" i="12"/>
  <c r="AK12" i="12"/>
  <c r="AL12" i="12" s="1"/>
  <c r="V39" i="1" s="1"/>
  <c r="U39" i="1"/>
  <c r="U100" i="1"/>
  <c r="V100" i="1"/>
  <c r="I176" i="1"/>
  <c r="AD99" i="8"/>
  <c r="AE99" i="8"/>
  <c r="J176" i="1" s="1"/>
  <c r="U68" i="1"/>
  <c r="V68" i="1"/>
  <c r="I174" i="1"/>
  <c r="AD98" i="8"/>
  <c r="AE98" i="8"/>
  <c r="J174" i="1" s="1"/>
  <c r="I172" i="1"/>
  <c r="AD97" i="8"/>
  <c r="AE97" i="8"/>
  <c r="J172" i="1" s="1"/>
  <c r="U25" i="1"/>
  <c r="V25" i="1"/>
  <c r="I162" i="1"/>
  <c r="AD92" i="8"/>
  <c r="AE92" i="8"/>
  <c r="J162" i="1" s="1"/>
  <c r="U164" i="1"/>
  <c r="V164" i="1"/>
  <c r="U27" i="1"/>
  <c r="V27" i="1"/>
  <c r="U47" i="1"/>
  <c r="AJ20" i="12"/>
  <c r="AK20" i="12" s="1"/>
  <c r="AL20" i="12" s="1"/>
  <c r="V47" i="1" s="1"/>
  <c r="AN20" i="12"/>
  <c r="U80" i="1"/>
  <c r="AN43" i="12"/>
  <c r="AJ43" i="12"/>
  <c r="AK43" i="12" s="1"/>
  <c r="AL43" i="12" s="1"/>
  <c r="V80" i="1" s="1"/>
  <c r="U110" i="1"/>
  <c r="V110" i="1"/>
  <c r="U124" i="1"/>
  <c r="V124" i="1"/>
  <c r="U156" i="1"/>
  <c r="AJ76" i="12"/>
  <c r="AK76" i="12" s="1"/>
  <c r="AL76" i="12" s="1"/>
  <c r="V156" i="1" s="1"/>
  <c r="AN76" i="12"/>
  <c r="U126" i="1"/>
  <c r="V126" i="1"/>
  <c r="U70" i="1"/>
  <c r="AN39" i="12"/>
  <c r="AJ39" i="12"/>
  <c r="AK39" i="12" s="1"/>
  <c r="AL39" i="12" s="1"/>
  <c r="V70" i="1" s="1"/>
  <c r="U144" i="1"/>
  <c r="V144" i="1"/>
  <c r="I160" i="1"/>
  <c r="AD91" i="8"/>
  <c r="U102" i="1"/>
  <c r="V102" i="1"/>
  <c r="U78" i="1"/>
  <c r="V78" i="1"/>
  <c r="U13" i="1"/>
  <c r="V13" i="1"/>
  <c r="U174" i="1"/>
  <c r="V174" i="1"/>
  <c r="AE91" i="8"/>
  <c r="J160" i="1" s="1"/>
  <c r="U23" i="1"/>
  <c r="V23" i="1"/>
  <c r="U94" i="1"/>
  <c r="V94" i="1"/>
  <c r="U142" i="1"/>
  <c r="U86" i="1"/>
  <c r="AN49" i="12"/>
  <c r="AJ49" i="12"/>
  <c r="AK49" i="12" s="1"/>
  <c r="AL49" i="12" s="1"/>
  <c r="V86" i="1" s="1"/>
  <c r="U160" i="1"/>
  <c r="V160" i="1"/>
  <c r="U104" i="1"/>
  <c r="V104" i="1"/>
  <c r="U148" i="1"/>
  <c r="AN68" i="12"/>
  <c r="AJ68" i="12"/>
  <c r="U158" i="1"/>
  <c r="AN78" i="12"/>
  <c r="AJ78" i="12"/>
  <c r="AK78" i="12" s="1"/>
  <c r="AL78" i="12" s="1"/>
  <c r="V158" i="1" s="1"/>
  <c r="U41" i="1"/>
  <c r="AN14" i="12"/>
  <c r="AJ14" i="12"/>
  <c r="AK14" i="12" s="1"/>
  <c r="AL14" i="12" s="1"/>
  <c r="V41" i="1" s="1"/>
  <c r="U43" i="1"/>
  <c r="AN16" i="12"/>
  <c r="AJ16" i="12"/>
  <c r="AK16" i="12" s="1"/>
  <c r="AL16" i="12" s="1"/>
  <c r="V43" i="1" s="1"/>
  <c r="U74" i="1"/>
  <c r="U17" i="1"/>
  <c r="V17" i="1"/>
  <c r="U37" i="1"/>
  <c r="V37" i="1"/>
  <c r="U45" i="1"/>
  <c r="AN18" i="12"/>
  <c r="AJ18" i="12"/>
  <c r="AK18" i="12" s="1"/>
  <c r="AL18" i="12" s="1"/>
  <c r="V45" i="1" s="1"/>
  <c r="U168" i="1"/>
  <c r="AN80" i="12"/>
  <c r="AJ80" i="12"/>
  <c r="AK80" i="12" s="1"/>
  <c r="AL80" i="12" s="1"/>
  <c r="V168" i="1" s="1"/>
  <c r="U114" i="1"/>
  <c r="V114" i="1"/>
  <c r="I164" i="1"/>
  <c r="AD93" i="8"/>
  <c r="U134" i="1"/>
  <c r="V134" i="1"/>
  <c r="U60" i="1"/>
  <c r="AL33" i="12"/>
  <c r="AN33" i="12"/>
  <c r="U136" i="1"/>
  <c r="V136" i="1"/>
  <c r="U170" i="1"/>
  <c r="V170" i="1"/>
  <c r="U132" i="1"/>
  <c r="V132" i="1"/>
  <c r="U62" i="1"/>
  <c r="AN35" i="12"/>
  <c r="AJ35" i="12"/>
  <c r="AK35" i="12" s="1"/>
  <c r="AL35" i="12" s="1"/>
  <c r="V62" i="1" s="1"/>
  <c r="U64" i="1"/>
  <c r="AN37" i="12"/>
  <c r="AJ37" i="12"/>
  <c r="AK37" i="12" s="1"/>
  <c r="AL37" i="12" s="1"/>
  <c r="V64" i="1" s="1"/>
  <c r="U76" i="1"/>
  <c r="V76" i="1"/>
  <c r="U166" i="1"/>
  <c r="V166" i="1"/>
  <c r="U118" i="1"/>
  <c r="V118" i="1"/>
  <c r="I170" i="1"/>
  <c r="AD96" i="8"/>
  <c r="AE96" i="8"/>
  <c r="J170" i="1" s="1"/>
  <c r="U176" i="1"/>
  <c r="V176" i="1"/>
  <c r="AB86" i="8"/>
  <c r="AC86" i="8" s="1"/>
  <c r="AE86" i="8" s="1"/>
  <c r="J150" i="1" s="1"/>
  <c r="AB87" i="8"/>
  <c r="AC87" i="8" s="1"/>
  <c r="AB88" i="8"/>
  <c r="AC88" i="8" s="1"/>
  <c r="E85" i="8"/>
  <c r="E86" i="8"/>
  <c r="E87" i="8"/>
  <c r="E88" i="8"/>
  <c r="E89" i="8"/>
  <c r="AB82" i="8"/>
  <c r="AC82" i="8" s="1"/>
  <c r="E80" i="8"/>
  <c r="E81" i="8"/>
  <c r="E82" i="8"/>
  <c r="E83" i="8"/>
  <c r="E84" i="8"/>
  <c r="AB78" i="8"/>
  <c r="AC78" i="8" s="1"/>
  <c r="E75" i="8"/>
  <c r="E76" i="8"/>
  <c r="E77" i="8"/>
  <c r="E78" i="8"/>
  <c r="E79" i="8"/>
  <c r="AB71" i="8"/>
  <c r="AC71" i="8" s="1"/>
  <c r="AE71" i="8" s="1"/>
  <c r="J120" i="1" s="1"/>
  <c r="AB72" i="8"/>
  <c r="AC72" i="8" s="1"/>
  <c r="AE72" i="8" s="1"/>
  <c r="J122" i="1" s="1"/>
  <c r="AB73" i="8"/>
  <c r="AC73" i="8" s="1"/>
  <c r="AB74" i="8"/>
  <c r="AC74" i="8" s="1"/>
  <c r="E70" i="8"/>
  <c r="E71" i="8"/>
  <c r="E72" i="8"/>
  <c r="E73" i="8"/>
  <c r="E74" i="8"/>
  <c r="AB65" i="8"/>
  <c r="AC65" i="8" s="1"/>
  <c r="AB66" i="8"/>
  <c r="AC66" i="8" s="1"/>
  <c r="AB67" i="8"/>
  <c r="AC67" i="8" s="1"/>
  <c r="AB68" i="8"/>
  <c r="AC68" i="8" s="1"/>
  <c r="AB69" i="8"/>
  <c r="AC69" i="8" s="1"/>
  <c r="E65" i="8"/>
  <c r="E66" i="8"/>
  <c r="E67" i="8"/>
  <c r="E68" i="8"/>
  <c r="E69" i="8"/>
  <c r="AB61" i="8"/>
  <c r="AC61" i="8" s="1"/>
  <c r="AB62" i="8"/>
  <c r="AC62" i="8" s="1"/>
  <c r="AB63" i="8"/>
  <c r="AC63" i="8" s="1"/>
  <c r="E60" i="8"/>
  <c r="E61" i="8"/>
  <c r="E62" i="8"/>
  <c r="E63" i="8"/>
  <c r="E64" i="8"/>
  <c r="AB57" i="8"/>
  <c r="AC57" i="8" s="1"/>
  <c r="AB58" i="8"/>
  <c r="AC58" i="8" s="1"/>
  <c r="E51" i="8"/>
  <c r="E52" i="8"/>
  <c r="E53" i="8"/>
  <c r="E54" i="8"/>
  <c r="E55" i="8"/>
  <c r="E56" i="8"/>
  <c r="E57" i="8"/>
  <c r="E58" i="8"/>
  <c r="E59" i="8"/>
  <c r="AB47" i="8"/>
  <c r="AC47" i="8" s="1"/>
  <c r="I72" i="1" s="1"/>
  <c r="AB48" i="8"/>
  <c r="AC48" i="8" s="1"/>
  <c r="AB49" i="8"/>
  <c r="AC49" i="8" s="1"/>
  <c r="AB50" i="8"/>
  <c r="AC50" i="8" s="1"/>
  <c r="E46" i="8"/>
  <c r="E47" i="8"/>
  <c r="E48" i="8"/>
  <c r="E49" i="8"/>
  <c r="E50" i="8"/>
  <c r="AB42" i="8"/>
  <c r="AC42" i="8" s="1"/>
  <c r="AB43" i="8"/>
  <c r="AC43" i="8" s="1"/>
  <c r="I51" i="1" s="1"/>
  <c r="E41" i="8"/>
  <c r="E42" i="8"/>
  <c r="E43" i="8"/>
  <c r="E44" i="8"/>
  <c r="E45" i="8"/>
  <c r="AB28" i="8"/>
  <c r="AC28" i="8" s="1"/>
  <c r="AB29" i="8"/>
  <c r="AC29" i="8" s="1"/>
  <c r="AB30" i="8"/>
  <c r="AC30" i="8" s="1"/>
  <c r="E26" i="8"/>
  <c r="E27" i="8"/>
  <c r="E28" i="8"/>
  <c r="AB22" i="8"/>
  <c r="AC22" i="8" s="1"/>
  <c r="I31" i="1" s="1"/>
  <c r="AB23" i="8"/>
  <c r="AC23" i="8" s="1"/>
  <c r="I33" i="1" s="1"/>
  <c r="AB24" i="8"/>
  <c r="AC24" i="8" s="1"/>
  <c r="AB25" i="8"/>
  <c r="AC25" i="8" s="1"/>
  <c r="E21" i="8"/>
  <c r="E22" i="8"/>
  <c r="E23" i="8"/>
  <c r="E24" i="8"/>
  <c r="E25" i="8"/>
  <c r="AB17" i="8"/>
  <c r="AC17" i="8" s="1"/>
  <c r="AB18" i="8"/>
  <c r="AC18" i="8" s="1"/>
  <c r="AB19" i="8"/>
  <c r="AC19" i="8" s="1"/>
  <c r="AB20" i="8"/>
  <c r="AC20" i="8" s="1"/>
  <c r="I27" i="1" s="1"/>
  <c r="E16" i="8"/>
  <c r="E17" i="8"/>
  <c r="E18" i="8"/>
  <c r="E19" i="8"/>
  <c r="E20" i="8"/>
  <c r="AB12" i="8"/>
  <c r="AC12" i="8" s="1"/>
  <c r="AB13" i="8"/>
  <c r="AC13" i="8" s="1"/>
  <c r="AB14" i="8"/>
  <c r="AC14" i="8" s="1"/>
  <c r="AB15" i="8"/>
  <c r="AC15" i="8" s="1"/>
  <c r="E12" i="8"/>
  <c r="E14" i="8"/>
  <c r="E15" i="8"/>
  <c r="E11" i="8"/>
  <c r="AN70" i="12" l="1"/>
  <c r="AJ70" i="12"/>
  <c r="AK70" i="12" s="1"/>
  <c r="AL70" i="12" s="1"/>
  <c r="V150" i="1" s="1"/>
  <c r="V172" i="1"/>
  <c r="V60" i="1"/>
  <c r="V58" i="1"/>
  <c r="AJ67" i="12"/>
  <c r="AK67" i="12" s="1"/>
  <c r="AL67" i="12" s="1"/>
  <c r="V142" i="1" s="1"/>
  <c r="V15" i="1"/>
  <c r="U108" i="1"/>
  <c r="U35" i="1"/>
  <c r="V35" i="1"/>
  <c r="U84" i="1"/>
  <c r="U116" i="1"/>
  <c r="AJ61" i="12"/>
  <c r="AK61" i="12" s="1"/>
  <c r="AL61" i="12" s="1"/>
  <c r="V98" i="1" s="1"/>
  <c r="AN61" i="12"/>
  <c r="V130" i="1"/>
  <c r="V92" i="1"/>
  <c r="X170" i="1"/>
  <c r="AJ47" i="12"/>
  <c r="AK47" i="12" s="1"/>
  <c r="AL47" i="12" s="1"/>
  <c r="V84" i="1" s="1"/>
  <c r="V138" i="1"/>
  <c r="X164" i="1"/>
  <c r="X162" i="1"/>
  <c r="AK68" i="12"/>
  <c r="AL68" i="12" s="1"/>
  <c r="V148" i="1" s="1"/>
  <c r="I126" i="1"/>
  <c r="AD74" i="8"/>
  <c r="AE74" i="8"/>
  <c r="J126" i="1" s="1"/>
  <c r="I134" i="1"/>
  <c r="AD78" i="8"/>
  <c r="AE78" i="8"/>
  <c r="J134" i="1" s="1"/>
  <c r="AE15" i="8"/>
  <c r="J17" i="1" s="1"/>
  <c r="I17" i="1"/>
  <c r="AD15" i="8"/>
  <c r="I124" i="1"/>
  <c r="AD73" i="8"/>
  <c r="AE73" i="8"/>
  <c r="J124" i="1" s="1"/>
  <c r="AE67" i="8"/>
  <c r="J112" i="1" s="1"/>
  <c r="I112" i="1"/>
  <c r="AD67" i="8"/>
  <c r="I152" i="1"/>
  <c r="AD87" i="8"/>
  <c r="AO72" i="12" s="1"/>
  <c r="AP72" i="12" s="1"/>
  <c r="AE87" i="8"/>
  <c r="J152" i="1" s="1"/>
  <c r="I142" i="1"/>
  <c r="AD82" i="8"/>
  <c r="AE82" i="8"/>
  <c r="J142" i="1" s="1"/>
  <c r="I154" i="1"/>
  <c r="I156" i="1"/>
  <c r="AD88" i="8"/>
  <c r="AO74" i="12" s="1"/>
  <c r="AP74" i="12" s="1"/>
  <c r="AE88" i="8"/>
  <c r="J154" i="1" s="1"/>
  <c r="AE65" i="8"/>
  <c r="J108" i="1" s="1"/>
  <c r="I108" i="1"/>
  <c r="AD65" i="8"/>
  <c r="AE25" i="8"/>
  <c r="J37" i="1" s="1"/>
  <c r="I37" i="1"/>
  <c r="AD25" i="8"/>
  <c r="AE18" i="8"/>
  <c r="J23" i="1" s="1"/>
  <c r="I23" i="1"/>
  <c r="AD18" i="8"/>
  <c r="AE24" i="8"/>
  <c r="J35" i="1" s="1"/>
  <c r="I35" i="1"/>
  <c r="AD24" i="8"/>
  <c r="W35" i="1" s="1"/>
  <c r="AE30" i="8"/>
  <c r="J47" i="1" s="1"/>
  <c r="I47" i="1"/>
  <c r="AD30" i="8"/>
  <c r="AO20" i="12" s="1"/>
  <c r="AP20" i="12" s="1"/>
  <c r="AE43" i="8"/>
  <c r="I64" i="1"/>
  <c r="AD43" i="8"/>
  <c r="AO37" i="12" s="1"/>
  <c r="AP37" i="12" s="1"/>
  <c r="AE49" i="8"/>
  <c r="J76" i="1" s="1"/>
  <c r="I76" i="1"/>
  <c r="AD49" i="8"/>
  <c r="AE66" i="8"/>
  <c r="J110" i="1" s="1"/>
  <c r="I110" i="1"/>
  <c r="AD66" i="8"/>
  <c r="AE19" i="8"/>
  <c r="J25" i="1" s="1"/>
  <c r="I25" i="1"/>
  <c r="AD19" i="8"/>
  <c r="AE29" i="8"/>
  <c r="J45" i="1" s="1"/>
  <c r="I45" i="1"/>
  <c r="AD29" i="8"/>
  <c r="AO18" i="12" s="1"/>
  <c r="AP18" i="12" s="1"/>
  <c r="AE42" i="8"/>
  <c r="J62" i="1" s="1"/>
  <c r="I62" i="1"/>
  <c r="AD42" i="8"/>
  <c r="AO35" i="12" s="1"/>
  <c r="AP35" i="12" s="1"/>
  <c r="AE48" i="8"/>
  <c r="AD48" i="8"/>
  <c r="X176" i="1"/>
  <c r="AE12" i="8"/>
  <c r="J11" i="1" s="1"/>
  <c r="I11" i="1"/>
  <c r="AD12" i="8"/>
  <c r="AE28" i="8"/>
  <c r="J43" i="1" s="1"/>
  <c r="I43" i="1"/>
  <c r="AD28" i="8"/>
  <c r="AO16" i="12" s="1"/>
  <c r="AP16" i="12" s="1"/>
  <c r="AE47" i="8"/>
  <c r="J72" i="1" s="1"/>
  <c r="AD47" i="8"/>
  <c r="AO41" i="12" s="1"/>
  <c r="AP41" i="12" s="1"/>
  <c r="W72" i="1" s="1"/>
  <c r="AE50" i="8"/>
  <c r="J78" i="1" s="1"/>
  <c r="I78" i="1"/>
  <c r="AD50" i="8"/>
  <c r="AE63" i="8"/>
  <c r="J104" i="1" s="1"/>
  <c r="I104" i="1"/>
  <c r="AD63" i="8"/>
  <c r="AE69" i="8"/>
  <c r="J116" i="1" s="1"/>
  <c r="I116" i="1"/>
  <c r="AD69" i="8"/>
  <c r="AE58" i="8"/>
  <c r="J94" i="1" s="1"/>
  <c r="I94" i="1"/>
  <c r="AD58" i="8"/>
  <c r="AE62" i="8"/>
  <c r="J102" i="1" s="1"/>
  <c r="I102" i="1"/>
  <c r="AD62" i="8"/>
  <c r="AE68" i="8"/>
  <c r="J114" i="1" s="1"/>
  <c r="I114" i="1"/>
  <c r="AD68" i="8"/>
  <c r="I122" i="1"/>
  <c r="AD72" i="8"/>
  <c r="I150" i="1"/>
  <c r="AD86" i="8"/>
  <c r="AE57" i="8"/>
  <c r="J92" i="1" s="1"/>
  <c r="I92" i="1"/>
  <c r="AD57" i="8"/>
  <c r="AE61" i="8"/>
  <c r="J100" i="1" s="1"/>
  <c r="I100" i="1"/>
  <c r="AD61" i="8"/>
  <c r="I120" i="1"/>
  <c r="AD71" i="8"/>
  <c r="AE17" i="8"/>
  <c r="J21" i="1" s="1"/>
  <c r="I21" i="1"/>
  <c r="AD17" i="8"/>
  <c r="AE14" i="8"/>
  <c r="J15" i="1" s="1"/>
  <c r="I15" i="1"/>
  <c r="AD14" i="8"/>
  <c r="I13" i="1"/>
  <c r="AD13" i="8"/>
  <c r="AE13" i="8"/>
  <c r="J13" i="1" s="1"/>
  <c r="U33" i="1"/>
  <c r="V33" i="1"/>
  <c r="AE22" i="8"/>
  <c r="J31" i="1" s="1"/>
  <c r="AD22" i="8"/>
  <c r="AE20" i="8"/>
  <c r="J27" i="1" s="1"/>
  <c r="AD20" i="8"/>
  <c r="AE23" i="8"/>
  <c r="J33" i="1" s="1"/>
  <c r="AD23" i="8"/>
  <c r="E113" i="7"/>
  <c r="B113" i="7"/>
  <c r="AO70" i="12" l="1"/>
  <c r="AP70" i="12" s="1"/>
  <c r="W150" i="1" s="1"/>
  <c r="W164" i="1"/>
  <c r="W170" i="1"/>
  <c r="W108" i="1"/>
  <c r="J64" i="1"/>
  <c r="J51" i="1"/>
  <c r="W162" i="1"/>
  <c r="W176" i="1"/>
  <c r="X35" i="1"/>
  <c r="W104" i="1"/>
  <c r="X104" i="1"/>
  <c r="W154" i="1"/>
  <c r="AQ74" i="12"/>
  <c r="X154" i="1" s="1"/>
  <c r="W100" i="1"/>
  <c r="X100" i="1"/>
  <c r="W122" i="1"/>
  <c r="X122" i="1"/>
  <c r="W94" i="1"/>
  <c r="X94" i="1"/>
  <c r="W43" i="1"/>
  <c r="AQ16" i="12"/>
  <c r="X43" i="1" s="1"/>
  <c r="W25" i="1"/>
  <c r="X25" i="1"/>
  <c r="W112" i="1"/>
  <c r="X112" i="1"/>
  <c r="W76" i="1"/>
  <c r="X76" i="1"/>
  <c r="W62" i="1"/>
  <c r="AQ35" i="12"/>
  <c r="X62" i="1" s="1"/>
  <c r="W64" i="1"/>
  <c r="AQ37" i="12"/>
  <c r="X64" i="1" s="1"/>
  <c r="W134" i="1"/>
  <c r="X134" i="1"/>
  <c r="W114" i="1"/>
  <c r="X114" i="1"/>
  <c r="W78" i="1"/>
  <c r="X78" i="1"/>
  <c r="W172" i="1"/>
  <c r="X172" i="1"/>
  <c r="W92" i="1"/>
  <c r="X92" i="1"/>
  <c r="W160" i="1"/>
  <c r="X160" i="1"/>
  <c r="W11" i="1"/>
  <c r="X11" i="1"/>
  <c r="W110" i="1"/>
  <c r="X110" i="1"/>
  <c r="W23" i="1"/>
  <c r="X23" i="1"/>
  <c r="W142" i="1"/>
  <c r="X142" i="1"/>
  <c r="W116" i="1"/>
  <c r="X116" i="1"/>
  <c r="W124" i="1"/>
  <c r="X124" i="1"/>
  <c r="AQ41" i="12"/>
  <c r="X72" i="1" s="1"/>
  <c r="W47" i="1"/>
  <c r="X47" i="1"/>
  <c r="W126" i="1"/>
  <c r="X126" i="1"/>
  <c r="W102" i="1"/>
  <c r="X102" i="1"/>
  <c r="W45" i="1"/>
  <c r="AQ18" i="12"/>
  <c r="X45" i="1" s="1"/>
  <c r="W120" i="1"/>
  <c r="X120" i="1"/>
  <c r="AQ70" i="12"/>
  <c r="X150" i="1" s="1"/>
  <c r="W174" i="1"/>
  <c r="X174" i="1"/>
  <c r="W37" i="1"/>
  <c r="X37" i="1"/>
  <c r="W152" i="1"/>
  <c r="AQ72" i="12"/>
  <c r="X152" i="1" s="1"/>
  <c r="W17" i="1"/>
  <c r="X17" i="1"/>
  <c r="X27" i="1"/>
  <c r="W27" i="1"/>
  <c r="W21" i="1"/>
  <c r="X21" i="1"/>
  <c r="W15" i="1"/>
  <c r="X15" i="1"/>
  <c r="W13" i="1"/>
  <c r="X13" i="1"/>
  <c r="B108" i="1"/>
  <c r="B65" i="8"/>
  <c r="D65" i="8"/>
  <c r="X31" i="1"/>
  <c r="W31" i="1"/>
  <c r="X33" i="1"/>
  <c r="W33" i="1"/>
  <c r="E173" i="7"/>
  <c r="E163" i="7"/>
  <c r="E153" i="7"/>
  <c r="E143" i="7"/>
  <c r="B173" i="7"/>
  <c r="B163" i="7"/>
  <c r="B153" i="7"/>
  <c r="B143" i="7"/>
  <c r="B133" i="7"/>
  <c r="B123" i="7"/>
  <c r="B103" i="7"/>
  <c r="B85" i="7"/>
  <c r="B75" i="7"/>
  <c r="B65" i="7"/>
  <c r="B42" i="7"/>
  <c r="B32" i="7"/>
  <c r="B22" i="7"/>
  <c r="B12" i="7"/>
  <c r="E133" i="7"/>
  <c r="E123" i="7"/>
  <c r="X108" i="1" l="1"/>
  <c r="E103" i="7"/>
  <c r="E75" i="7"/>
  <c r="E65" i="7"/>
  <c r="E42" i="7"/>
  <c r="E32" i="7"/>
  <c r="E22" i="7"/>
  <c r="AB56" i="8" l="1"/>
  <c r="AC56" i="8" s="1"/>
  <c r="I90" i="1" l="1"/>
  <c r="AD56" i="8"/>
  <c r="AO53" i="12" s="1"/>
  <c r="AP53" i="12" s="1"/>
  <c r="AE56" i="8"/>
  <c r="J90" i="1" s="1"/>
  <c r="W90" i="1" l="1"/>
  <c r="AQ53" i="12"/>
  <c r="X90" i="1" s="1"/>
  <c r="B168" i="1"/>
  <c r="B158" i="1"/>
  <c r="B148" i="1"/>
  <c r="B138" i="1"/>
  <c r="B128" i="1"/>
  <c r="B118" i="1"/>
  <c r="B98" i="1"/>
  <c r="B80" i="1"/>
  <c r="B70" i="1"/>
  <c r="B60" i="1"/>
  <c r="B39" i="1"/>
  <c r="B29" i="1"/>
  <c r="B9" i="1"/>
  <c r="B19" i="1"/>
  <c r="B16" i="8"/>
  <c r="AB16" i="8" l="1"/>
  <c r="AC16" i="8" s="1"/>
  <c r="AB21" i="8"/>
  <c r="AC21" i="8" s="1"/>
  <c r="AB26" i="8"/>
  <c r="AC26" i="8" s="1"/>
  <c r="AB27" i="8"/>
  <c r="AC27" i="8" s="1"/>
  <c r="AB41" i="8"/>
  <c r="AC41" i="8" s="1"/>
  <c r="AB44" i="8"/>
  <c r="AC44" i="8" s="1"/>
  <c r="AB45" i="8"/>
  <c r="AC45" i="8" s="1"/>
  <c r="AB46" i="8"/>
  <c r="AC46" i="8" s="1"/>
  <c r="I54" i="1" s="1"/>
  <c r="AB51" i="8"/>
  <c r="AC51" i="8" s="1"/>
  <c r="AB52" i="8"/>
  <c r="AC52" i="8" s="1"/>
  <c r="AB53" i="8"/>
  <c r="AC53" i="8" s="1"/>
  <c r="AB54" i="8"/>
  <c r="AC54" i="8" s="1"/>
  <c r="AB55" i="8"/>
  <c r="AC55" i="8" s="1"/>
  <c r="AB59" i="8"/>
  <c r="AC59" i="8" s="1"/>
  <c r="AB60" i="8"/>
  <c r="AC60" i="8" s="1"/>
  <c r="AB64" i="8"/>
  <c r="AC64" i="8" s="1"/>
  <c r="AB70" i="8"/>
  <c r="AC70" i="8" s="1"/>
  <c r="AB75" i="8"/>
  <c r="AC75" i="8" s="1"/>
  <c r="AB76" i="8"/>
  <c r="AC76" i="8" s="1"/>
  <c r="AB77" i="8"/>
  <c r="AC77" i="8" s="1"/>
  <c r="AB79" i="8"/>
  <c r="AC79" i="8" s="1"/>
  <c r="AB80" i="8"/>
  <c r="AC80" i="8" s="1"/>
  <c r="AB81" i="8"/>
  <c r="AC81" i="8" s="1"/>
  <c r="AB83" i="8"/>
  <c r="AC83" i="8" s="1"/>
  <c r="AB84" i="8"/>
  <c r="AC84" i="8" s="1"/>
  <c r="AB85" i="8"/>
  <c r="AC85" i="8" s="1"/>
  <c r="AB89" i="8"/>
  <c r="AC89" i="8" s="1"/>
  <c r="AD89" i="8" s="1"/>
  <c r="AO76" i="12" s="1"/>
  <c r="AP76" i="12" s="1"/>
  <c r="AC90" i="8"/>
  <c r="AB94" i="8"/>
  <c r="AC94" i="8" s="1"/>
  <c r="AB95" i="8"/>
  <c r="AC95" i="8" s="1"/>
  <c r="AB11" i="8"/>
  <c r="AC11" i="8" s="1"/>
  <c r="I49" i="1" l="1"/>
  <c r="AE41" i="8"/>
  <c r="I70" i="1"/>
  <c r="AD46" i="8"/>
  <c r="AO39" i="12" s="1"/>
  <c r="AP39" i="12" s="1"/>
  <c r="I168" i="1"/>
  <c r="AD95" i="8"/>
  <c r="AO80" i="12" s="1"/>
  <c r="AP80" i="12" s="1"/>
  <c r="I96" i="1"/>
  <c r="AD59" i="8"/>
  <c r="AO59" i="12" s="1"/>
  <c r="AP59" i="12" s="1"/>
  <c r="I66" i="1"/>
  <c r="AD44" i="8"/>
  <c r="I9" i="1"/>
  <c r="AD11" i="8"/>
  <c r="I138" i="1"/>
  <c r="AD80" i="8"/>
  <c r="AO65" i="12" s="1"/>
  <c r="AP65" i="12" s="1"/>
  <c r="I166" i="1"/>
  <c r="AD94" i="8"/>
  <c r="I136" i="1"/>
  <c r="AD79" i="8"/>
  <c r="I88" i="1"/>
  <c r="AD55" i="8"/>
  <c r="AO51" i="12" s="1"/>
  <c r="AP51" i="12" s="1"/>
  <c r="I60" i="1"/>
  <c r="AD41" i="8"/>
  <c r="I144" i="1"/>
  <c r="AD83" i="8"/>
  <c r="I140" i="1"/>
  <c r="AD81" i="8"/>
  <c r="AO67" i="12" s="1"/>
  <c r="AP67" i="12" s="1"/>
  <c r="I132" i="1"/>
  <c r="AD77" i="8"/>
  <c r="W156" i="1"/>
  <c r="AQ76" i="12"/>
  <c r="X156" i="1" s="1"/>
  <c r="I130" i="1"/>
  <c r="AD76" i="8"/>
  <c r="I84" i="1"/>
  <c r="AD53" i="8"/>
  <c r="AO47" i="12" s="1"/>
  <c r="AP47" i="12" s="1"/>
  <c r="I39" i="1"/>
  <c r="AD26" i="8"/>
  <c r="AO12" i="12" s="1"/>
  <c r="AP12" i="12" s="1"/>
  <c r="I98" i="1"/>
  <c r="AD60" i="8"/>
  <c r="AO61" i="12" s="1"/>
  <c r="AP61" i="12" s="1"/>
  <c r="I41" i="1"/>
  <c r="AD27" i="8"/>
  <c r="AO14" i="12" s="1"/>
  <c r="AP14" i="12" s="1"/>
  <c r="I128" i="1"/>
  <c r="AD75" i="8"/>
  <c r="AO63" i="12" s="1"/>
  <c r="AP63" i="12" s="1"/>
  <c r="I82" i="1"/>
  <c r="AD52" i="8"/>
  <c r="AO45" i="12" s="1"/>
  <c r="AP45" i="12" s="1"/>
  <c r="AD21" i="8"/>
  <c r="X29" i="1" s="1"/>
  <c r="I29" i="1"/>
  <c r="I106" i="1"/>
  <c r="AD64" i="8"/>
  <c r="I68" i="1"/>
  <c r="AD45" i="8"/>
  <c r="I86" i="1"/>
  <c r="AD54" i="8"/>
  <c r="AP49" i="12" s="1"/>
  <c r="I148" i="1"/>
  <c r="AD85" i="8"/>
  <c r="AO68" i="12" s="1"/>
  <c r="AP68" i="12" s="1"/>
  <c r="I146" i="1"/>
  <c r="AD84" i="8"/>
  <c r="I118" i="1"/>
  <c r="AD70" i="8"/>
  <c r="I80" i="1"/>
  <c r="AD51" i="8"/>
  <c r="AO43" i="12" s="1"/>
  <c r="AP43" i="12" s="1"/>
  <c r="I19" i="1"/>
  <c r="AD16" i="8"/>
  <c r="I158" i="1"/>
  <c r="AD90" i="8"/>
  <c r="AO78" i="12" s="1"/>
  <c r="AP78" i="12" s="1"/>
  <c r="AE46" i="8"/>
  <c r="AE81" i="8"/>
  <c r="J140" i="1" s="1"/>
  <c r="AE60" i="8"/>
  <c r="J98" i="1" s="1"/>
  <c r="AE45" i="8"/>
  <c r="J68" i="1" s="1"/>
  <c r="AE95" i="8"/>
  <c r="J168" i="1" s="1"/>
  <c r="AE80" i="8"/>
  <c r="J138" i="1" s="1"/>
  <c r="AE59" i="8"/>
  <c r="J96" i="1" s="1"/>
  <c r="AE44" i="8"/>
  <c r="J66" i="1" s="1"/>
  <c r="AE64" i="8"/>
  <c r="J106" i="1" s="1"/>
  <c r="AE79" i="8"/>
  <c r="J136" i="1" s="1"/>
  <c r="AE55" i="8"/>
  <c r="J88" i="1" s="1"/>
  <c r="AE90" i="8"/>
  <c r="J158" i="1" s="1"/>
  <c r="AE77" i="8"/>
  <c r="J132" i="1" s="1"/>
  <c r="AE54" i="8"/>
  <c r="J86" i="1" s="1"/>
  <c r="AE27" i="8"/>
  <c r="J41" i="1" s="1"/>
  <c r="AE89" i="8"/>
  <c r="J156" i="1" s="1"/>
  <c r="AE76" i="8"/>
  <c r="J130" i="1" s="1"/>
  <c r="AE53" i="8"/>
  <c r="J84" i="1" s="1"/>
  <c r="AE26" i="8"/>
  <c r="J39" i="1" s="1"/>
  <c r="AE83" i="8"/>
  <c r="J144" i="1" s="1"/>
  <c r="AE85" i="8"/>
  <c r="J148" i="1" s="1"/>
  <c r="AE75" i="8"/>
  <c r="J128" i="1" s="1"/>
  <c r="AE52" i="8"/>
  <c r="J82" i="1" s="1"/>
  <c r="AE94" i="8"/>
  <c r="J166" i="1" s="1"/>
  <c r="AE84" i="8"/>
  <c r="J146" i="1" s="1"/>
  <c r="AE70" i="8"/>
  <c r="J118" i="1" s="1"/>
  <c r="AE51" i="8"/>
  <c r="J80" i="1" s="1"/>
  <c r="AE21" i="8"/>
  <c r="J29" i="1" s="1"/>
  <c r="AE16" i="8"/>
  <c r="J19" i="1" s="1"/>
  <c r="AE11" i="8"/>
  <c r="J9" i="1" s="1"/>
  <c r="AO33" i="12" l="1"/>
  <c r="AP33" i="12" s="1"/>
  <c r="W60" i="1" s="1"/>
  <c r="AO27" i="12"/>
  <c r="AP27" i="12" s="1"/>
  <c r="W54" i="1" s="1"/>
  <c r="J70" i="1"/>
  <c r="J54" i="1"/>
  <c r="X66" i="1"/>
  <c r="AO24" i="12"/>
  <c r="AP24" i="12" s="1"/>
  <c r="J60" i="1"/>
  <c r="J49" i="1"/>
  <c r="W29" i="1"/>
  <c r="AQ65" i="12"/>
  <c r="X140" i="1" s="1"/>
  <c r="W140" i="1"/>
  <c r="W84" i="1"/>
  <c r="AQ47" i="12"/>
  <c r="X84" i="1" s="1"/>
  <c r="W136" i="1"/>
  <c r="X136" i="1"/>
  <c r="W146" i="1"/>
  <c r="X146" i="1"/>
  <c r="W106" i="1"/>
  <c r="X106" i="1"/>
  <c r="W41" i="1"/>
  <c r="AQ14" i="12"/>
  <c r="X41" i="1" s="1"/>
  <c r="W130" i="1"/>
  <c r="X130" i="1"/>
  <c r="W144" i="1"/>
  <c r="X144" i="1"/>
  <c r="W166" i="1"/>
  <c r="X166" i="1"/>
  <c r="W96" i="1"/>
  <c r="AQ59" i="12"/>
  <c r="X96" i="1" s="1"/>
  <c r="W128" i="1"/>
  <c r="AQ63" i="12"/>
  <c r="X128" i="1" s="1"/>
  <c r="W148" i="1"/>
  <c r="AQ68" i="12"/>
  <c r="X148" i="1" s="1"/>
  <c r="W138" i="1"/>
  <c r="W168" i="1"/>
  <c r="AQ80" i="12"/>
  <c r="X168" i="1" s="1"/>
  <c r="W118" i="1"/>
  <c r="X118" i="1"/>
  <c r="W98" i="1"/>
  <c r="AQ61" i="12"/>
  <c r="X98" i="1" s="1"/>
  <c r="W80" i="1"/>
  <c r="AQ43" i="12"/>
  <c r="X80" i="1" s="1"/>
  <c r="W86" i="1"/>
  <c r="AQ49" i="12"/>
  <c r="X86" i="1" s="1"/>
  <c r="W82" i="1"/>
  <c r="AQ45" i="12"/>
  <c r="X82" i="1" s="1"/>
  <c r="W39" i="1"/>
  <c r="AQ12" i="12"/>
  <c r="X39" i="1" s="1"/>
  <c r="W132" i="1"/>
  <c r="X132" i="1"/>
  <c r="W88" i="1"/>
  <c r="AQ51" i="12"/>
  <c r="X88" i="1" s="1"/>
  <c r="W70" i="1"/>
  <c r="AQ39" i="12"/>
  <c r="X70" i="1" s="1"/>
  <c r="W68" i="1"/>
  <c r="X68" i="1"/>
  <c r="W19" i="1"/>
  <c r="X19" i="1"/>
  <c r="W158" i="1"/>
  <c r="AQ78" i="12"/>
  <c r="X158" i="1" s="1"/>
  <c r="R9" i="1"/>
  <c r="C80" i="12"/>
  <c r="B80" i="12"/>
  <c r="C78" i="12"/>
  <c r="B78" i="12"/>
  <c r="C68" i="12"/>
  <c r="B68" i="12"/>
  <c r="C65" i="12"/>
  <c r="B65" i="12"/>
  <c r="C63" i="12"/>
  <c r="B63" i="12"/>
  <c r="C61" i="12"/>
  <c r="B61" i="12"/>
  <c r="C43" i="12"/>
  <c r="B43" i="12"/>
  <c r="C39" i="12"/>
  <c r="B39" i="12"/>
  <c r="C33" i="12"/>
  <c r="B33" i="12"/>
  <c r="C12" i="12"/>
  <c r="B12" i="12"/>
  <c r="D26" i="8"/>
  <c r="B11" i="8"/>
  <c r="D11" i="8"/>
  <c r="D16" i="8"/>
  <c r="B21" i="8"/>
  <c r="D21" i="8"/>
  <c r="B26" i="8"/>
  <c r="B41" i="8"/>
  <c r="D41" i="8"/>
  <c r="B46" i="8"/>
  <c r="D46" i="8"/>
  <c r="B51" i="8"/>
  <c r="D51" i="8"/>
  <c r="B60" i="8"/>
  <c r="D60" i="8"/>
  <c r="B70" i="8"/>
  <c r="D70" i="8"/>
  <c r="B75" i="8"/>
  <c r="D75" i="8"/>
  <c r="B80" i="8"/>
  <c r="D80" i="8"/>
  <c r="B85" i="8"/>
  <c r="D85" i="8"/>
  <c r="B90" i="8"/>
  <c r="D90" i="8"/>
  <c r="B95" i="8"/>
  <c r="D95" i="8"/>
  <c r="AQ33" i="12" l="1"/>
  <c r="X60" i="1" s="1"/>
  <c r="W66" i="1"/>
  <c r="X138" i="1"/>
  <c r="AQ24" i="12"/>
  <c r="X51" i="1" s="1"/>
  <c r="W51" i="1"/>
  <c r="T9" i="1"/>
  <c r="U9" i="1" l="1"/>
  <c r="W9" i="1"/>
  <c r="V9" i="1" l="1"/>
  <c r="X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10" authorId="0" shapeId="0" xr:uid="{00000000-0006-0000-0500-000001000000}">
      <text>
        <r>
          <rPr>
            <b/>
            <sz val="9"/>
            <color rgb="FF000000"/>
            <rFont val="Tahoma"/>
            <family val="2"/>
          </rPr>
          <t>OFICINA DEL INSPECTOR DE LA GESTIÓN DE TIERRAS:</t>
        </r>
        <r>
          <rPr>
            <sz val="9"/>
            <color rgb="FF000000"/>
            <rFont val="Tahoma"/>
            <family val="2"/>
          </rPr>
          <t xml:space="preserve">
</t>
        </r>
        <r>
          <rPr>
            <sz val="9"/>
            <color rgb="FF000000"/>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rgb="FF000000"/>
            <rFont val="Tahoma"/>
            <family val="2"/>
          </rPr>
          <t xml:space="preserve"> Guía para la administración del riesgo 2018. Pág. 50</t>
        </r>
      </text>
    </comment>
    <comment ref="G10" authorId="0" shapeId="0" xr:uid="{00000000-0006-0000-0500-000002000000}">
      <text>
        <r>
          <rPr>
            <b/>
            <sz val="9"/>
            <color rgb="FF000000"/>
            <rFont val="Tahoma"/>
            <family val="2"/>
          </rPr>
          <t>OFICINA DEL INSPECTOR DE LA GESTIÓN DE TIERRAS:</t>
        </r>
        <r>
          <rPr>
            <sz val="9"/>
            <color rgb="FF000000"/>
            <rFont val="Tahoma"/>
            <family val="2"/>
          </rPr>
          <t xml:space="preserve">
</t>
        </r>
        <r>
          <rPr>
            <sz val="9"/>
            <color rgb="FF000000"/>
            <rFont val="Tahoma"/>
            <family val="2"/>
          </rPr>
          <t xml:space="preserve">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t>
        </r>
        <r>
          <rPr>
            <sz val="9"/>
            <color rgb="FF000000"/>
            <rFont val="Tahoma"/>
            <family val="2"/>
          </rPr>
          <t xml:space="preserve">Cada vez que se releva un control debemos preguntarnos si la periodicidad en que este se ejecuta ayuda a prevenir o detectar el riesgo de manera oportuna. Si la respuesta es SÍ, entonces la periodicidad del control está bien diseñada. </t>
        </r>
        <r>
          <rPr>
            <i/>
            <sz val="9"/>
            <color rgb="FF000000"/>
            <rFont val="Tahoma"/>
            <family val="2"/>
          </rPr>
          <t>Guía para la administración del riesgo 2018. Pág. 51</t>
        </r>
      </text>
    </comment>
    <comment ref="H10" authorId="0" shapeId="0" xr:uid="{00000000-0006-0000-0500-000003000000}">
      <text>
        <r>
          <rPr>
            <b/>
            <sz val="9"/>
            <color indexed="81"/>
            <rFont val="Tahoma"/>
            <family val="2"/>
          </rPr>
          <t>OFICINA DEL INSPECTOR DE LA GESTIÓN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10" authorId="0" shapeId="0" xr:uid="{00000000-0006-0000-0500-000004000000}">
      <text>
        <r>
          <rPr>
            <b/>
            <sz val="9"/>
            <color indexed="81"/>
            <rFont val="Tahoma"/>
            <family val="2"/>
          </rPr>
          <t>OFICINA DEL INSPECTOR DE LA GESTIÓN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10" authorId="0" shapeId="0" xr:uid="{00000000-0006-0000-0500-000005000000}">
      <text>
        <r>
          <rPr>
            <b/>
            <sz val="9"/>
            <color indexed="81"/>
            <rFont val="Tahoma"/>
            <family val="2"/>
          </rPr>
          <t>OFICINA DEL INSPECTOR DE LA GESTIÓN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10" authorId="0" shapeId="0" xr:uid="{00000000-0006-0000-0500-000006000000}">
      <text>
        <r>
          <rPr>
            <b/>
            <sz val="9"/>
            <color indexed="81"/>
            <rFont val="Tahoma"/>
            <family val="2"/>
          </rPr>
          <t>OFICINA DEL INSPECTOR DE LA GESTIÓN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C138" authorId="0" shapeId="0" xr:uid="{00000000-0006-0000-0600-000002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Indicador correctamente formulado, cumple con el  objeto a cuantificar + condición deseada del objeto (  sugerimos revisar formula )</t>
        </r>
      </text>
    </comment>
    <comment ref="AC139" authorId="0" shapeId="0" xr:uid="{00000000-0006-0000-0600-000003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Indicador correctamente formulado, cumple con el  objeto a cuantificar + condición deseada del objeto (  sugerimos revisar formula )</t>
        </r>
      </text>
    </comment>
  </commentList>
</comments>
</file>

<file path=xl/sharedStrings.xml><?xml version="1.0" encoding="utf-8"?>
<sst xmlns="http://schemas.openxmlformats.org/spreadsheetml/2006/main" count="3542" uniqueCount="1321">
  <si>
    <t xml:space="preserve">FORMA </t>
  </si>
  <si>
    <t>MAPA DE RIESGOS DE CORRUPCIÓN</t>
  </si>
  <si>
    <t xml:space="preserve">CÓDIGO </t>
  </si>
  <si>
    <t>ACTIVIDAD</t>
  </si>
  <si>
    <t xml:space="preserve"> GESTIÓN PARA LA TRANSPARENCIA</t>
  </si>
  <si>
    <t xml:space="preserve">VERSIÓN </t>
  </si>
  <si>
    <t xml:space="preserve">PROCEDIMIENTO </t>
  </si>
  <si>
    <t>ELABORACIÓN DE PLAN ANTICORRUPCIÓN Y DE ATENCIÓN AL CIUDADANO</t>
  </si>
  <si>
    <t xml:space="preserve">FECHA </t>
  </si>
  <si>
    <t>PROCESO</t>
  </si>
  <si>
    <t>COMUNICACIÓN Y GESTIÓN CON GRUPOS DE INTERÉS</t>
  </si>
  <si>
    <t>MAPA DE CALOR Y RIESGO INHERENTE</t>
  </si>
  <si>
    <r>
      <t xml:space="preserve">"Para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 </t>
    </r>
    <r>
      <rPr>
        <sz val="12"/>
        <color theme="1"/>
        <rFont val="Calibri"/>
        <family val="2"/>
        <scheme val="minor"/>
      </rPr>
      <t>DAFP 2018</t>
    </r>
  </si>
  <si>
    <t>Probabilidad de ocurrencia</t>
  </si>
  <si>
    <t>Casi Seguro</t>
  </si>
  <si>
    <t>IMPACTO</t>
  </si>
  <si>
    <t>PROBABILIDAD</t>
  </si>
  <si>
    <t>NIVEL</t>
  </si>
  <si>
    <t>Probable</t>
  </si>
  <si>
    <t>Catastrófico</t>
  </si>
  <si>
    <t>Casi seguro</t>
  </si>
  <si>
    <t>EXTREMO</t>
  </si>
  <si>
    <t>Posible</t>
  </si>
  <si>
    <t>Improbable</t>
  </si>
  <si>
    <t>Rara Vez</t>
  </si>
  <si>
    <t>Insignificante</t>
  </si>
  <si>
    <t>Menor</t>
  </si>
  <si>
    <t>Moderado</t>
  </si>
  <si>
    <t>Mayor</t>
  </si>
  <si>
    <t>Impacto</t>
  </si>
  <si>
    <t>ALTO</t>
  </si>
  <si>
    <t>MODERADO</t>
  </si>
  <si>
    <t>BAJO</t>
  </si>
  <si>
    <t>MATRICES PARA VALORACIÓN DEL IMPACTO Y PROBABILIDAD DEL RIESGO DE CORRUPCIÓN</t>
  </si>
  <si>
    <t>Valoración de probabilidad de ocurrencia del riesgo</t>
  </si>
  <si>
    <t>Valoración de impacto del riesgo de corrupción</t>
  </si>
  <si>
    <t>Nivel</t>
  </si>
  <si>
    <t>Descriptor</t>
  </si>
  <si>
    <t>Descripción</t>
  </si>
  <si>
    <t>Frecuencia</t>
  </si>
  <si>
    <t>N°</t>
  </si>
  <si>
    <t>PREGUNTA:
Si el riesgo de corrupción se materializa podría . . .</t>
  </si>
  <si>
    <t>Respuesta</t>
  </si>
  <si>
    <t xml:space="preserve">Se espera que el evento ocurra en la mayoría de las circunstancias. </t>
  </si>
  <si>
    <t xml:space="preserve">Más de 1 vez al año. </t>
  </si>
  <si>
    <t>SI</t>
  </si>
  <si>
    <t>NO</t>
  </si>
  <si>
    <t xml:space="preserve">Es viable que el evento ocurra en la mayoría de las circunstancias. </t>
  </si>
  <si>
    <t xml:space="preserve">Al menos 1 vez en el último año. </t>
  </si>
  <si>
    <t>¿Afectar al grupo de funcionarios del proceso?</t>
  </si>
  <si>
    <t>¿Afectar el cumplimiento de metas y objetivos de la dependencia?</t>
  </si>
  <si>
    <t xml:space="preserve">El evento podrá ocurrir en algún momento. </t>
  </si>
  <si>
    <t xml:space="preserve">Al menos 1 vez en los últimos 2 años. </t>
  </si>
  <si>
    <t>¿Afectar el cumplimiento de misión de la entidad?</t>
  </si>
  <si>
    <t xml:space="preserve">El evento puede ocurrir en algún momento. </t>
  </si>
  <si>
    <t xml:space="preserve">Al menos 1 vez en los últimos 5 años. </t>
  </si>
  <si>
    <t>¿Afectar el cumplimiento de la misión del sector al que pertenece la entidad?</t>
  </si>
  <si>
    <t xml:space="preserve">El evento puede ocurrir solo en circunstancias excepcionales (poco comunes o anormales). </t>
  </si>
  <si>
    <t xml:space="preserve">No se ha presentado en los últimos 5 años. </t>
  </si>
  <si>
    <t>¿Generar pérdida de confianza de la entidad, afectando su reputación?</t>
  </si>
  <si>
    <t>¿Generar pérdida de recursos económicos?</t>
  </si>
  <si>
    <t>¿Afectar la generación de los productos o la prestación de servicios?</t>
  </si>
  <si>
    <t>Tratamiento del Riesgo</t>
  </si>
  <si>
    <t>¿Dar lugar al detrimento de calidad de vida de la comunidad por la pérdida del bien, servicios o recursos públicos?</t>
  </si>
  <si>
    <t>Tratamiento</t>
  </si>
  <si>
    <t>¿Generar pérdida de información de la entidad?</t>
  </si>
  <si>
    <t>Aceptar</t>
  </si>
  <si>
    <t>No se adopta ninguna medida que afecte la probabilidad o el impacto del riesgo. (Ningún riesgo de corrupción podrá ser aceptado).</t>
  </si>
  <si>
    <t>¿Generar intervención de los órganos de control, de la Fiscalía u otro ente?</t>
  </si>
  <si>
    <t>Reducir</t>
  </si>
  <si>
    <t>Se adoptan medidas para reducir la probabilidad o el impacto del riesgo, o ambos; por lo general conlleva a la implementación de controles.</t>
  </si>
  <si>
    <t>¿Dar lugar a procesos sancionatorios?</t>
  </si>
  <si>
    <t>Evitar</t>
  </si>
  <si>
    <t>Se abandonan las actividades que dan lugar al riesgo, es decir, no iniciar o no continuar con la actividad que lo provoca.</t>
  </si>
  <si>
    <t>¿Dar lugar a procesos disciplinarios?</t>
  </si>
  <si>
    <t>Compartir</t>
  </si>
  <si>
    <t>Se reduce la probabilidad o el impacto del riesgo transfiriendo o compartiendo una parte de este. Los riesgos de corrupción se pueden compartir pero no se puede transferir su responsabilidad.</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</si>
  <si>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</si>
  <si>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</si>
  <si>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</si>
  <si>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</si>
  <si>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</si>
  <si>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</si>
  <si>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</si>
  <si>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</si>
  <si>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Responder afirmativamente de UNA a CINCO pregunta (s) genera un impacto moderado.
Responder afirmativamente de SEIS a ONCE preguntas genera un impacto mayor.
Responder afirmativamente de DOCE a DIECINUEVE preguntas genera un impacto catastrófico</t>
  </si>
  <si>
    <t>Genera medianas consecuencias sobre la entidad</t>
  </si>
  <si>
    <t>Genera altas consecuencias sobre la entidad.</t>
  </si>
  <si>
    <t>Genera consecuencias desastrosas para la entidad</t>
  </si>
  <si>
    <t>MATRICES PARA VALORACIÓN DEL DISEÑO Y EJECUCIÓN DE LOS CONTROLES</t>
  </si>
  <si>
    <t>Valoración de la EJECUCIÓN del control</t>
  </si>
  <si>
    <t>Valoración del DISEÑO del control</t>
  </si>
  <si>
    <t>Rango de calificación de la ejecución</t>
  </si>
  <si>
    <t>Peso de la ejecución del control</t>
  </si>
  <si>
    <t>Criterio de evaluación</t>
  </si>
  <si>
    <t>Opción de respuesta al criterio de evaluación</t>
  </si>
  <si>
    <t>Peso en la evaluación del diseño del control</t>
  </si>
  <si>
    <t>Fuerte</t>
  </si>
  <si>
    <t>El control se ejecuta de manera consistente por parte del responsable.</t>
  </si>
  <si>
    <t>1.1 Asignación del responsable</t>
  </si>
  <si>
    <t>Asignado</t>
  </si>
  <si>
    <t>El control se ejecuta algunas veces por parte del responsable.</t>
  </si>
  <si>
    <t>No Asignado</t>
  </si>
  <si>
    <t>Débil</t>
  </si>
  <si>
    <t>El control no se ejecuta por parte del responsable.</t>
  </si>
  <si>
    <t>1.2 Segregación y autoridad del responsable</t>
  </si>
  <si>
    <t>Adecuado</t>
  </si>
  <si>
    <t>Inadecuado</t>
  </si>
  <si>
    <t>2. Periodicidad</t>
  </si>
  <si>
    <t>Oportuna</t>
  </si>
  <si>
    <t>Inoportuna</t>
  </si>
  <si>
    <t>3. Propósito</t>
  </si>
  <si>
    <t>Prevenir</t>
  </si>
  <si>
    <t>Detectar</t>
  </si>
  <si>
    <t>No es un control</t>
  </si>
  <si>
    <t>4. Cómo se realiza la actividad de control</t>
  </si>
  <si>
    <t>Confiable</t>
  </si>
  <si>
    <t>No confiable</t>
  </si>
  <si>
    <t>5.Qué pasa con las observaciones o desviaciones</t>
  </si>
  <si>
    <t>Se investigan oportunamente</t>
  </si>
  <si>
    <t>No se investigan oportunamente</t>
  </si>
  <si>
    <t>Evidencia de la ejecución del control</t>
  </si>
  <si>
    <t>Completa</t>
  </si>
  <si>
    <t>Incompleta</t>
  </si>
  <si>
    <t>No existe</t>
  </si>
  <si>
    <t>Si su calificación es entre 96 y 100</t>
  </si>
  <si>
    <t>Si su calificación es entre 86 y 95</t>
  </si>
  <si>
    <t>si su calificación es entre 0 y 85</t>
  </si>
  <si>
    <t>MATRICES PARA VALORACIÓN DE SOLIDEZ INDIVIDUAL Y DEL CONJUNTO DE LOS CONTROLES</t>
  </si>
  <si>
    <t>VALORACIÓN SOLIDEZ INDIVIDUAL DEL CONTROL</t>
  </si>
  <si>
    <t>VALORACIÓN SOLIDEZ DEL CONJUNTO DE LOS CONTROLES</t>
  </si>
  <si>
    <t>DISEÑO</t>
  </si>
  <si>
    <t>EJECUCIÓN</t>
  </si>
  <si>
    <t>SOLIDEZ INDIVIDUAL</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</si>
  <si>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</si>
  <si>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</si>
  <si>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</si>
  <si>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CANTIDAD DE CONTROLES AL RIESGO</t>
  </si>
  <si>
    <t>MATRIZ PARA CALCULO DE RIESGO RESIDUAL</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</si>
  <si>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</si>
  <si>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</si>
  <si>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</si>
  <si>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</si>
  <si>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</si>
  <si>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</si>
  <si>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</si>
  <si>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</si>
  <si>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Anexo 1 . Tipo de solicitud de modificación</t>
  </si>
  <si>
    <t>INCLUSIÓN</t>
  </si>
  <si>
    <t>ELIMINACIÓN</t>
  </si>
  <si>
    <t>ACTUALIZACIÓN</t>
  </si>
  <si>
    <t>POLÍTICA DE ADMINISTRACIÓN DE RIESGOS</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</si>
  <si>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Calibri"/>
        <family val="2"/>
        <scheme val="minor"/>
      </rPr>
      <t>DAFP 2018</t>
    </r>
  </si>
  <si>
    <t xml:space="preserve">La versión completa de la POLITICA DE RIESGO INSTITUCIONAL puede ser consulta en el siguiente Link: </t>
  </si>
  <si>
    <t>http://www.agenciadetierras.gov.co/wp-content/uploads/2018/04/DEST-PoliItica-001-Riesgos-y-Oportunidades.pdf</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</si>
  <si>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</si>
  <si>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</si>
  <si>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</si>
  <si>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</si>
  <si>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</si>
  <si>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</si>
  <si>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NIVELES DE ACEPTACIÓN DEL RIESGO Y TRATAMIENTO</t>
  </si>
  <si>
    <t>Para el caso específico de los riesgos de corrupción, es necesario identificar las debilidades (Factores Internos) y las amenazas (Factores Externos) que pueden influir en los procesos y procedimientos que generen una mayor vulnerabilidad frente a riesgos de corrupción. La opción de manejo para el tratamiento a este tipo de riesgos se identifica únicamente para evitarlo (evitar) y en caso de materialización se deben tomar las acciones correctivas.</t>
  </si>
  <si>
    <t>NIVELES PARA CALIFICAR EL IMPACTO</t>
  </si>
  <si>
    <t>La metodología a utilizar en la administración de riesgos de corrupción es la emitida por la Secretaria de la Transparencia de la Presidencia de la República – “Guía para la gestión del Riesgo de Corrupción” indicada en los lineamientos del decreto 124 de enero 26 de 2016.</t>
  </si>
  <si>
    <t xml:space="preserve">POLÍTICA DE TRANSPARENCIA Y ANTICORRUPCIÓN </t>
  </si>
  <si>
    <t xml:space="preserve">La versión completa de la POLÍTICA DE TRANSPARENCIA Y ANTICORRUPCIÓN puede ser consulta en el siguiente Link: </t>
  </si>
  <si>
    <t>http://intranet.agenciadetierras.gov.co/wp-content/uploads/2019/09/DEST-Politica-003-POL%C3%8DTICA-DE-TRANSPARENCIA-Y-ANTICORRUPCI%C3%93N.pdf</t>
  </si>
  <si>
    <t>La Alta Dirección, al igual que las Direcciones Misionales y de Apoyo a la Gestión deben estar comprometidas con la gestión del riesgo de corrupción y asumir la responsabilidad de ejercer supervisión al cumplimiento de la Política de Prevención y Lucha Contra Corrupción de la Agencia Nacional de Tierras – ANT</t>
  </si>
  <si>
    <t>Prevenir, detectar e investigar la corrupción, con el fin de eliminar las prácticas corruptas que eventualmente se pueda presentar, por parte o en contra de la Agencia Nacional de Tierras ANT, y cuando sea del caso, poner en conocimiento de las autoridades competentes las presuntas conductas irregulares para que se impongan las sanciones correspondientes, y así reducir la pérdida de recursos públicos.</t>
  </si>
  <si>
    <t>Esta política se aplica a todo el personal de la Agencia Nacional de Tierras, frente a toda irregularidad en la que haya participación de los funcionarios, contratistas, colaboradores, operadores o agencias externas que hacen parte del desarrollo de las funciones en las diferentes Direcciones Misionales. De esta forma, toda investigación se deberá llevar a cabo sin hacer distinción de la posición del infractor, el cargo o la relación que guarde con la Agencia Nacional de Tierras.</t>
  </si>
  <si>
    <r>
      <t xml:space="preserve">La metodología a utilizar en la administración de riesgos de corrupción es la emitida por la Secretaria de la Transparencia de la Presidencia de la República indicada en los lineamientos del decreto 124 de enero 26 de 2016, actualmente contenidas en el documento </t>
    </r>
    <r>
      <rPr>
        <i/>
        <sz val="14"/>
        <color theme="1"/>
        <rFont val="Times New Roman"/>
        <family val="1"/>
      </rPr>
      <t>“Guía para la administración del riesgo y el diseño de controles en entidades públicas - Riesgos de gestión, corrupción y seguridad digital”</t>
    </r>
    <r>
      <rPr>
        <sz val="14"/>
        <color theme="1"/>
        <rFont val="Times New Roman"/>
        <family val="1"/>
      </rPr>
      <t xml:space="preserve"> - Versión 4 - Octubre de 2018, del Departamento Administrativo de la Función Pública, en coordinación con  la Secretaría de Transparencia de la Presidencia de la República y el Ministerio de las Tecnologías de la Información y las Comunicaciones.</t>
    </r>
  </si>
  <si>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</si>
  <si>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</si>
  <si>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ANALISIS DEL CONTEXTO INSTITUCIONAL</t>
  </si>
  <si>
    <t>CONTEXTO EXTERNO</t>
  </si>
  <si>
    <r>
      <rPr>
        <b/>
        <sz val="11"/>
        <color rgb="FF383B37"/>
        <rFont val="Arial Narrow"/>
        <family val="2"/>
      </rPr>
      <t>POLÍTICOS:</t>
    </r>
    <r>
      <rPr>
        <sz val="11"/>
        <color rgb="FF383B37"/>
        <rFont val="Arial Narrow"/>
        <family val="2"/>
      </rPr>
      <t xml:space="preserve"> cambios de gobierno, legislación, políticas públicas, regulación.</t>
    </r>
  </si>
  <si>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</si>
  <si>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</si>
  <si>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</si>
  <si>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r>
      <rPr>
        <b/>
        <sz val="11"/>
        <color rgb="FF383B37"/>
        <rFont val="Arial Narrow"/>
        <family val="2"/>
      </rPr>
      <t xml:space="preserve">SOCIALES Y CULTURALES: </t>
    </r>
    <r>
      <rPr>
        <sz val="11"/>
        <color rgb="FF383B37"/>
        <rFont val="Arial Narrow"/>
        <family val="2"/>
      </rPr>
      <t>demografía, responsabilidad social, orden público.</t>
    </r>
  </si>
  <si>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</si>
  <si>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r>
      <rPr>
        <b/>
        <sz val="10"/>
        <color rgb="FF383B37"/>
        <rFont val="Arial Narrow"/>
        <family val="2"/>
      </rPr>
      <t>TECNOLÓGICOS</t>
    </r>
    <r>
      <rPr>
        <sz val="10"/>
        <color rgb="FF383B37"/>
        <rFont val="Arial Narrow"/>
        <family val="2"/>
      </rPr>
      <t>: avances en tecnología, acceso a sistemas de información externos, gobierno en línea.</t>
    </r>
  </si>
  <si>
    <t>1. Grandes avances tecnológicos existentes en el mercado para asuntos relacionados con mediciones y demas, en materia rural
2. Las normas que en materia de avance digital ha venido implementando el Gobierno Nacional, que han favorecido al sector rural colombiano</t>
  </si>
  <si>
    <r>
      <rPr>
        <b/>
        <sz val="11"/>
        <color rgb="FF383B37"/>
        <rFont val="Arial Narrow"/>
        <family val="2"/>
      </rPr>
      <t>AMBIENTALES:</t>
    </r>
    <r>
      <rPr>
        <sz val="11"/>
        <color rgb="FF383B37"/>
        <rFont val="Arial Narrow"/>
        <family val="2"/>
      </rPr>
      <t xml:space="preserve"> emisiones y residuos, energía, catástrofes naturales, desarrollo sostenible.</t>
    </r>
  </si>
  <si>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</si>
  <si>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r>
      <rPr>
        <b/>
        <sz val="11"/>
        <color rgb="FF383B37"/>
        <rFont val="Arial Narrow"/>
        <family val="2"/>
      </rPr>
      <t xml:space="preserve">LEGALES Y REGLAMENTARIOS: </t>
    </r>
    <r>
      <rPr>
        <sz val="11"/>
        <color rgb="FF383B37"/>
        <rFont val="Arial Narrow"/>
        <family val="2"/>
      </rPr>
      <t>Normatividad externa (leyes, decretos, ordenanzas y acuerdos).</t>
    </r>
  </si>
  <si>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</si>
  <si>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CONTEXTO INTERNO</t>
  </si>
  <si>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</si>
  <si>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</si>
  <si>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r>
      <rPr>
        <b/>
        <sz val="11"/>
        <color rgb="FF383B37"/>
        <rFont val="Arial Narrow"/>
        <family val="2"/>
      </rPr>
      <t>PERSONAL</t>
    </r>
    <r>
      <rPr>
        <sz val="11"/>
        <color rgb="FF383B37"/>
        <rFont val="Arial Narrow"/>
        <family val="2"/>
      </rPr>
      <t>: competencia del personal, disponibilidad del personal, seguridad y salud ocupacional.</t>
    </r>
  </si>
  <si>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</si>
  <si>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r>
      <rPr>
        <b/>
        <sz val="11"/>
        <color rgb="FF383B37"/>
        <rFont val="Arial Narrow"/>
        <family val="2"/>
      </rPr>
      <t>PROCESOS:</t>
    </r>
    <r>
      <rPr>
        <sz val="11"/>
        <color rgb="FF383B37"/>
        <rFont val="Arial Narrow"/>
        <family val="2"/>
      </rPr>
      <t xml:space="preserve"> capacidad, diseño, ejecución, proveedores, entradas, salidas, gestión del conocimiento.</t>
    </r>
  </si>
  <si>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</si>
  <si>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</si>
  <si>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</si>
  <si>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</si>
  <si>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</si>
  <si>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</si>
  <si>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</si>
  <si>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CONTEXTO DEL PROCESO</t>
  </si>
  <si>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</si>
  <si>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</si>
  <si>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</si>
  <si>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</si>
  <si>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</si>
  <si>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</si>
  <si>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</si>
  <si>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Direccionamiento Estratégico</t>
  </si>
  <si>
    <t>ALCANCE: Desde la comprensión del contexto interno y externo, hasta la formulación de Planes, programas y proyectos relacionados con el cumplimiento de las funciones de la entidad.
OBJETIVO: Establecer los lineamientos estratégicos y el esquema de operación de la Agencia Nacional de Tierras, asegurando la disponibilidad de los recursos necesarios para su aplicación.</t>
  </si>
  <si>
    <t>1. DEST-P-002 FORMULACIÓN DEL PLAN ESTRATÉGICO.
2. DEST-P-003 FORMULACIÓN DEL PLAN DE ACCIÓN ANUAL
3. DEST-P-005 FORMULACIÓN DE PROYECTOS DE INVERSIÓN
4. DEST-P-007 GESTIÓN DE INDICADORES ANT.
5. DEST-P-008 FORMULACIÓN DE LA POLÍTICA Y ESTRATEGIA DE TRANSPARENCIA Y ANTICORRUPCIÓN</t>
  </si>
  <si>
    <t>1. Oficina del Planeación.
2. Dirección General.</t>
  </si>
  <si>
    <t>Comunicación y Gestión con Grupos de Interés.</t>
  </si>
  <si>
    <t>ALCANCE: Desde la formulación de lineamientos de comunicación interna y externa, hasta la articulación con los grupos de interés y organismos de control.
OBJETIVO: Establecer lineamientos para la comunicación y coordinación intra e interinstitucional, que proporcione a los grupos de interés información veraz, objetiva y oportuna de la misión, objetivos y gestión de la Agencia Nacional de Tierras.</t>
  </si>
  <si>
    <t>1. COGGI-P-001 ATENCIÓN Y SEGUIMIENTO A DENUNCIAS DE HECHOS ASOCIADOS A CORRUPCIÓN.
2. COGGI-P-002 DIRECCIONAMIENTO LEGAL.
3. COGGI-P-004 COMUNICACIÓN EXTERNA.
4. COGGI-P-005 ELABORACIÓN DE PLAN ANTICORRUPCIÓN Y DE ATENCIÓN AL CIUDADANO.
5. COGGI-P-006 ATENCIÓN A ORGANIZACIONES Y PROCESOS DE DIÁLOGO SOCIAL.
6. COOGI-P-007 CARACTERIZACIÓN DE CIUDADANOS, USUARIOS O GRUPOS DE INTERÉS.</t>
  </si>
  <si>
    <t>1. Dirección General.
2. Secretaría General.
3. Oficina de Planeación.
4. Oficina Jurídica.
5. Oficina del Inspector de la Gestión de Tierras.
6. Oficina de Control Interno.</t>
  </si>
  <si>
    <t>Inteligencia de la información.</t>
  </si>
  <si>
    <t>ALCANCE: 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
OBJETIVO: 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</si>
  <si>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1. INTI-P-001 CONTROL DE LA INFORMACIÓN DOCUMENTADA.
2. INTI-P-002 GESTIÓN DEL CONOCIMIENTO.
3. INTI-P-003 ARQUITECTURA TIC.
4. INTI-P-004 GOBIERNO DE TIC.
5. INTI-P-005 PLANEACIÓN ESTRATÉGICA DE TECNOLOGÍAS DE LA INFORMACIÓN Y COMUNICACIONES.
6. INTI-P-006 PRODUCCIÓN ESTADÍSTICA PARA EL OBSERVATORIO DE TIERRAS.</t>
  </si>
  <si>
    <t>1. Dirección de Gestión del Ordenamiento Social de la Propiedad.
2. Oficina de Planeación.</t>
  </si>
  <si>
    <t>Gestión del Modelo de Atención.</t>
  </si>
  <si>
    <t>ALCANCE: Inicia con la recepción del rezago documental y finaliza con la identificación y respuesta de las Peticiones, Quejas, Reclamos, Denuncias y Felicitaciones que recibe la Agencia Nacional de Tierras. 
OBJETIVO: Asegurar la atención al ciudadano, mediante los modelos de atención por oferta, demanda y descongestión, que permita detectar las necesidades de ordenamiento social de la propiedad rural.</t>
  </si>
  <si>
    <t>1. GEMA-P-002 RECEPCIÓN DE PQRSD</t>
  </si>
  <si>
    <t>1. Secretaría General.
2. Dirección de Gestión del Ordenamiento social de la Propiedad.
3. Dirección Acceso a Tierras.
4. Dirección Gestión Jurídica de Tierras.
5. Dirección Asuntos Étnicos.
6, UGT´s</t>
  </si>
  <si>
    <t>Planificación del Ordenamiento Social de la Propiedad</t>
  </si>
  <si>
    <t>ALCANCE: Desde el análisis de la información proveniente del proceso de gestión del modelo de atención hasta la aprobación de los planes de ordenamiento social de la propiedad rural y la planificación de las acciones para la demanda y rezago como también los planes de atención a comunidades étnicas.
OBJETIVO: Determinar las acciones necesarias a cargo de la Entidad para consolidar el Ordenamiento Social de la Propiedad Rural considerando los modelos de atención por oferta, demanda y descongestión.</t>
  </si>
  <si>
    <t>1. POSPR-P-001 FORMULACIÓN PLAN DE ATENCIÓN A COMUNIDADES ÉTNICAS.
2. POSPR-P-002 FORMULACIÓN DE POSPR.
3. POSPR-P-003 MONITOREO Y SEGUIMIENTO A LA FORMULACIÓN E IMPLEMENTACIÓN DE LOS POSPR.
4. POSPR-P-004 IMPLEMENTACIÓN Y ACTUALIZACIÓN DE LOS POSPR.
5. POSPR-P-005 REGISTRO DE SUJETOS DE ORDENAMIENTO SOCIAL.
6. POSPR-P-006 PROCEDIMIENTO ÚNICO DE ORDENAMIENTO SOCIAL DE LA PROPIEDAD.</t>
  </si>
  <si>
    <t>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t>
  </si>
  <si>
    <t>Seguridad Jurídica sobre la Titularidad de la Tierra y los Territorios</t>
  </si>
  <si>
    <t>ALCANCE: Inicia con los planes de ordenamiento social de la propiedad (oferta), solicitudes por demanda y por descongestión y finaliza con el acto administrativo final de los diferentes procedimientos administrativos especiales agrarios o con el registro del título ante la ORIP y entrega del mismo.
OBJETIVO: Adelantar los procedimientos administrativos especiales agrarios y acompañar la formalización de los bienes privados, para establecer la naturaleza jurídica y la relación con la tierra.</t>
  </si>
  <si>
    <t>1. SEJUT-P-001 PROCEDIMIENTOS ADMIN. AGRARIOS ESPECIALES.
2. SEJUT-P-002 DESLINDE Y CLARIFICACIÓN DE TIERRAS DE ASUNTOS ÉTNICOS.
3. SEJUT-P-003 REVERSIÓN DE ADJUDICACIÓN DE BALDÍO.
4. SEJUT-P-004 GESTIÓN DE LA FORMALIZACIÓN DE LA PROPIEDAD RURAL.</t>
  </si>
  <si>
    <t>1. Dirección de Gestión Jurídica de Tierras.
2. Subdirección de procesos Agrarios y Gestión Jurídica.
3. Subdirección de seguridad Jurídica.
4. Dirección Asuntos Étnicos.
5. Subdirección Asuntos Étnicos.</t>
  </si>
  <si>
    <t>Acceso a la Propiedad de la Tierra y los Territorios</t>
  </si>
  <si>
    <t>ALCANCE: Inicia con el análisis de la ruta jurídica y termina con la decisión final del expediente.
OBJETIVO: 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</si>
  <si>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1. ACCTI-P-001 ADJUDICACIÓN DE BALDÍOS A ENTIDADES DE DERECHO PÚBLICO.
2. ACCTI-P-002 ADJUDI. PREDIOS ORDEN JUDICIAL-RES. LEY 1448 DE 2011.
3. ACCTI-P-003 ADJUDICACIÓN DE BALDÍOS A PERSONAS NATURALES.
4. ACCTI-P-004 SELECCIÓN DE BENEFICIARIOS Y ADJUDICACIÓN DE PREDIOS NO OCUPADOS.
5. ACCTI-P-005 REVOCATORIA DEL ACTO DE ADJUDICACIÓN.
6. ACCTI-P-006 FRACCIONAMIENTO DE PREDIOS RURALES POR DEBAJO DE LA UAF.
7. ACCTI-P-007 TITULACIÓN COLECTIVA A COMUNIDADES NEGRAS.
8. ACCTI-P-008 CONSTIT, AMPLIAC, SANEAM O REESTRUCT DE RESG INDÍGENAS.
9. ACCTI-P-009 IMPLEM. INICIATIVAS COMUNIT. CON ENFO. DIFER. ÉTNICO ASOC. AL COMPON. DE LEGALIZ.
10. ACCTI-P-010 COMPRA DIRECTA DE PREDIOS.
11. ACCTI-P-011 ADJUDICACIÓN DEL SUBSIDIO INTEGRAL DE REFORMA AGRARIA – SIRA.
12. ACCTI-P-012 INGRESO DE PREDIOS AL REGISTRO DE INMUEBLES RURALES – RIR.
13. ACCTI-P-013 ADJUDICACIÓN DE PREDIOS OCUPADOS – REGULARIZACIÓN.
14. ACCTI-P-014 REVOCAT. TITULACIÓN DE BALDÍOS EN EL MARCO DEL PROCE. ÚNICO DE OSPR.
15. ACCTI-P-015 TRÁMITE ESPECIAL EN CASO DE OCUPACIÓN DE HECHO DE PREDIOS.
16. ACCTI-P-016-ADQUISICIÓN DEL PREDIO.
17. ACCTI-P-017-MATER. SUBS. – APOYO PARA CUBRIR LOS REQUER. FINANC. IMPLEM PROY. PRODUC SIT, SIDRA, SIRA.
18. ACCTI-P-018 COMPRA DIRECTA DE PREDIOS PARA REINCORPORACIÓN Y NORMALIZACIÓN.</t>
  </si>
  <si>
    <t>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t>
  </si>
  <si>
    <t>Administración de Tierras.</t>
  </si>
  <si>
    <t>ALCANCE: 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ancestarles de comunidades indígenas, revocatoria del acto de adjudicación y limitaciones a la propiedad.
OBJETIVO: 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</si>
  <si>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1. ADMTI-P-001 CONSTITUCIÓN DE ZONAS DE RESERVA CAMPESINA.
2. ADMTI-P-002 PROTECCIÓN TERRITORIOS ANCESTRALES DE COMUNIDADES INDÍGENAS.
3. ADMTI-P-003 RECIBO DE LOS PREDIOS RURALES CON EXTINCIÓN JUDICIAL DE DOMINIO.
4. ADMTI-P-004 ADMINISTRACIÓN DE PREDIOS FISCALES PATRIMONIALES.
5. ADMTI-P-005 APERTURA DE FOLIO DE MATRÍCULA INMOBILIARIA DE PREDIOS BALDÍOS A NOMBRE DE LA NACIÓN.
6. ADMTI-P-006 LIMITACIONES DE LA PROPIEDAD.
7. ADMTI-P-007 ADMINISTRACIÓN DE PREDIOS BALDÍOS.
8. ADMTI-P-008 PROCESO ADMINISTRATIVO.
9. ADMTI-P-009 EXPROPIACIÓN DE TIERRAS.
10. ADMTI-P-010 REALIZACIÓN DE ESTUDIOS TÉCNICOS.
11. ADMTI-P-011 SOLICITUDES DE SUSTRACCIÓN EN ZONAS DE RESERVA FORESTAL DE LEY 2ª DE 1959.
12. ADMTI-P-012 ASIGNACIÓN DERECHOS DE USO.
13. ADMTI-P-014 INTEGRACIONES AL PATRIMONIO.</t>
  </si>
  <si>
    <t>1. Dirección de Acceso a Tierras.
2. Subdirección de Administración de Tierras de la Nación.
3. Dirección de Asuntos Étnicos.
4. Subdirección de Asuntos Étnicos.
5. UGT's.</t>
  </si>
  <si>
    <t>Evaluación del Impacto del Ordenamiento Social de la Propiedad Rural</t>
  </si>
  <si>
    <t>ALCANCE: Desde la identificación de variables a evaluar hasta la presentación de los resultados del Impacto del Ordenamiento Social de la Propiedad Rural.
OBJETIVO: Evaluar el impacto de las acciones que realiza la Agencia Nacional de Tierras para la implementación de la política de Ordenamiento Social de la Propiedad Rural.</t>
  </si>
  <si>
    <t>1. Oficina del Planeación.</t>
  </si>
  <si>
    <t>Gestión de la Información</t>
  </si>
  <si>
    <t>ALCANCE: Desde la conceptualización de los servicios de tecnología de información y comunicaciones, y gestión de la información de geografía y topografía de la Entidad hasta el uso, administración y soporte.
OBJETIVO: Prestar servicios de tecnologías de información y comunicaciones, y geografía y topografía oportunos para la operación y la toma de decisiones de la Agencia.</t>
  </si>
  <si>
    <t>1. GINFO-P-002 DISPOSICIÓN DE LA INFORMACIÓN.
2. GINFO-P-003 CONSTRUCCIÓN DE SOFTWARE.
3. GINFO-P-005 PUBLICACIÓN DE INFORMACIÓN PÁGINA WEB.
4. GINFO-P-006 SOLICITUDES DE INFORMACIÓN A OTRAS ENTIDADES.
5.GINFO-P-007-LEVANTAMIENTO TOPOGRÁFICO.</t>
  </si>
  <si>
    <t>1. Dirección General (Comunicaciones y Topografía).
2.Secretaria General.
3. Dirección de Gestión del Ordenamiento Social de la Propiedad.
4. Subdirección de Sistemas de Información de Tierras.</t>
  </si>
  <si>
    <t>Gestión del Talento Humano</t>
  </si>
  <si>
    <t>ALCANCE: Inicia con la planeación, selección y vinculación del personal idóneo, competente y con las habilidades requeridas; y termina con el retiro del servidor público.
OBJETIVO: 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</si>
  <si>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1. GTHU-P-001 FORMACIÓN Y CAPACITACIÓN.
2. GTHU-P-002 SISTEMA DE ESTÍMULOS.
3. GTHU-P-003 SISTEMA DE GESTIÓN DE LA SEGURIDAD Y SALUD EN EL TRABAJO.
4. GTHU-P-004 CONTROL DEL CUMPLIMIENTO DE LA JORNADA LABORAL Y HORARIO DE TRABAJO.
5. GTHU-P-005 PRESTACIÓN DEL SERVICIO DE AUXILIAR JURÍDICO AD HONÓREM O PASANTE.
6. GTHU-P-006 SELECCIÓN DEL PERSONAL.
7. GTHU-P-007 PROYECTOS DE APRENDIZAJE EN EQUIPOS.
8. GTHU-P-008 VINCULACIÓN DEL PERSONAL.
9. GTHU-P-009 DESVINCULACIÓN DE PERSONAL.
10. GTHU-P-010 SUSCRIPCIÓN ACUERDOS DE GESTIÓN.
11. GTHU-P-011 TRÁMITE DE LICENCIAS POR ENFERMEDAD, MATERNIDAD, PATERNIDAD O LUTO.
12. GTHU-P-012 TRÁMITE DE COMISIONES DE SERVICIOS AL EXTERIOR PARA FUNCIONARIOS.
13.GTHU-P-013 AUTORIZACIÓN DE PERMISOS.
14. GTHU-P-014 PROGRAMACIÓN Y FORMALIZACIÓN DE VACACIONES.
15. GTHU-P-015 TRÁMITE DE LICENCIAS NO REMUNERADAS.
16. GTHU-P-016 CONTROL INTERNO DISCIPLINARIO-PROCESO ORDINARIO.
17. GTHU-P-017 INDUCCIÓN, REINDUCCIÓN Y ENTRENAMIENTO ESPECÍFICO EN EL PUESTO DE TRABAJO.
18. GTHU-P-018 CONTROL INTERNO DISCIPLINARIO – PROCESO VERBAL.
19. GTHU-P-019 EVALUACIÓN DEL DESEMPEÑO LABORAL.</t>
  </si>
  <si>
    <t>1. Subdirección de Talento Humano.
2. Secretaría General.</t>
  </si>
  <si>
    <t>Apoyo Jurídico</t>
  </si>
  <si>
    <t>ALCANCE: Desde la asesoría jurídica al Director y demás dependencias, hasta las actuaciones judiciales tendientes a la debida defensa de los intereses de la entidad.
OBJETIVO: Asesorar y dar soporte jurídico a las diferentes dependencias, a través de la emisión de conceptos y demás soportes legales que sean necesarios, así como realizar todas las actuaciones tendientes a la debida defensa de los intereses de la entidad.</t>
  </si>
  <si>
    <t>1. APJUR-P-002 REPRESENTACIÓN JURÍDICA.
2. APJUR-P-003 VIABILIDAD DE DOCUMENTO PARA FIRMA DEL DIRECTOR DE LA AGENCIA NACIONAL DE TIERRAS.
3. APJUR-P-004 GESTIÓN DE COBRO COACTIVO.
4. APJUR-P-005 ADMINISTRACIÓN DEL NORMOGRAMA DE LA AGENCIA NACIONAL DE TIERRAS.</t>
  </si>
  <si>
    <t>1. Oficina Jurídica</t>
  </si>
  <si>
    <t>Adquisición de Bienes y Servicios</t>
  </si>
  <si>
    <t>ALCANCE: Desde la programación y análisis de las necesidades de la Agencia hasta la terminación y/o liquidación del contrato.
OBJETIVO: Adelantar la adquisición de bienes y/o servicios de la Agencia a través de los mecanismos definidos para la selección, elaboración, celebración, formalización, ejecución, terminación y/o liquidación de los contratos.</t>
  </si>
  <si>
    <t>1. ADQBS-P-001 GESTIÓN PRE CONTRACTUAL – GENERALIDADES.
2. ADQBS-P-002 LIQUIDACIÓN BILATERAL DE CONVENIOS O CONTRATOS.
3. ADQBS-P-003 PROGRAMACIÓN ADMINISTRACIÓN, MODIFICACIÓN Y SEGUIMIENTO DEL PAABS.
4. ADQBS-P-004 GESTIÓN CONTRACTUAL.
5. ADQBS-P-005 LIQUIDACIÓN UNILATERAL DE CONVENIOS O CONTRATOS.
6. ADQBS-P-006 CONTRATACIÓN DIRECTA.
7. ADQBS-P-007 CONTRATACIÓN DE MÍNIMA CUANTÍA.</t>
  </si>
  <si>
    <t>1. Subdirección Administrativa y Financiera.
2. Secretaría General.</t>
  </si>
  <si>
    <t>Administración de Bienes y Servicios</t>
  </si>
  <si>
    <t>ALCANCE: Desde la recepción de los bienes y servicios, hasta la disposición final de los bienes y el recibido a satisfacción de los servicios. 
OBJETIVO: Gestionar la Administración y mantenimiento de bienes y servicios necesarios para la ejecución de los procesos de la entidad.</t>
  </si>
  <si>
    <t>1. ADMBS-P-001 NUMERACIÓN NOTIFICACIÓN COMUNICACIÓN Y PUBLICACIÓN DE RESOLUCIONES Y AUTOS.
2. ADMBS-P-002 TRÁMITE DE DESPLAZAMIENTOS AL EXTERIOR PARA CONTRATISTAS.
3. ADMBS-P-003 SOLICITUD DE BACKUP DE EQUIPOS DE USUARIO FINAL.
4. ADMBS-P-004 SOLICITUD SERVICIO DE TRANSPORTE TERRESTRE SEDES Y BOGOTÁ.
5. ADMBS-P-005 GESTIÓN DE REQUERIMIENTOS.
6. ADMBS-P-006 SOLICITUD AUTORIZACIÓN LEGALIZACIÓN Y PAGO DE DESPLAZAMIENTOS AL INTERIOR.
7. ADMBS-P-007 RECONSTRUCCIÓN DE EXPEDIENTES.
8. ADMBS-P-008 ENTRADA DE ALMACÉN.
9. ADMBS-P-009 BÚSQUEDA Y ATENCIÓN DE SOLICITUDES DEL ARCHIVO CENTRALIZADO.
10. ADMBS-P-010 PRÉSTAMO Y SUMINISTRO DE DOCUMENTOS UBICADOS EN EL ARCHIVO CENTRALIZADO.
11. ADMBS-P-011 TRANSFERENCIAS DOCUMENTALES PRIMARIAS.</t>
  </si>
  <si>
    <t>Gestión Financiera</t>
  </si>
  <si>
    <t>ALCANCE: Desde la elaboración del anteproyecto de presupuesto de la ANT, hasta la presentación de los estados financieros.  
OBJETIVO: Administrar los recursos e información financiera con base en las necesidades de las dependencias de la Agencia y organismos estatales requirentes, a través de mecanismos de dirección, registro, ejecución, control y seguimiento de los recursos.</t>
  </si>
  <si>
    <t>1. GEFIN-P-001 FORMULACIÓN DE ANTEPROYECTO DE PRESUPUESTO DE LA ANT.
2. GEFIN-P-002 PAGO ACREEDORES VARIOS.
3. GEFIN-P-003 SOLICITUD EXPEDICIÓN Y MODIFICACIÓN DE CERTIFICADOS DE DISPONIBILIDAD PRESUPUESTAL.
4. GEFIN-P-004 GESTIÓN DE PAGOS.
5. GEFIN-P-005 GESTIÓN DE ADMINISTRACIÓN DEL PAC.
6. GEFIN-P-006 PREPARACIÓN Y PRESENTACIÓN DE ESTADOS FINANCIEROS.
7. GEFIN-P-007 REGISTRO DE INGRESOS.
8. GEFIN-P-008 CAJA MENOR.</t>
  </si>
  <si>
    <t xml:space="preserve">1. Secretaría General.
2. Subdirección Administrativa y Financiera.
3. Subdirección de Administracion de Tierras de la Nación.
4. Oficina de Planeación </t>
  </si>
  <si>
    <t>Seguimiento, Evaluación y Mejora</t>
  </si>
  <si>
    <t>ALCANCE: Desde el reporte y análisis de información y datos, la determinación de las causas probables de los incumplimientos y tendencias negativas hasta la formulación de acciones correctivas, preventivas y de mejora.  
OBJETIVO: Analizar la información proveniente de la retroalimentación del desempeño de procesos, planes, programas y proyectos, para la toma de decisiones y formulación de nuevas acciones orientadas a elevar el nivel de cumplimiento, transparencia y mejora institucional.</t>
  </si>
  <si>
    <t>1. SEYM-P-002 GESTIÓN DEL PLAN DE MEJORAMIENTO.
2. SEYM-P-003 CONTROL DE SALIDAS NO CONFORMES.
3. SEYM-P-005 SEGUIMIENTO AL DESEMPEÑO.
4. SEYM-P-006 SEGUIMIENTO A LA EJECUCIÓN PRESUPUESTAL Y DE METAS.
5. SEYM-P-007 REALIZACIÓN DE AUDITORÍAS, INFORMES OBLIGATORIOS Y-O SEGUIMIENTOS.</t>
  </si>
  <si>
    <t xml:space="preserve">1. Oficina de Control Interno.
2. Oficina de Planeación.
3. Oficina del Inspector de Gestión de Tierras.
4. Secretaría General
</t>
  </si>
  <si>
    <t>IDENTIFICACIÓN DEL RIESGO</t>
  </si>
  <si>
    <r>
      <t>"</t>
    </r>
    <r>
      <rPr>
        <b/>
        <i/>
        <sz val="16"/>
        <color theme="1"/>
        <rFont val="Calibri"/>
        <family val="2"/>
        <scheme val="minor"/>
      </rPr>
      <t>Definición de riesgo de corrupción:</t>
    </r>
    <r>
      <rPr>
        <i/>
        <sz val="16"/>
        <color theme="1"/>
        <rFont val="Calibri"/>
        <family val="2"/>
        <scheme val="minor"/>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6"/>
        <color theme="1"/>
        <rFont val="Calibri"/>
        <family val="2"/>
        <scheme val="minor"/>
      </rPr>
      <t>DAFP 2018</t>
    </r>
  </si>
  <si>
    <t>FICHA DE IDENTIFICACIÓN DEL RIESGO</t>
  </si>
  <si>
    <t>OBJETIVO DEL PROCESO</t>
  </si>
  <si>
    <t>RESPONSABLES DEL PROCESO</t>
  </si>
  <si>
    <r>
      <t xml:space="preserve">¿QUÉ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</si>
  <si>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¿CÓMO O POR QUÉ PUEDE SUCEDER? </t>
    </r>
    <r>
      <rPr>
        <sz val="11"/>
        <color theme="1"/>
        <rFont val="Arial Narrow"/>
        <family val="2"/>
      </rPr>
      <t xml:space="preserve">
Establecer las causas a partir de los factores determinados en el contexto.</t>
    </r>
  </si>
  <si>
    <r>
      <rPr>
        <b/>
        <sz val="11"/>
        <color theme="1"/>
        <rFont val="Arial Narrow"/>
        <family val="2"/>
      </rPr>
      <t>¿CUÁNDO PUEDE SUCEDER?</t>
    </r>
    <r>
      <rPr>
        <sz val="11"/>
        <color theme="1"/>
        <rFont val="Arial Narrow"/>
        <family val="2"/>
      </rPr>
      <t xml:space="preserve">
de acuerdo con el desarrollo del proceso, el momento o tarea critica en la que se puede materializar el riesgo.</t>
    </r>
  </si>
  <si>
    <r>
      <t xml:space="preserve">¿QUÉ CONSECUENCIAS TENDRÍA SU MATERIALIZACIÓN?
</t>
    </r>
    <r>
      <rPr>
        <sz val="11"/>
        <color theme="1"/>
        <rFont val="Arial Narrow"/>
        <family val="2"/>
      </rPr>
      <t>Determinar los posibles efectos por la materialización del riesgo</t>
    </r>
  </si>
  <si>
    <t>RIESGO DE CORRUPCIÓN</t>
  </si>
  <si>
    <t>Acción u omisión</t>
  </si>
  <si>
    <t>Uso del poder</t>
  </si>
  <si>
    <t>Desviar la gestión de lo público</t>
  </si>
  <si>
    <t>Beneficio privado</t>
  </si>
  <si>
    <t>Establecer los lineamientos estratégicos y el esquema de operación de la Agencia Nacional de Tierras, asegurando la disponibilidad de los recursos necesarios para su aplicación.</t>
  </si>
  <si>
    <t>Riesgo 1</t>
  </si>
  <si>
    <t>Causa 1 Riesgo 1</t>
  </si>
  <si>
    <t>Consecuencia 1 Riesgo 1</t>
  </si>
  <si>
    <t>Causa 2 Riesgo 1</t>
  </si>
  <si>
    <t>Consecuencia 2 Riesgo 1</t>
  </si>
  <si>
    <t>Riesgo 2</t>
  </si>
  <si>
    <t>Causa 1 Riesgo 2</t>
  </si>
  <si>
    <t>Consecuencia 1 Riesgo 2</t>
  </si>
  <si>
    <t>Causa 2 Riesgo 2</t>
  </si>
  <si>
    <t>Consecuencia 2 Riesgo 2</t>
  </si>
  <si>
    <t>Riesgo 3</t>
  </si>
  <si>
    <t>Causa 1 Riesgo 3</t>
  </si>
  <si>
    <t>Consecuencia 1 Riesgo 3</t>
  </si>
  <si>
    <t>Causa 2 Riesgo 3</t>
  </si>
  <si>
    <t>Consecuencia 2 Riesgo 3</t>
  </si>
  <si>
    <t>Riesgo 4</t>
  </si>
  <si>
    <t>Causa 1 Riesgo 4</t>
  </si>
  <si>
    <t>Consecuencia 1 Riesgo 4</t>
  </si>
  <si>
    <t>Causa 2 Riesgo 4</t>
  </si>
  <si>
    <t>Consecuencia 2 Riesgo 4</t>
  </si>
  <si>
    <t>Riesgo 5</t>
  </si>
  <si>
    <t>Causa 1 Riesgo 5</t>
  </si>
  <si>
    <t>Consecuencia 1 Riesgo 5</t>
  </si>
  <si>
    <t>Causa 2 Riesgo 5</t>
  </si>
  <si>
    <t>Consecuencia 2 Riesgo 5</t>
  </si>
  <si>
    <t>Establecer lineamientos para la comunicación y coordinación intra e interinstitucional, que proporcione a los grupos de interés información veraz, objetiva y oportuna de la misión, objetivos y gestión de la Agencia Nacional de Tierras.</t>
  </si>
  <si>
    <t>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</si>
  <si>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Asegurar la atención al ciudadano, mediante los modelos de atención por oferta, demanda y descongestión, que permita detectar las necesidades de ordenamiento social de la propiedad rural.</t>
  </si>
  <si>
    <t>La posibilidad de ocurrencia de hechos de concusión o cohecho en la atención a la ciudadanía en la UGT’S, PAT’S y cualquier ventanilla de atención al ciudadano.</t>
  </si>
  <si>
    <t xml:space="preserve">Debido a la entrega de sobornos, dádivas o coimas  para el favorecimiento de trámites y solicitudes obviando los procedimientos internos de la entidad </t>
  </si>
  <si>
    <t>Durante o después de la atención</t>
  </si>
  <si>
    <t xml:space="preserve">Retraso de trámites por parte del peticionario lo que conlleva a la apertura de procesos ante las autoridades competentes </t>
  </si>
  <si>
    <t xml:space="preserve">Debido al abuso de poder por parte del Servidor público en beneficio propio  para el favorecimiento de trámites y solicitudes obviando los procedimientos internos de la entidad </t>
  </si>
  <si>
    <t xml:space="preserve">Apertura de procesos a los que haya lugar ante las autoridades competentes </t>
  </si>
  <si>
    <t xml:space="preserve">Amenazas en el ejercicio de las funciones de los colaboradores de la ANT para beneficiar a terceros </t>
  </si>
  <si>
    <t xml:space="preserve">En cualquiera de los contactos que realiza el personal de la Agencia Nacional de Tierras desde las Unidades de Gestión Territorial con los usuarios y ciudadanos en relación a sus procesos misionales </t>
  </si>
  <si>
    <t>Pérdida de la credibilidad institucional e investigaciones y sanciones</t>
  </si>
  <si>
    <t xml:space="preserve">Sobornos  a colaboradores o funcionarios de la entidad para adelantar los procesos misionales que tiene a cargo la Agencia Nacional de Tierras </t>
  </si>
  <si>
    <t xml:space="preserve">Oportunidad para estafas a ciudadanos a través de información falsa y solicitud de dineros para adelantar procesos en cabeza de la Agencia Nacional de Tierras que deriven en investigaciones relacionados con delitos contra la administración pública </t>
  </si>
  <si>
    <t>La posibilidad de ocurrencia de hechos de concusión o cohecho en la atención a la ciudadanía en la UGT´S, PAT´S y cualquier ventanilla de atención al ciudadano</t>
  </si>
  <si>
    <t>Amenazas</t>
  </si>
  <si>
    <t>En cualquiera de los contactos con los usuarios y ciudadanos</t>
  </si>
  <si>
    <t>Sobornos</t>
  </si>
  <si>
    <t>Oportunidad para estafas a ciudadanos</t>
  </si>
  <si>
    <t xml:space="preserve">Amenazas </t>
  </si>
  <si>
    <t>Perdida de la Credibilidad Institucional</t>
  </si>
  <si>
    <t xml:space="preserve">sanciones, investigaciones disciplinarias </t>
  </si>
  <si>
    <t xml:space="preserve">Sobornos </t>
  </si>
  <si>
    <t>Recibir pagos como sobornos por parte de colaboradores de la entidad</t>
  </si>
  <si>
    <t>La Posibilidad de ocurrencia de hechos de concusión o cohecho en la atención a la ciudadanía en las UGT´S, PAT´S y cualquier ventanilla de atención al ciudadano</t>
  </si>
  <si>
    <t xml:space="preserve">Inadecuada orientación en la respuesta a los requerimientos de los ciudadanos por desconocimiento de los procesos de la Entidad y normas aplicables. </t>
  </si>
  <si>
    <t>Desde la recepción de peticiones, y  solicitudes relacionadas con el  portafolio de productos y servicios de la  ANT</t>
  </si>
  <si>
    <t>Vulneración del derecho fundamental de petición</t>
  </si>
  <si>
    <t>Inoportuna respuesta a los requerimientos de los ciudadanos</t>
  </si>
  <si>
    <t>Presentación de acciones de tutelas por parte de los ciudadanos, el cual podría generar un daño antijuridico a la entidad</t>
  </si>
  <si>
    <t>falta de ética Profesional por parte de los colaboradores</t>
  </si>
  <si>
    <t xml:space="preserve">Disminución en la confianza e imagen de la entidad respecto de los trámites a cargo de esta.	</t>
  </si>
  <si>
    <t xml:space="preserve">Ambición personal por obtención de dineros </t>
  </si>
  <si>
    <t xml:space="preserve">Al momento en que se realice atenciones al ciudadano </t>
  </si>
  <si>
    <t xml:space="preserve">Inseguridad en la ciudadanía al momento de realizar gestiones ante la entidad </t>
  </si>
  <si>
    <t xml:space="preserve">Debilidad o flexibilidad institucional en capacitaciones sobre las consecuencias jurídicas que implican los actos de corrupción </t>
  </si>
  <si>
    <t>Investigaciones penales</t>
  </si>
  <si>
    <t xml:space="preserve">Aplicación errónea de los procedimientos o procesos por funcionarios o contratistas para beneficio particular. </t>
  </si>
  <si>
    <t xml:space="preserve">En cualquiera de los contactos con los usuarios y ciudadanos cuando se acercan a la oficina las personas a solicitar inscripción RESO o radicar predios para la adquisición </t>
  </si>
  <si>
    <t xml:space="preserve">Solicitud u ofrecimiento de dádivas para la postulación para la adquisición de tierras </t>
  </si>
  <si>
    <t>Oportunidad para estafas a ciudadanos Pérdidas económicas por parte de los afectados</t>
  </si>
  <si>
    <t>Intimidaciones directas: Los colaboradores son objeto de intimidaciones verbales o físicas para influir en sus decisiones relacionadas con procesos misionales.</t>
  </si>
  <si>
    <t>Cuando se gestionan solicitudes dentro de los procesos misionales de la Agencia Nacional de Tierras, ciertos terceros con intereses particulares pueden recurrir a prácticas de intimidación, buscando ejercer presión sobre los colaboradores con el objetivo de influir en las decisiones institucionales y garantizar que estas favorezcan sus pretensiones, incluso cuando no cumplen con los requisitos legales establecidos..</t>
  </si>
  <si>
    <t>Pérdida de la Transparencia Institucional</t>
  </si>
  <si>
    <t>Presiones indebidas: Se presentan intentos de soborno, coacción o manipulación por parte de actores que buscan desviar los procedimientos establecidos.</t>
  </si>
  <si>
    <t>Desigualdad en los procesos Misionales</t>
  </si>
  <si>
    <t>Determinar las acciones necesarias a cargo de la Entidad para consolidar el Ordenamiento Social de la Propiedad Rural considerando los modelos de atención por oferta, demanda y descongestión.</t>
  </si>
  <si>
    <t>Posibilidad de tráfico de influencias en el levantamiento de información durante la implementación de Planes de Ordenamiento Social de la Propiedad para favorecer al servidor público o a tercero.</t>
  </si>
  <si>
    <t>Desconocimiento por parte de la comunidad campesina y étnica sobre el modelo de atención por oferta en la implementación de los Planes de Ordenamiento</t>
  </si>
  <si>
    <t>Durante la recolección y análisis de la información física y jurídica para la implementación del Plan de Ordenamiento Social de la propiedad en el municipio programado.</t>
  </si>
  <si>
    <t>Multa y sanción del ente regulador</t>
  </si>
  <si>
    <t>Desconocimiento de la normatividad y lineamientos establecidos para la validación de la información física y jurídica de los predios derivados del barrido predial</t>
  </si>
  <si>
    <t>pérdida de credibilidad institucional</t>
  </si>
  <si>
    <t>Posibilidad de concusión o cohecho por inscripción, valoración y calificación en el Registro de Sujetos de Ordenamiento</t>
  </si>
  <si>
    <t>Falta de ética profesional del funcionario o personal vinculado a la entidad.</t>
  </si>
  <si>
    <t>En el proceso de inscripción y calificación en el RESO</t>
  </si>
  <si>
    <t>Deterioro de la imagen institucional.</t>
  </si>
  <si>
    <t>Desconocimiento de las sanciones penales y disciplinarias que se configuran con la materialización del riesgo</t>
  </si>
  <si>
    <t>Hallazgos, observaciones y/o acciones sancionatorias por parte de los organismos de control.</t>
  </si>
  <si>
    <t>Posibilidad de prevaricato por inscripción, valoración y calificación en el Registro de Sujetos de Ordenamiento</t>
  </si>
  <si>
    <t>Desconocimiento de la normatividad y lineamientos establecidos para el desarrollo de valoración y calificación en el registro de sujetos de ordenamiento</t>
  </si>
  <si>
    <t>En el proceso de valoración y calificación puede alterarse u omitir información</t>
  </si>
  <si>
    <t>Pérdida de la credibilidad institucional.</t>
  </si>
  <si>
    <t>Falta de articulación entre las áreas misionales de la entidad en la identificación de las personas que deben ser sujeto de reforma agraria</t>
  </si>
  <si>
    <t>Demandas contra la entidad y/o funcionarios</t>
  </si>
  <si>
    <t>Adelantar los procedimientos administrativos especiales agrarios y acompañar la formalización de los bienes privados, para establecer la naturaleza jurídica y la relación con la tierra.</t>
  </si>
  <si>
    <t xml:space="preserve">Posibilidad de ocurrencia de hechos de concusión o cohecho en la decisiones definitivas de los procesos agrarios o formalización de la propiedad privada rural realizadas por la Dirección de Gestión Jurídica de Tierras, sus subdirecciones adscritas y las Unidades de Gestión Territorial con funciones delegadas.
</t>
  </si>
  <si>
    <t>Intereses políticos, económicos o sociales que desvíen el propósito de la decisión.</t>
  </si>
  <si>
    <t>Etapa de cierre de los trámites administrativos de procesos agrarios y de formalización de la propiedad privada rural.</t>
  </si>
  <si>
    <t>Desgaste administrativo para subsanar la actuación.</t>
  </si>
  <si>
    <t>Servidores públicos o colaboradores de la Dirección de Gestión Jurídica de Tierras, las subdirecciones adscritas y las Unidades de Gestión Territorial con funciones delegadas, se aparten del cumplimiento normativo o de los procedimientos internos establecidos por la ANT.</t>
  </si>
  <si>
    <t>Posibilidad de ocurrencia de hechos de prevaricato en las actuaciones administrativas, de la etapa probatoria, de procesos agrarios o de formalización de la propiedad privada rural realizadas por la Dirección de Gestión Jurídica de Tierras, sus subdirecciones adscritas y las Unidades de Gestión Territorial con estas funciones delegadas.</t>
  </si>
  <si>
    <t>Existencia de la voluntad de retrasar o rehusar la toma de una decisión administrativa planeada para la vigencia.</t>
  </si>
  <si>
    <t>Etapa inicial y probatoria de los procesos agrarios y de formalización de la propiedad privada rural.</t>
  </si>
  <si>
    <t>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</si>
  <si>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Posibilidad de ocurrencia de hechos de concusión o cohecho en la gestión de las solicitudes de acceso a tierra de las comunidades étnicas tramitadas por la Subdirección de Asuntos Étnicos.</t>
  </si>
  <si>
    <t>Presión Externa o Interferencia Política</t>
  </si>
  <si>
    <t>En cualquier etapa de la ejecución del procedimiento asignado a los diferentes Equipos de formalización por parte de la Subdirección y Dirección de Asuntos Étnicos</t>
  </si>
  <si>
    <t>Investigaciones Penales, Disciplinarias y Fiscales.</t>
  </si>
  <si>
    <t>Existencia de intereses particulares y/o privados en predios de comunidades étnicas.</t>
  </si>
  <si>
    <t>Afectación en las relaciones de confianza con las comunidades étnicas.</t>
  </si>
  <si>
    <t xml:space="preserve">En cualquier etapa de la ejecución del procedimiento asignado a los diferentes Equipos de formalización por parte de la Subdirección y Dirección de Asuntos Étnicos </t>
  </si>
  <si>
    <t>Posibilidad de ocurrencia de prevaricato en la adquisición de predios para comunidades étnicas con avalúos mal practicados, o no aptos para beneficio de terceros en la Dirección de Asuntos Étnicos.</t>
  </si>
  <si>
    <t xml:space="preserve">Porque los avalúos son practicados por el IGAC o lonjas privadas, entidades diferentes a la ANT </t>
  </si>
  <si>
    <t>Al momento de la entrega del Informe de Avalúo Comercial Rural o de la visita técnica  del predio objeto de adquisición.</t>
  </si>
  <si>
    <t>Detrimento patrimonial por pago de lo no debido.</t>
  </si>
  <si>
    <t xml:space="preserve">Porque en la visita técnica se identifique que el predio es apto para beneficiar a la comunidad y que no tenga agua </t>
  </si>
  <si>
    <t>Posibilidad de presentarse cohecho, concusión y/o prevaricato, en las actuaciones de algún profesional de la Dirección de Acceso a Tierras, a través de la manipulación y/u omisión de información durante la realización del avalúo comercial para la compra directa de un predio</t>
  </si>
  <si>
    <t>Causa Presencia de intereses particulares o conductas de recibir o solicitar beneficios durante la realización del avalúo comercial, por parte del profesional designado para su realización</t>
  </si>
  <si>
    <t>Durante el reconocimiento predial rural y en la realización del estudio complementarios de la zona</t>
  </si>
  <si>
    <t>Afectación en el logro de indicadores y metas asociadas a compra de predios en actividades misionales</t>
  </si>
  <si>
    <t>Desarrollo de actividades por fuera de las normas, procedimientos, parámetros y criterios establecidos para beneficio propio o de terceros.  Así como, baja inducción y/o capacitación en procesos y procedimientos internos de la DAT relacionados con el riesgo identificado.</t>
  </si>
  <si>
    <t>Investigaciones internas (control interno) o externas (por parte de órganos de control)</t>
  </si>
  <si>
    <t>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t>
  </si>
  <si>
    <t xml:space="preserve">Presencia de intereses particulares o conductas de recibir o solicitar beneficios, por parte de los profesionales asignados en la Subdirección de Acceso a Tierras en Zonas Focalizadas o en el territorio donde haga presencia la ANT, para el estudio de predios objeto de materialización del subsidio </t>
  </si>
  <si>
    <t>Durante todas las etapas de los procedimientos ACCTI-P-016 Materialización del Subsidio - Adquisición del predio y ACCTI-P-017  Materialización del subsidio- Implementación del proyecto productivo</t>
  </si>
  <si>
    <t>Desconocimiento del equipo profesional asignado, de los requisitos establecidos en los Procedimientos ACCTI-P-016 Materialización del Subsidio - Adquisición del predio y ACCTI-P-017  Materialización del subsidio- Implementación del proyecto productivo, así como, la falta de claridad en la normatividad aplicable.</t>
  </si>
  <si>
    <t>Afectación en el logro de indicadores y metas asociadas a la adquisición de predios en zonas focalizadas</t>
  </si>
  <si>
    <t>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t>
  </si>
  <si>
    <t>En la elaboración del informe técnico-jurídico, se puede favorecer intereses a particulares a efectos de establecer el inicio fase administrativa y/o judicial</t>
  </si>
  <si>
    <t>Durante la validación de la información remitida por parte DGOSP, como en la  elaboración del informe técnico jurídico, en el marco del procedimiento único</t>
  </si>
  <si>
    <t>Desconocimiento de los requisitos establecidos en el Procedimiento ACCTI-P-005 Revocatoria Baldíos a Persona Natural -Ley 160/94 y ACCTI-P-014 Titulación de Baldíos POSPR, por parte de colaboradores nuevos del Grupo de Revocatoria</t>
  </si>
  <si>
    <t>Afectación en el logro de indicadores y metas asociadas a adjudicación de predios baldíos y bienes fiscales patrimoniales en los municipios focalizados</t>
  </si>
  <si>
    <t>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t>
  </si>
  <si>
    <t>Durante el desarrollo de las etapas del procedimiento de Revocatoria Directa, según requisitos establecidos con énfasis en la emisión de la resolución de decisión de fondo del trámite de Revocatoria</t>
  </si>
  <si>
    <t>Posibilidad de presentarse cohecho, concusión y/o prevaricato, en las actuaciones de algún profesional de la Subdirección de Acceso a Tierras por Demanda y Descongestión, a través de la manipulación de información en las diferentes etapas del procedimiento de Reconocimiento de Derechos de Baldíos en Zonas no Focalizadas</t>
  </si>
  <si>
    <t>En la elaboración del informe técnico-jurídico, se puede favorecer intereses a particulares a efectos de establecer el inicio fase administrativa</t>
  </si>
  <si>
    <t>Durante el desarrollo de las etapas del procedimiento de Reconocimiento de Derechos de Baldíos en Zonas no Focalizadas, según requisitos establecidos con énfasis en la emisión del acto definitivo</t>
  </si>
  <si>
    <t>Desconocimiento de los requisitos establecidos en el Procedimiento ACCTI-P-019 Reconocimiento de Derechos de Baldíos en Zonas no Focalizadas (Decreto Ley 902 de 2017)</t>
  </si>
  <si>
    <t>Afectación en el logro de indicadores y metas asociadas al procedimiento de Reconocimiento de Derechos de Baldíos en Zonas no Focalizadas</t>
  </si>
  <si>
    <t>Posibilidad de presentarse cohecho, concusión y/o prevaricato, en las actuaciones de algún profesional de la Subdirección de Acceso a Tierras por Demanda y Descongestión, a través de la manipulación de información en las diferentes etapas de los procedimientos de Titulación Bienes Fiscales Patrimoniales</t>
  </si>
  <si>
    <t>Desconocimiento de los requisitos establecidos en los procedimiento ACCTI-P-013 ADJUDICACIÓN Y/O REGULARIZACIÓN y ACCTI-P-015 TRÁMITE ESPECIAL EN CASO DE OCUPACIÓN DE HECHO DE PREDIOS</t>
  </si>
  <si>
    <t>Afectación en el logro de indicadores y metas asociadas a los procedimientos de Titulación Bienes Fiscales Patrimoniales</t>
  </si>
  <si>
    <t>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</si>
  <si>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Posibilidad de presentarse cohecho, concusión y/o prevaricato, en las actuaciones de algún profesional en el marco de la operación del proceso de Administración de Tierras de la Nación en el desarrollo de actividades para la Adjudicación de Baldíos a Entidades de Derecho Público, Limitaciones a la Propiedad, Regulación y Formalización de Servidumbres y en la Administración de Baldíos Insulares</t>
  </si>
  <si>
    <t>Causa 1 Presencia de intereses particulares o conductas del profesional designado por SATN, que conlleve a recibir o solicitar beneficios en el desarrollo de las actividades del proceso de Administración de tierras relacionadas con la Adjudicación de Baldíos a Entidades de Derecho Público, Limitaciones a la Propiedad, Regulación y Formalización de Servidumbres y en la Administración de Baldíos Insulares	Riesgo 1</t>
  </si>
  <si>
    <t>Durante el desarrollo de las actividades, especialmente en las actividades que tiene contacto directo con comunidades o instituciones interesadas en el proceso.</t>
  </si>
  <si>
    <t>Detrimento patrimonial o defraudación, tanto de los particulares como del estado</t>
  </si>
  <si>
    <t>Investigaciones internas (control interno, control disciplinario) o externas (por parte de órganos de control)</t>
  </si>
  <si>
    <t>Prestar servicios de tecnologías de información y comunicaciones, y geografía y topografía oportunos para la operación y la toma de decisiones de la Agencia.</t>
  </si>
  <si>
    <t>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</si>
  <si>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Posibilidad de ocurrencia de prevaricato por la vinculación de personal sin cumplimiento de requisitos mínimos en beneficio particular o de un tercero.</t>
  </si>
  <si>
    <t xml:space="preserve">Intereses de terceros. Omisión intencional en la aplicación de criterios definidos en el Manual de Funciones, competencias y requisitos o la  modificación de los mismos </t>
  </si>
  <si>
    <t>En el proceso de selección de personal</t>
  </si>
  <si>
    <t xml:space="preserve"> Investigaciones por parte de órganos de control.</t>
  </si>
  <si>
    <t xml:space="preserve">  Presión indebida por parte de jefes o superiores lo cual conlleva a verificación sesgada de cumplimiento de requisitos de vinculación.</t>
  </si>
  <si>
    <t>Perdida de la credibilidad institucional</t>
  </si>
  <si>
    <t>Asesorar y dar soporte jurídico a las diferentes dependencias, a través de la emisión de conceptos y demás soportes legales que sean necesarios, así como realizar todas las actuaciones tendientes a la debida defensa de los intereses de la entidad.</t>
  </si>
  <si>
    <t>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t>
  </si>
  <si>
    <t xml:space="preserve">Beneficios particulares del colaborador.	</t>
  </si>
  <si>
    <t>El presente riesgo tiene la posibilidad de materializarse cuando la emisión de conceptos jurídicos, la gestión del cobro coactivo o las respuestas a demandas, a las acciones de tutela y demás requerimientos de los jueces de la república, se asigna por reparto y el funcionario o contratista responsable, emite una resolución arbitraria en un asunto administrativo o judicial contraria a la ley.</t>
  </si>
  <si>
    <t>Investigaciones y sanciones.</t>
  </si>
  <si>
    <t>Presiones indebidas.</t>
  </si>
  <si>
    <t xml:space="preserve">Detrimento patrimonial y pérdida de credibilidad institucional (interna y externa)	</t>
  </si>
  <si>
    <t>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t>
  </si>
  <si>
    <t xml:space="preserve">El presente riesgo tiene la posibilidad de materializarse cuando la emisión de conceptos jurídicos, la gestión del cobro coactivo o las respuestas a demandas, a las acciones de tutela y demás requerimientos de los jueces de la república, se asigna por reparto y el funcionario o contratista responsable, solicita, acepta u ofrece dinero, regalos o favores a cambio de un acto relacionado con la ejecución de las actuaciones administrativas a su cargo.	</t>
  </si>
  <si>
    <t xml:space="preserve"> Investigaciones y sanciones.</t>
  </si>
  <si>
    <t xml:space="preserve"> Detrimento patrimonial y pérdida de credibilidad institucional (interna y externa)	</t>
  </si>
  <si>
    <t xml:space="preserve"> Adelantar la adquisición de bienes y/o servicios de la Agencia a través de los mecanismos definidos para la selección, elaboración, celebración, formalización, ejecución, terminación y/o liquidación de los contratos.</t>
  </si>
  <si>
    <t>Posibilidad que se celebren contratos indebidos con vicios estructurales en los pliegos y términos de referencia, debido a la omisión de criterios técnicos establecidos, la evaluación sesgada de proveedores y la falta de supervisión adecuada en la planeación del proceso; motivado por presiones indebidas de terceros, debilidades en los controles internos y carencias en los mecanismos de verificación.</t>
  </si>
  <si>
    <t>Debilidades en la fase de planeación y revisión, que permitan vicios en la estructuración de los pliegos y términos por presiones indebidas, orientados a un beneficio a terceros.</t>
  </si>
  <si>
    <t>Etapa precontractual</t>
  </si>
  <si>
    <t>Detrimento patrimonial</t>
  </si>
  <si>
    <t>Indebida verificación de requisitos y evaluación no objetiva de los proveedores.</t>
  </si>
  <si>
    <t>Investigaciones y sanciones por parte de los órganos de control, así como pérdida de credibilidad institucional</t>
  </si>
  <si>
    <t>Posibilidad de ocurrencia de ejecución indebida de contratos por la extralimitación u omisión de la funciones del supervisor del contrato</t>
  </si>
  <si>
    <t>Deficiencia en el ejercicio de la interventoría o supervisión</t>
  </si>
  <si>
    <t>Etapa contractual y postcontractual</t>
  </si>
  <si>
    <t>Demandas contra la entidad</t>
  </si>
  <si>
    <t> </t>
  </si>
  <si>
    <t>Investigaciones y sanciones por parte de los organos de control, así como pérdida de credibilidad institucional</t>
  </si>
  <si>
    <t>Posibilidad de ocurrencia de prevaricato por la omisión del debido proceso administrativo sancionatorio, cuando se presenten incumplimientos contractuales.</t>
  </si>
  <si>
    <t>Gestionar la Administración y mantenimiento de bienes y servicios necesarios para la ejecución de los procesos de la entidad.</t>
  </si>
  <si>
    <t>Posibilidad de incurrir en peculado con los bienes devolutivos de la Agencia Nacional de Tierras</t>
  </si>
  <si>
    <t xml:space="preserve">Desconocimiento de los procedimientos de uso de bienes de la Agencia Nacional de Tierras </t>
  </si>
  <si>
    <t>El uso y asignación de los bienes de la Agencia Nacional de Tierras</t>
  </si>
  <si>
    <t>Detrimento patrimonial e investigaciones y sanciones</t>
  </si>
  <si>
    <t>Aumento en los costos de mantenimiento y adquisición de bienes</t>
  </si>
  <si>
    <t>Administrar los recursos e información financiera con base en las necesidades de las dependencias de la Agencia y organismos estatales requirentes, a través de mecanismos de dirección, registro, ejecución, control y seguimiento de los recursos</t>
  </si>
  <si>
    <t>Posibilidad de ocurrencia de hechos de prevaricato por legalización y obligación y/o falsedad ideológica en el trámite de las cuentas de cobro generadas por los proveedores de la Agencia Nacional de Tierras, sin el cumplimiento de requisitos presupuestales y contables exigidos por la entidad y la ley.</t>
  </si>
  <si>
    <t>Fallas en el control de los requisitos para la causación económica.</t>
  </si>
  <si>
    <t>Desde la recepción de cuentas hasta el pago al beneficiario final</t>
  </si>
  <si>
    <t xml:space="preserve"> Detrimento patrimonial</t>
  </si>
  <si>
    <t xml:space="preserve">Falta de control del procedimiento de pagos y listas de chequeo </t>
  </si>
  <si>
    <t>Investigaciones y sanciones por parte de órganos de control, así como la pérdida de credibilidad institucional</t>
  </si>
  <si>
    <t>Analizar la información proveniente de la retroalimentación del desempeño de procesos, planes, programas y proyectos, para la toma de decisiones y formulación de nuevas acciones orientadas a elevar el nivel de cumplimiento, transparencia y mejora institucional</t>
  </si>
  <si>
    <t>VALORACIÓN DEL RIESGO INHERENTE</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</si>
  <si>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</si>
  <si>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FICHA DE VALORACIÓN DEL RIESGO INHERENTE</t>
  </si>
  <si>
    <t>DESCRIPCIÓN DEL RIESGO</t>
  </si>
  <si>
    <r>
      <rPr>
        <b/>
        <sz val="18"/>
        <color theme="1"/>
        <rFont val="Arial Narrow"/>
        <family val="2"/>
      </rPr>
      <t>PROBABILIDAD</t>
    </r>
    <r>
      <rPr>
        <sz val="14"/>
        <color theme="1"/>
        <rFont val="Arial Narrow"/>
        <family val="2"/>
      </rPr>
      <t xml:space="preserve">
</t>
    </r>
    <r>
      <rPr>
        <b/>
        <sz val="12"/>
        <color theme="1"/>
        <rFont val="Arial Narrow"/>
        <family val="2"/>
      </rPr>
      <t>CASI SEGURO:</t>
    </r>
    <r>
      <rPr>
        <sz val="12"/>
        <color theme="1"/>
        <rFont val="Arial Narrow"/>
        <family val="2"/>
      </rPr>
      <t xml:space="preserve"> Se espera que el evento ocurra en la mayoría de las circunstancias. (Frecuencia: más de 1 vez al año.)
</t>
    </r>
    <r>
      <rPr>
        <b/>
        <sz val="12"/>
        <color theme="1"/>
        <rFont val="Arial Narrow"/>
        <family val="2"/>
      </rPr>
      <t>PROBABLE:</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t>
    </r>
    <r>
      <rPr>
        <sz val="12"/>
        <color theme="1"/>
        <rFont val="Arial Narrow"/>
        <family val="2"/>
      </rPr>
      <t xml:space="preserve"> El evento podrá ocurrir en algún momento. (Frecuencia: Al menos 1 vez en los últimos 2 años.)
</t>
    </r>
    <r>
      <rPr>
        <b/>
        <sz val="12"/>
        <color theme="1"/>
        <rFont val="Arial Narrow"/>
        <family val="2"/>
      </rPr>
      <t>IMPROBABLE:</t>
    </r>
    <r>
      <rPr>
        <sz val="12"/>
        <color theme="1"/>
        <rFont val="Arial Narrow"/>
        <family val="2"/>
      </rPr>
      <t xml:space="preserve"> El evento puede ocurrir en algún momento. (Frecuencia: Al menos 1 vez en los últimos 5 años.)
</t>
    </r>
    <r>
      <rPr>
        <b/>
        <sz val="12"/>
        <color theme="1"/>
        <rFont val="Arial Narrow"/>
        <family val="2"/>
      </rPr>
      <t>RARA VEZ:</t>
    </r>
    <r>
      <rPr>
        <sz val="12"/>
        <color theme="1"/>
        <rFont val="Arial Narrow"/>
        <family val="2"/>
      </rPr>
      <t xml:space="preserve"> El evento puede ocurrir solo en circunstancias excepcionales. (No se ha presentado en los últimos 5 años.)</t>
    </r>
  </si>
  <si>
    <r>
      <rPr>
        <b/>
        <i/>
        <sz val="18"/>
        <color theme="1"/>
        <rFont val="Arial Narrow"/>
        <family val="2"/>
      </rPr>
      <t>Valor Probabilidad</t>
    </r>
    <r>
      <rPr>
        <i/>
        <sz val="14"/>
        <color theme="1"/>
        <rFont val="Arial Narrow"/>
        <family val="2"/>
      </rPr>
      <t xml:space="preserve"> (celda de calculo automatizado)</t>
    </r>
  </si>
  <si>
    <r>
      <rPr>
        <b/>
        <sz val="18"/>
        <color theme="1"/>
        <rFont val="Arial Narrow"/>
        <family val="2"/>
      </rPr>
      <t>IMPACTO</t>
    </r>
    <r>
      <rPr>
        <sz val="11"/>
        <color theme="1"/>
        <rFont val="Arial Narrow"/>
        <family val="2"/>
      </rPr>
      <t xml:space="preserve">
</t>
    </r>
    <r>
      <rPr>
        <sz val="14"/>
        <color theme="1"/>
        <rFont val="Arial Narrow"/>
        <family val="2"/>
      </rPr>
      <t xml:space="preserve">Si el riesgo de corrupción se materializa podría… (responder SI o NO)
</t>
    </r>
    <r>
      <rPr>
        <sz val="10"/>
        <color theme="1"/>
        <rFont val="Arial Narrow"/>
        <family val="2"/>
      </rPr>
      <t>Responder afirmativamente de UNA a CINCO pregunta (s) genera un impacto</t>
    </r>
    <r>
      <rPr>
        <b/>
        <sz val="10"/>
        <color theme="1"/>
        <rFont val="Arial Narrow"/>
        <family val="2"/>
      </rPr>
      <t xml:space="preserve"> moderado</t>
    </r>
    <r>
      <rPr>
        <sz val="10"/>
        <color theme="1"/>
        <rFont val="Arial Narrow"/>
        <family val="2"/>
      </rPr>
      <t>.
Responder afirmativamente de SEIS a ONCE preguntas genera un impacto</t>
    </r>
    <r>
      <rPr>
        <b/>
        <sz val="10"/>
        <color theme="1"/>
        <rFont val="Arial Narrow"/>
        <family val="2"/>
      </rPr>
      <t xml:space="preserve"> mayor.</t>
    </r>
    <r>
      <rPr>
        <sz val="10"/>
        <color theme="1"/>
        <rFont val="Arial Narrow"/>
        <family val="2"/>
      </rPr>
      <t xml:space="preserve">
Responder afirmativamente de DOCE a DIECINUEVE preguntas genera un impacto </t>
    </r>
    <r>
      <rPr>
        <b/>
        <sz val="10"/>
        <color theme="1"/>
        <rFont val="Arial Narrow"/>
        <family val="2"/>
      </rPr>
      <t>catastrófico.</t>
    </r>
  </si>
  <si>
    <r>
      <rPr>
        <b/>
        <i/>
        <sz val="18"/>
        <color theme="1"/>
        <rFont val="Arial Narrow"/>
        <family val="2"/>
      </rPr>
      <t>Valor Impacto</t>
    </r>
    <r>
      <rPr>
        <i/>
        <sz val="14"/>
        <color theme="1"/>
        <rFont val="Arial Narrow"/>
        <family val="2"/>
      </rPr>
      <t xml:space="preserve"> (celda de calculo automatizado)</t>
    </r>
  </si>
  <si>
    <t>RIESGO INHERENTE</t>
  </si>
  <si>
    <t>OPCIÓN DE MANEJO</t>
  </si>
  <si>
    <t>Total respuestas afirmativas</t>
  </si>
  <si>
    <t>Extremo</t>
  </si>
  <si>
    <t>DISEÑO Y VALORACIÓN DE CONTROLES</t>
  </si>
  <si>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6"/>
        <color theme="1"/>
        <rFont val="Calibri"/>
        <family val="2"/>
        <scheme val="minor"/>
      </rPr>
      <t>DAFP 2018</t>
    </r>
  </si>
  <si>
    <t>FICHA DE DISEÑO Y VALORACIÓN DE LOS CONTROLES</t>
  </si>
  <si>
    <t>VALORACIÓN DEL RIESGO RESIDUAL</t>
  </si>
  <si>
    <t>DISEÑO DE CONTROLES</t>
  </si>
  <si>
    <t>VALORACIÓN DEL DISEÑO DEL CONTROL</t>
  </si>
  <si>
    <t>VALORACIÓN DE LA EJECUCIÓN DEL CONTROL</t>
  </si>
  <si>
    <t>SOLIDEZ INDIVIDUAL DEL CONTROL</t>
  </si>
  <si>
    <r>
      <t xml:space="preserve">Ajuste en mapa de calor </t>
    </r>
    <r>
      <rPr>
        <sz val="18"/>
        <color theme="1"/>
        <rFont val="Arial Narrow"/>
        <family val="2"/>
      </rPr>
      <t>(celda de calculo automatizado)</t>
    </r>
  </si>
  <si>
    <r>
      <t xml:space="preserve">Nuevo valor Probabilidad </t>
    </r>
    <r>
      <rPr>
        <sz val="18"/>
        <color theme="1"/>
        <rFont val="Arial Narrow"/>
        <family val="2"/>
      </rPr>
      <t>(celda de calculo automatizado)</t>
    </r>
  </si>
  <si>
    <t>PROBABILIDAD RESIDUAL</t>
  </si>
  <si>
    <r>
      <t>Nuevo valor Impacto</t>
    </r>
    <r>
      <rPr>
        <sz val="18"/>
        <color theme="1"/>
        <rFont val="Arial Narrow"/>
        <family val="2"/>
      </rPr>
      <t>(celda de calculo automatizado)</t>
    </r>
  </si>
  <si>
    <t>IMPACTO RESIDUAL</t>
  </si>
  <si>
    <t>RIESGO RESIDUAL</t>
  </si>
  <si>
    <r>
      <rPr>
        <b/>
        <sz val="12"/>
        <color theme="1"/>
        <rFont val="Arial Narrow"/>
        <family val="2"/>
      </rPr>
      <t>RESPONSABLE</t>
    </r>
    <r>
      <rPr>
        <b/>
        <sz val="10"/>
        <color theme="1"/>
        <rFont val="Arial Narrow"/>
        <family val="2"/>
      </rPr>
      <t/>
    </r>
  </si>
  <si>
    <t>PERIODICIDAD</t>
  </si>
  <si>
    <t>PROPÓSITO</t>
  </si>
  <si>
    <r>
      <rPr>
        <b/>
        <sz val="12"/>
        <color theme="1"/>
        <rFont val="Arial Narrow"/>
        <family val="2"/>
      </rPr>
      <t>COMO SE REALIZA</t>
    </r>
    <r>
      <rPr>
        <sz val="10"/>
        <color theme="1"/>
        <rFont val="Arial Narrow"/>
        <family val="2"/>
      </rPr>
      <t/>
    </r>
  </si>
  <si>
    <r>
      <rPr>
        <b/>
        <sz val="12"/>
        <color theme="1"/>
        <rFont val="Arial Narrow"/>
        <family val="2"/>
      </rPr>
      <t>QUÉ PASA CON LAS OBSERVACIONES O DESVIACIONES</t>
    </r>
    <r>
      <rPr>
        <sz val="10"/>
        <color theme="1"/>
        <rFont val="Arial Narrow"/>
        <family val="2"/>
      </rPr>
      <t/>
    </r>
  </si>
  <si>
    <t>EVIDENCIA</t>
  </si>
  <si>
    <t>ACTIVIDAD DE CONTROL AL RIESGO</t>
  </si>
  <si>
    <r>
      <rPr>
        <b/>
        <sz val="10"/>
        <color theme="1"/>
        <rFont val="Arial Narrow"/>
        <family val="2"/>
      </rPr>
      <t>RESPONSABLE</t>
    </r>
    <r>
      <rPr>
        <sz val="10"/>
        <color theme="1"/>
        <rFont val="Arial Narrow"/>
        <family val="2"/>
      </rPr>
      <t xml:space="preserve">
¿Existe un responsable asignado a la ejecución del control?</t>
    </r>
  </si>
  <si>
    <r>
      <rPr>
        <b/>
        <sz val="10"/>
        <color theme="1"/>
        <rFont val="Arial Narrow"/>
        <family val="2"/>
      </rPr>
      <t>RESPONSABLE</t>
    </r>
    <r>
      <rPr>
        <sz val="10"/>
        <color theme="1"/>
        <rFont val="Arial Narrow"/>
        <family val="2"/>
      </rPr>
      <t xml:space="preserve">
¿El responsable tiene la autoridad y adecuada segregación de funciones en la ejecución del control?</t>
    </r>
  </si>
  <si>
    <r>
      <rPr>
        <b/>
        <sz val="10"/>
        <color theme="1"/>
        <rFont val="Arial Narrow"/>
        <family val="2"/>
      </rPr>
      <t>PERIODICIDAD</t>
    </r>
    <r>
      <rPr>
        <sz val="10"/>
        <color theme="1"/>
        <rFont val="Arial Narrow"/>
        <family val="2"/>
      </rPr>
      <t xml:space="preserve">
¿La oportunidad en que se ejecuta el control ayuda a prevenir la mitigación del riesgo o a detectar la materialización del riesgo de manera oportuna?</t>
    </r>
  </si>
  <si>
    <r>
      <rPr>
        <b/>
        <sz val="10"/>
        <color theme="1"/>
        <rFont val="Arial Narrow"/>
        <family val="2"/>
      </rPr>
      <t>PROPÓSITO</t>
    </r>
    <r>
      <rPr>
        <sz val="10"/>
        <color theme="1"/>
        <rFont val="Arial Narrow"/>
        <family val="2"/>
      </rPr>
      <t xml:space="preserve">
¿Las actividades que se desarrollan en el control realmente buscan por si sola prevenir o detectar las causas que pueden dar origen al riesgo, Ej.: verificar, validar, cotejar, comparar, revisar, etc.?</t>
    </r>
  </si>
  <si>
    <r>
      <rPr>
        <b/>
        <sz val="10"/>
        <color theme="1"/>
        <rFont val="Arial Narrow"/>
        <family val="2"/>
      </rPr>
      <t>COMO SE REALIZA</t>
    </r>
    <r>
      <rPr>
        <sz val="10"/>
        <color theme="1"/>
        <rFont val="Arial Narrow"/>
        <family val="2"/>
      </rPr>
      <t xml:space="preserve">
¿La fuente de información que se utiliza en el desarrollo del control es información confiable que permita mitigar el riesgo?</t>
    </r>
  </si>
  <si>
    <r>
      <rPr>
        <b/>
        <sz val="10"/>
        <color theme="1"/>
        <rFont val="Arial Narrow"/>
        <family val="2"/>
      </rPr>
      <t>QUÉ PASA CON LAS OBSERVACIONES O DESVIACIONES</t>
    </r>
    <r>
      <rPr>
        <sz val="10"/>
        <color theme="1"/>
        <rFont val="Arial Narrow"/>
        <family val="2"/>
      </rPr>
      <t xml:space="preserve">
¿Las observaciones, desviaciones o diferencias identificadas como resultados de la ejecución del control son investigadas y resueltas de manera oportuna?</t>
    </r>
  </si>
  <si>
    <r>
      <rPr>
        <b/>
        <sz val="10"/>
        <color theme="1"/>
        <rFont val="Arial Narrow"/>
        <family val="2"/>
      </rPr>
      <t>EVIDENCIA</t>
    </r>
    <r>
      <rPr>
        <sz val="10"/>
        <color theme="1"/>
        <rFont val="Arial Narrow"/>
        <family val="2"/>
      </rPr>
      <t xml:space="preserve">
¿Se deja evidencia o rastro de la ejecución del control que permita a cualquier tercero con la evidencia llegar a la misma conclusión?</t>
    </r>
  </si>
  <si>
    <t>Resultado de evaluación del diseño del control</t>
  </si>
  <si>
    <t>Rango de calificación del diseño del control</t>
  </si>
  <si>
    <r>
      <rPr>
        <b/>
        <sz val="16"/>
        <color theme="1"/>
        <rFont val="Arial Narrow"/>
        <family val="2"/>
      </rPr>
      <t>*Fuerte</t>
    </r>
    <r>
      <rPr>
        <sz val="16"/>
        <color theme="1"/>
        <rFont val="Arial Narrow"/>
        <family val="2"/>
      </rPr>
      <t xml:space="preserve">: El control se ejecuta de manera consistente por parte del responsable.
</t>
    </r>
    <r>
      <rPr>
        <b/>
        <sz val="16"/>
        <color theme="1"/>
        <rFont val="Arial Narrow"/>
        <family val="2"/>
      </rPr>
      <t>Moderado</t>
    </r>
    <r>
      <rPr>
        <sz val="16"/>
        <color theme="1"/>
        <rFont val="Arial Narrow"/>
        <family val="2"/>
      </rPr>
      <t xml:space="preserve">: El control se ejecuta algunas veces por parte del responsable.
</t>
    </r>
    <r>
      <rPr>
        <b/>
        <sz val="16"/>
        <color theme="1"/>
        <rFont val="Arial Narrow"/>
        <family val="2"/>
      </rPr>
      <t>Débil</t>
    </r>
    <r>
      <rPr>
        <sz val="16"/>
        <color theme="1"/>
        <rFont val="Arial Narrow"/>
        <family val="2"/>
      </rPr>
      <t>: El control no se ejecuta por parte del responsable.</t>
    </r>
  </si>
  <si>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</si>
  <si>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</si>
  <si>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</si>
  <si>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</si>
  <si>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</si>
  <si>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</si>
  <si>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</si>
  <si>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</si>
  <si>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SOLIDEZ</t>
  </si>
  <si>
    <t>PESO</t>
  </si>
  <si>
    <t>Secretaría General - Equipo de servicio a la ciudadanía.</t>
  </si>
  <si>
    <t>Anual</t>
  </si>
  <si>
    <t>Garantizar que las actividades de seguimiento incluidas en el plan de acción, permitan prevenir situaciones de riesgos de corrupción a través de capacitaciones y acciones oportunas con el equipo de servicio a la ciudadanía.</t>
  </si>
  <si>
    <t>Actividades de formación trimestral e informes de seguimiento y entrega de resultados.</t>
  </si>
  <si>
    <t>Se deben hacer las correcciones que se identifiquen en los controles y los procesos que haya lugar para garantizar el correcto funcionamiento del área.</t>
  </si>
  <si>
    <t>Grabación de llamadas en la que se evidencie el guion de gratuidad de servicios de la agencia</t>
  </si>
  <si>
    <t xml:space="preserve">Promoción y socialización de la gratuidad de los servicios de la ANT con la ciudadanía, a través de los diferentes canales de atención </t>
  </si>
  <si>
    <t>Acción preventiva</t>
  </si>
  <si>
    <t>Grabación de videollamada y transcripción de chat en el que se evidencia el guion de gratuidad en los servicios de la agencia</t>
  </si>
  <si>
    <t>UGT Centro (Boyacá, Cundinamarca, Huila, Tolima)</t>
  </si>
  <si>
    <t xml:space="preserve">Cuatrimestral </t>
  </si>
  <si>
    <t xml:space="preserve">Verificar la adecuada atención al ciudadano </t>
  </si>
  <si>
    <t xml:space="preserve">Aplicar encuesta de satisfacción de atención al ciudadano en el marco de las actividades realizadas en territorio por parte de los colaboradores de las Unidades de Gestión Territorial de la Agencia Nacional de Tierras </t>
  </si>
  <si>
    <t xml:space="preserve">Se notificará al jefe de la dependencia para evitar que la situación se siga presentando y de ser necesario se informará a la OIGT </t>
  </si>
  <si>
    <t xml:space="preserve">Encuestas de satisfacción aplicadas </t>
  </si>
  <si>
    <t xml:space="preserve">Seguimiento a reporte de encuestas de satisfacción al ciudadano realizadas </t>
  </si>
  <si>
    <t>UGT Oriente (Casanare, Guaviare, Meta, Vichada) -Líder Seguimiento y Control</t>
  </si>
  <si>
    <t>Trimestre</t>
  </si>
  <si>
    <t>Informar a la ciudadanía sobre la gratuidad en los trámites realizados por la Agencia Nacional de Tierras, de igual manera visibilizar los canales de atención por medio de los cuales se pueden denunciar los posibles hechos de concusión o Cohecho.</t>
  </si>
  <si>
    <t xml:space="preserve">Difusiones por los diferentes canales de comunicación  (Radiales,  y Redes sociales) donde se informa a la ciudadanía que todos los tramites que ofrece la ANT son gratuititos.
Diseñar piezas graficas  para imprimir y ubicar en los lugares visibles de las oficinas de atención al ciudadano en cada UGT. 
Socializar a la ciudadanía, en las  ofertas institucionales y en los puntos de atención cuales son  los diferentes canales  para realizar y recepcionar PQRSD.
</t>
  </si>
  <si>
    <t xml:space="preserve">En caso de obtener resultados de posible riesgo de corrupción por ofrecer promesa de éxito para beneficio personal, se informa a la Directora Territorial de la UGT  y a la  Oficina del Inspector de Tierras, para el trámite pertinente. </t>
  </si>
  <si>
    <t xml:space="preserve">Acta que contengan  todas las evidencias que demuestran las capacitaciones realizadas en el programa de transparencia y ética pública realizando énfasis en los delitos de cohecho y concusión así como las evidencias de las    socializaciones realizadas sobre la gratuidad de los tramites de la ANT y  la orientación para la radicación de las PQRSD
</t>
  </si>
  <si>
    <t>Capacitar a todos los funcionarios de la UGT - Oriente, en el programa de transparencia y ética pública así como en las consecuencias y sanciones al incurrir en  hechos de concusión o cohecho.
Socializar a la ciudadanía  por  los diferentes canales de comunicación  (Radiales,  y Redes sociales)  que todos los tramites que ofrece la ANT, son gratuitos.</t>
  </si>
  <si>
    <t>UGT Antioquia, Choco y Eje Cafetero (Antioquia, Caldas, Choco, Quindío, Risaralda)
- Agentes técnicos de servicio al ciudadano</t>
  </si>
  <si>
    <t>Trimestralmente</t>
  </si>
  <si>
    <t>Garantizar la calidad, calidez y transparencia en la prestación de los servicios de Atención a la Ciudadanía, garantizando que no se presenten parcialidades, manipulaciones, en las atenciones</t>
  </si>
  <si>
    <t>Con la aplicación de evaluaciones pos servicio, encuestas a los ciudadanos, revisiones periódicas a los formatos y formularios diligenciados en la ventanilla de atención</t>
  </si>
  <si>
    <t>En la medida en que se presenten/detecten favorecimientos, omisiones, parcialidades, en el diligenciamiento de formas, planillas, etc., en la atención a la ciudadan, deberá suspenderse el trámite, hasta que se tomen los correctivos y subsane la situación</t>
  </si>
  <si>
    <t>Encuestas a usuarios, revisiones a actos administrativos expedidos y su cargue en el aplicativo respectivo, lista de chequeo, acordes con los términos definidos en el Procedimiento,</t>
  </si>
  <si>
    <t>El supervisor responsable realiza revisión periódica a los aplicativos diligenciados. Aplicación de encuestas pos-atención a los usuarios. Jornada de capacitación a los colaboradores de las UGTs, para que conozcan las sanciones en caso de incurrir en actos de corrupción</t>
  </si>
  <si>
    <t>UGT Suroccidente ( Nariño, Putumayo) - Abogado Equipo base</t>
  </si>
  <si>
    <t>semestral</t>
  </si>
  <si>
    <t>Revisar las acciones desarrolladas por los contratistas y funcionarios de la UGT en los tramites solicitados por entidades y la ciudadanía.</t>
  </si>
  <si>
    <t>Mesa de trabajo</t>
  </si>
  <si>
    <t>Presentar los ajustes y modificaciones pertinentes</t>
  </si>
  <si>
    <t>Acta de reunión, listado de asistencia, registro fotográfico, soportes revisados anexados.</t>
  </si>
  <si>
    <t>Mesa de trabajo que aborde la revisión de las visitas programadas y los tiempos de ejecución de acuerdo al plan de trabajo anual establecido.</t>
  </si>
  <si>
    <t>Verificar la actuación desarrollada por los funcionarios y contratistas de la  UGT en relación a los PQRSD presentados por parte de la ciudadanía.</t>
  </si>
  <si>
    <t>Jornada de verificación de los PQRSD allegados.</t>
  </si>
  <si>
    <t>Realizar programación adicional si no se avanza en las respuestas</t>
  </si>
  <si>
    <t>Programación adicional , Acta de reunión.</t>
  </si>
  <si>
    <t>Jornada enfocada en la revisión de las solicitudes recepcionadas de manera presencial y virtual y en la revisión de los tiempos de respuesta. Adicionalmente se verifica las actuaciones desarrolladas en la UGT para esta actividad.</t>
  </si>
  <si>
    <t>UGT Nororiente (Arauca, Norte de Santander, Santander)</t>
  </si>
  <si>
    <t>Cuatrimestral</t>
  </si>
  <si>
    <t>Brindar información a los usuarios sobre la gratuidad de los trámites que se adelantan en la ANT.</t>
  </si>
  <si>
    <t>Revisión del informe de satisfacción del usuario por parte del líder.</t>
  </si>
  <si>
    <t>En caso de encontrar evidencia de cohecho y hechos de corrupción se debe de informar por medio de correo electrónico ante la oficina de inspección de tierras y a su vez secretaria general</t>
  </si>
  <si>
    <t xml:space="preserve">Informe a satisfacción del usuario entregado por el operador. </t>
  </si>
  <si>
    <t>Capacitar a los funcionarios delegados para esta función, la política de la ANT para no incurrir en estos hechos</t>
  </si>
  <si>
    <t xml:space="preserve">Hacer de forma visible los canales de atención mediante los cuales los usuarios pueden hacer denuncias ante posibles hechos de corrupción. </t>
  </si>
  <si>
    <t>Verificación del informe PQRSD por parte del líder de la UGT.</t>
  </si>
  <si>
    <t xml:space="preserve">Informe a PQRSD entregado por el operador. </t>
  </si>
  <si>
    <t xml:space="preserve"> UGT Noroccidente (Córdoba, Sucre) Abogado equipo base</t>
  </si>
  <si>
    <t>Mensual</t>
  </si>
  <si>
    <t>Revisión de los términos de respuesta de las PQRSD por parte de la UGT</t>
  </si>
  <si>
    <t xml:space="preserve">Verificación mensual de los reportes de PQRSDF remitidos por la secretaría general u obtenidos a través de ORFEO. </t>
  </si>
  <si>
    <t xml:space="preserve">Se deben establecer planes de choque para lograr oportunidad en las respuestas a las peticiones recepcionadas en la UGT. </t>
  </si>
  <si>
    <t xml:space="preserve">Actas de reunión con profesionales responsables de las respuestas a las peticiones a efectos de hacer el seguimiento a la oportunidad de la respuesta. </t>
  </si>
  <si>
    <t>Seguimiento y control a los términos de respuestas de las peticiones asignadas a la UGT</t>
  </si>
  <si>
    <t>Trimestral</t>
  </si>
  <si>
    <t>Capacitar a funcionarios y contratistas para el conocimiento de los riesgos de corrupción y en materia de trato digno para garantizar la satisfacción del servicio que se presta a la ciudadanía</t>
  </si>
  <si>
    <t>A través de capacitaciones (presenciales, virtuales, mixtas) a funcionarios y contratistas que busquen mitigar los riesgos de corrupción y garantizar un adecuado servicio a los ciudadanos.</t>
  </si>
  <si>
    <t xml:space="preserve">Durante el año se debe garantizar la participación de todos los colaboradores de la UGT en los espacios trimestrales que se convoquen. </t>
  </si>
  <si>
    <t xml:space="preserve">Listados de asistencias de las capacitaciones realizadas. </t>
  </si>
  <si>
    <t>Capacitaciones en materia de riesgos de corrupción y trato digno(presenciales, virtuales, mixtas) a funcionarios y contratistas que busquen mitigar los riesgos de corrupción y garantizar un adecuado servicio a los ciudadanos.</t>
  </si>
  <si>
    <t xml:space="preserve">UGT Noroccidente (Córdoba, Sucre)  Profesional de planeación </t>
  </si>
  <si>
    <t>Identificar posibles orientaciones inadecuadas y así lograr establecer acciones que permitan la mejora en la percepción en la prestación del servicio</t>
  </si>
  <si>
    <t xml:space="preserve">Se realizará socialización y análisis de los informes de las encuestas de satisfacción de atención al ciudadano realizados por la secretaría general. </t>
  </si>
  <si>
    <t>Una vez identificar las calificaciones insatisfactorias se deben analizar las respuestas para identificar posibles orientaciones inadecuadas y así lograr establecer acciones que permitan la mejora en la percepción en la prestación del servicio</t>
  </si>
  <si>
    <t xml:space="preserve">Acta de socialización y revisión de los informes de las encuestas de satisfacción de la ciudadanía a través del canal presencial. </t>
  </si>
  <si>
    <t xml:space="preserve">Socialización y revisión de los informes de las encuestas de satisfacción de la ciudadanía a través del canal presencial. </t>
  </si>
  <si>
    <t xml:space="preserve">UGT Amazonia (Amazonia, Caquetá, Guainía, Vaupés) Agentes técnicos de servicio al ciudadano </t>
  </si>
  <si>
    <t xml:space="preserve">Mitigar ocurrencia de extralimitaciones por parte de algún funcionario </t>
  </si>
  <si>
    <t>Realizando capacitaciones, seguimiento a las funciones que son asignadas, estipulando fechas de entregas y evidencias físicas de ello</t>
  </si>
  <si>
    <t xml:space="preserve">Reporte de la ocurrencia de los hechos a fin de tomar las respectivas medidas a que haya lugar </t>
  </si>
  <si>
    <t>Evidencia fotográfica del banner publicitario en la cartelera institucional de la UGT Caquetá. Elaborar acta de reunión para la apertura del buzón en la que se establezca como objetivo general el registro de cada una de las PQRSF recepcionadas en el mes y su posterior consolidación para presentación de las evidencias de forma trimestral.</t>
  </si>
  <si>
    <t>Campañas de sensibilización para la ciudadanía del territorio frente a los trámites adelantados por la ANT.</t>
  </si>
  <si>
    <t>100</t>
  </si>
  <si>
    <t xml:space="preserve">Moderado	
	</t>
  </si>
  <si>
    <t xml:space="preserve">Mitigar ocurrencia de extralimitaciones por parte de algun funcionario </t>
  </si>
  <si>
    <t>UGT Caribe ( Atlantico, Bolivar, Cesar, La Guajira, Magdalena, San Andres)</t>
  </si>
  <si>
    <t>Con la aplicación de  revisiones periódicas a los formatos y formularios diligenciados en la ventanilla de atención</t>
  </si>
  <si>
    <t>En la medida en que se presenten/detecten favorecimientos, omisiones, parcialidades, en el diligenciamiento de formas, planillas, etc., en la atención a la ciudadan, deberá suspenderse el trámite, hasta que se tomen los correcttivos y subsane la situación</t>
  </si>
  <si>
    <t>Encuestas a usuarios</t>
  </si>
  <si>
    <t>El supervisor responsable realiza revisión periódica de las  encuestas de encuestas pos-atención a los usuarios.</t>
  </si>
  <si>
    <t xml:space="preserve">Con la aplicación de evaluaciones pos servicio, encuestas a los ciudadanos, </t>
  </si>
  <si>
    <t>Acta de  revisión a actos administrativos expedidos y su cargue en el aplicativo respectivo, lista de chequeo, acordes con los términos definidos en el Procedimiento,</t>
  </si>
  <si>
    <t>UGT Occidente (Cauca, Valle del Cauca) Abogado Equipo Base</t>
  </si>
  <si>
    <t>Semestral</t>
  </si>
  <si>
    <t>identificar la posibilidad de ocurrencia de hechos de concusión o cohecho en la atención a la ciudadanía en las Unidades de Gestión Territorial (UGT’s), Puntos de Atención al Ciudadano (PAT’s) y cualquier ventanilla de atención al ciudadano es promover un entorno administrativo transparente, eficiente y justo</t>
  </si>
  <si>
    <t>Se realiza mediante Auditorías y Supervisión Regular,Implementación de Protocolos Claros,Transparencia y Acceso a la Información,Revisión de Indicadores de Riesgo,Control y Monitoreo de las Interacciones</t>
  </si>
  <si>
    <t xml:space="preserve">Dependiendo de la gravedad de la desviación, se deben tomar acciones correctivas, como la modificación de procesos o procedimientos que permitan que la irregularidad no se repita. </t>
  </si>
  <si>
    <t>Actas de las jornadas aplicadas</t>
  </si>
  <si>
    <t>Jornada de capacitación a los colaboradores de las UGT's, para que conozcan las sanciones en caso de incurrir en actos de corrupción</t>
  </si>
  <si>
    <t xml:space="preserve">Encuestas aplicadas por ciudadano atendido </t>
  </si>
  <si>
    <t xml:space="preserve">Jornada enfocada en la revisión de las solicitudes recepcionadas de manera presencial y virtual y en la revisión de los tiempos de respuesta. </t>
  </si>
  <si>
    <t>Subdirección de Planeación Operativa.
Profesionales sociales de la Subdirección de Planeación Operativa.</t>
  </si>
  <si>
    <t>Cada vez que se implemente un Plan de Ordenamiento Social de la Propiedad en un municipio programado.</t>
  </si>
  <si>
    <t xml:space="preserve">Fortalecer la  vigilancia ciudadana durante la implementación de POSPR </t>
  </si>
  <si>
    <t>Mediante espacios de socialización y articulación con la comunidades campesinas y étnicas, presentar o socializar en los municipios programados la intervención en el marco de la implementación de POSPR,  incluyendo la difusión de mensajes claves anticorrupción. 
Por lo tanto, en estos espacios de implementación de POSPR a través de los gestores comunitarios se recolecta información física y jurídica como parte de los métodos directos o colaborativos.</t>
  </si>
  <si>
    <t>1. Se remiten las informaciones asociadas a presuntos actos de corrupción  a la Oficina del Inspector de Tierras.</t>
  </si>
  <si>
    <t>1. Listados de asistencia 
2. Presentaciones dirigidas a la comunidad o guiones comunicativos</t>
  </si>
  <si>
    <t xml:space="preserve">Realizar espacios de socialización y articulación con la comunidades en la implementación de los POSPR en el marco de la  cultura de la veeduría  y  rendición de cuenta </t>
  </si>
  <si>
    <t>Informar a los funcionarios o contratistas cuyo objeto contractual este relacionado con el proceso de validación de información física y jurídica sobre los lineamientos y normatividad del proceso de validación de información de información física y jurídica de los predios objeto de ordenamiento social de la propiedad derivados del barrido predial</t>
  </si>
  <si>
    <t>A través de reuniones y correos electrónicos en los cuales se informa sobre lineamientos y normatividad del proceso de validación de información física y jurídica de los promedios</t>
  </si>
  <si>
    <t>Si no se realizan las retroalimentaciones sobre el proceso de validación de información física y jurídica, es posible que se altere o omita información al momento de la recolección y análisis de la información física y jurídica en la implementación del Plan de Ordenamiento Social de la propiedad en el municipio programado beneficiando a terceros</t>
  </si>
  <si>
    <t>Listados de asistencia, presentaciones o enlaces de grabaciones a través de Teams</t>
  </si>
  <si>
    <t>Retroalimentaciones al equipo de validación de la Subdirección de Planeación Operativa sobre el proceso de verificación de la información física y jurídica de los predios objeto de ordenamiento social de la propiedad derivados del barrido predial</t>
  </si>
  <si>
    <t>Subdirección de Sistemas de Información de Tierras</t>
  </si>
  <si>
    <t>Controlar el acceso a la plataforma tecnológica</t>
  </si>
  <si>
    <t>A través del diligenciamiento de acuerdo de confidencialidad</t>
  </si>
  <si>
    <t>sin acuerdo de confidencialidad no es posible contar con acceso al Sistema para su respectivo registro</t>
  </si>
  <si>
    <t>Acuerdos de confidencialidad por vigencia del contrato para funcionarios o contratistas cuyo objeto contractual esté relacionado con el proceso de inclusión al RESO</t>
  </si>
  <si>
    <t>Acceso controlado a la información a través de permisos para el ingreso al SIT (RESO)</t>
  </si>
  <si>
    <t>Informar a los funcionarios o contratistas cuyo objeto contractual este relacionado con el proceso de inclusión o no al RESO sobre cambios que se hayan presentado en el proceso de valoración/calificación</t>
  </si>
  <si>
    <t>A través de reuniones y correos electrónicos en los cuales se informa sobre los ajustes y actualizaciones del proceso de valoración y calificación</t>
  </si>
  <si>
    <t xml:space="preserve">Si no se realizan las retroalimentaciones sobre las actualizaciones en el proceso de valoración y calificación, es posible que se altere o omita información al momento de analizar las solicitudes de inclusión al RESO </t>
  </si>
  <si>
    <t>Retroalimentaciones al equipo RESO y/o SSIT sobre el proceso de valoración y calificación en el Registro de Sujetos de Ordenamiento.</t>
  </si>
  <si>
    <t>Impedir el ingreso como sujetos de ordenamiento al RESO de los solicitantes declarados como ocupantes indebidos</t>
  </si>
  <si>
    <t>A través de solicitudes realizadas por memorando y/o correo electrónico realizadas por la Subdirección de Sistemas de Información de Tierras a la Subdirección de Administración de Tierras de la Nación sobre los solicitantes o ciudadanos declarados como ocupantes indebidos.</t>
  </si>
  <si>
    <t>Se realiza una adjudicación o formalización a un solicitante que no cumple requisitos según articulo 4, 5 y 6 del decreto ley 902 del 2017</t>
  </si>
  <si>
    <t>Memorandos y/o correos electrónicos de solicitud de la SSIT a la SAT sobre inventario de ocupantes indebidos</t>
  </si>
  <si>
    <t>Actualización periódica con la Subdirección de Administración de Tierras de la Nación sobre solicitantes declarados como ocupantes indebidos</t>
  </si>
  <si>
    <r>
      <rPr>
        <sz val="10"/>
        <color rgb="FF000000"/>
        <rFont val="Arial Narrow"/>
        <family val="2"/>
      </rPr>
      <t xml:space="preserve">Subdirección de Procesos Agrarios y Gestión Jurídica - Contratista – Líderes/Revisores
Unidades de Gestión Territorial que tengan delegados o asignados expedientes de la Subdirección de Procesos Agrarios y Gestión Jurídica - Contratista – Líderes/Revisores
Subdirección de Gestión Jurídica - Contratista – Equipo alistamiento para firma/Líderes/Revisores
</t>
    </r>
    <r>
      <rPr>
        <sz val="10"/>
        <color rgb="FF000000"/>
        <rFont val="Arial"/>
        <family val="2"/>
      </rPr>
      <t>Unidades de Gestión Territorial que tengan delegados, asignados o que conozcan de expedientes de la Subdirección Jurídica - Contratista – Equipo alistamiento para firma/Líderes/Revisores.</t>
    </r>
  </si>
  <si>
    <t xml:space="preserve">Mensual </t>
  </si>
  <si>
    <t>Cotejar que la actuación administrativa descrita en el proyecto de acto administrativo de cierre y las decisiones u órdenes que este contiene, concuerden con los elementos probatorios y documentos complementarios que hacen parte del expediente, de acuerdo con la normatividad vigente.</t>
  </si>
  <si>
    <t>El equipo de alistamiento para firma/los líderes o revisores de cada proceso validan los actos administrativos que se proyectan por parte de los abogados sustanciadores de las Subdirecciones; lo cual tiene como objetivo identificar que la actuación administrativa descrita en ellos y las decisiones u órdenes concuerden con los elementos probatorios y documentos complementarios que hacen parte del expediente, de acuerdo con la normatividad vigente.</t>
  </si>
  <si>
    <t>El proyecto de acto administrativo en el que se identifique inconsistencias en su contenido, será devuelto inmediatamente al abogado sustanciador, con el fin de que sean subsanadas las irregularidades identificadas.</t>
  </si>
  <si>
    <t>Listado de los actos administrativos revisados por los líderes/revisores de las Subdirecciones, donde contenga el número del expediente y el número del acto administrativo que están en los sistemas de información de la ANT.</t>
  </si>
  <si>
    <t>Revisar el proyecto de acto administrativo por parte de los líderes/revisores de procesos agrarios y de formalización de la propiedad privada rural, antes de ser suscrito por parte de los funcionarios competentes; con el fin de identificar que la actuación administrativa descrita en este y las decisiones u órdenes concuerden con los elementos probatorios y documentos complementarios que hacen parte del expediente, de acuerdo con la normatividad vigente.</t>
  </si>
  <si>
    <r>
      <rPr>
        <sz val="10"/>
        <color rgb="FF000000"/>
        <rFont val="Arial Narrow"/>
        <family val="2"/>
      </rPr>
      <t xml:space="preserve">Subdirección de procesos Agrarios y Gestión Jurídica - Contratista – Líderes/Revisores
Unidades de Gestión Territorial que tengasn delegados o asiganados expedientes de la Subdirección de Procesos Agrarios y Gestión Jurídica - Contratista – Líderes/Revisores
Subdirección de Seguridad Jurídica - Contratista – Equipo alistamiento para firma/Líderes/Revisores
</t>
    </r>
    <r>
      <rPr>
        <sz val="10"/>
        <color rgb="FF000000"/>
        <rFont val="Arial"/>
        <family val="2"/>
      </rPr>
      <t>Unidades de Gestión Territorial que tengan delegados, asignados o que conozcan de expedientes de la Subdirección de Seguridad Jurídica - Contratista – Equipo alistamiento para firma/Líderes/Revisores..</t>
    </r>
  </si>
  <si>
    <t>Cotejar que las actuaciones administrativas en la etapa inicial, probatoria y las decisiones que se adopten en el periodo a reportar, concuerden con el plan de trabajo de la vigencia.</t>
  </si>
  <si>
    <t>El equipo de seguimiento de cada subdirección valida el cumplimiento del plan de trabajo planteado y aprobado para la vigencia; con el objetivo de cotejar que la actuaciones administrativas de la etapa probatoria se lleven a cabo o reporten avances, de acuerdo con la normatividad vigente.</t>
  </si>
  <si>
    <t xml:space="preserve">El equipo de seguimiento generará recomendaciones e implementará con el equipo de trabajo planes de atención prioritaria para los casos que presenten retrasos respecto del plan para la vigencia, en caso de que el plan tenga modificaciones estratégicas las mismas serán consideradas la línea base de seguimiento. </t>
  </si>
  <si>
    <t>Validar  el cumplimiento del plan de trabajo planteado y aprobado para la vigencia; con el objetivo de cotejar que la actuaciones administrativas de la etapa inicial y probatoria se lleven a cabo o reporten avances, de acuerdo con la normatividad vigente.</t>
  </si>
  <si>
    <t>Subdirección de Asuntos Étnicos</t>
  </si>
  <si>
    <t xml:space="preserve">Revisión Trimestal de los procedimientos de formalización con los lideres de los procesos cumplidores de meta  de la SDAE </t>
  </si>
  <si>
    <t xml:space="preserve">Revisión Trimestral de los  procedimientos de formalización con cada uno de los lideres de los procesos cumplidores de meta  de la SDAE </t>
  </si>
  <si>
    <t>Elaborar actas de seguimiento.</t>
  </si>
  <si>
    <t>Se escala la situación evidenciada a la Dirección de Asuntos Étnicos.</t>
  </si>
  <si>
    <t>Actas de seguimiento elaboradas.</t>
  </si>
  <si>
    <t xml:space="preserve">Revisión Trimestral de los procedimientos de formalización con los lideres de los procesos cumplidores de meta  de la SDAE </t>
  </si>
  <si>
    <t>Dirección de Asuntos Étnicos</t>
  </si>
  <si>
    <t xml:space="preserve">Trimestralmente se realizara informe de los avaluos realizados en la vigencia </t>
  </si>
  <si>
    <t>Verificar que la información del avalúo esté completa y tenga control de calidad</t>
  </si>
  <si>
    <t>Realizar un debido control de calidad al Informe de Avalúo Comercial y el respectivo diligenciamiento del formato de aprobación del avalúo.</t>
  </si>
  <si>
    <t xml:space="preserve">Si el encargado de elaborar el avalúo no lo entrega en debida forma, debe atender y subsanar las observaciones de la DAE. </t>
  </si>
  <si>
    <t>Correo electrónico u oficio mediante el cual se hace las observaciones al Informe de Avalúo para que subsane.</t>
  </si>
  <si>
    <t>Ejercicio de verificación, control de seguimiento y análisis al avalúo comercial, y a partir del Informe de Avalúo se requiere la subsanacipon, como requisito para seguir con la actividad de adquisición.</t>
  </si>
  <si>
    <t>Verificar que la visita técnica integral para conocer y establecer la cosmovisión de la comunidad y la viabilidad agroambiental y económica del predio esté bien realizada.</t>
  </si>
  <si>
    <t>Realizar un debido control de calidad al informe de visita al predio, realizado una vez se tenga el levantamiento topográfico, por parte del líder de compras.</t>
  </si>
  <si>
    <t>Se retroalimentan y se hacen los ajustes.</t>
  </si>
  <si>
    <t>Correo electrónico  que se envíe al profesional agroambiental quien practicó la visita técnica, donde se hacen las observaciones y se piden ajustes.</t>
  </si>
  <si>
    <t>Ejercicio de verificación, control de seguimiento y de análisis  a la visita técnica y al levantamiento topográfico por parte del líder de compras.</t>
  </si>
  <si>
    <t>Dirección de Acceso a Tierras - (Profesional de Compra Directa DAT)</t>
  </si>
  <si>
    <t>Permanente</t>
  </si>
  <si>
    <t>Asegurar que a los avalúos realizados se les realice el control de calidad del avalúo</t>
  </si>
  <si>
    <t>Verificar la realización del control de calidad del avalúó, mediante el diligenciamiento de la forma ACCTI-F-144 Control de Calidad del Avalúo, para los procesos de compra de predios, a los cuales se les hizo avalúo.</t>
  </si>
  <si>
    <t>Se regresa el avalúo al responsable de la realización para que subsane o aclare la no conformidad</t>
  </si>
  <si>
    <t>Forma ACCTI-F-144-Control de Calidad de Avalúo</t>
  </si>
  <si>
    <t>El profesional de Compra Directa de Predios verifica de manera permanente que, a los avalúos hechos a los predios destinados para la compra, se les realice el control de calidad del avalúo, registrándolo en la forma ACCTI-F-144 Control de Calidad del Avalúo</t>
  </si>
  <si>
    <t>Subdirección de Acceso a Tierras en zonas Focalizadas - (Profesionales asignados)</t>
  </si>
  <si>
    <t xml:space="preserve">El Comité de Seguimiento de la SAZF verifica que la implementación del proyecto productivo objeto de materialización de un subsidio, cumpla con los requerimientos técnicos y financieros definidos en cada una de las etapas del procedimiento ACCTI-P-017 Materialización del subsidio- Implementación del proyecto productivo.
</t>
  </si>
  <si>
    <t>Mediante la verificación de tres expedientes aleatorios al cumplimiento de requisitos, según procedimiento, con  registro de las formas:  ACCTI-F-011 FORMA PLAN DE INVERSIÓN Y DE PAGOS, ACCTI-F-012 FORMA EVALUACIÓN Y SELECCIÓN DE PROVEEDORES, ACCTI-F-013 FORMA PLAN DE COMPRAS, ACCTI-F-014 FORMA ACTA DE ENTREGA Y RECIBO A SATISFACCIÓN DE BIENES Y SERVICIOS, ACCTI-F-016 FORMA CONTROL DE SALDOS, ACCTI-F-017 FORMA CIERRE TÉCNICO Y FINANCIERO, ACCTI-F-018 FORMA VALORACIÓN INTEGRAL A LA ESTRUCTURACIÓN PARTICIPATIVA, ACCTI-F-083FORMA DIAGNÓSTICO PROYECTO PRODUCTIVO</t>
  </si>
  <si>
    <t>En caso que exista alguna incosistencia en el proyecto productivo planteado para la ejecución dentro de predio adquirido, se solicita la reformulación del proyecto productivo o la realización de un nuevo plan de inversión o el ajuste en el Comité de Compras</t>
  </si>
  <si>
    <t>Un acta de verificación realizada por el Comité de Seguimiento</t>
  </si>
  <si>
    <t>El profesional de la Subdirección de Acceso a Tierras en Zonas Focalizadas verifica, trimestralmente, el cumplimiento de requisitos  técnicos y financieros en la implementación del proyecto productivo para la materialización del subsidio, mediante la revisión de tres expedientes aleatorios dejando las conclusiones en un acta de revisión</t>
  </si>
  <si>
    <t>Subdirección de Acceso a Tierras en Zonas Focalizadas - (Profesionales asignados)</t>
  </si>
  <si>
    <t>Validar la decisión del Acto Administrativo de Apertura, mediante la elaboración del Informe Técnico Jurídico, conforme al procedimiento único.</t>
  </si>
  <si>
    <t>Con el análisis de la información recibida de la Subdirección de Sistemas de Información (valoración del sujeto) y de la Subdirección de Planeación Operativa (información técnico-jurídica del predio), se elabora el informe técnico jurídico, para fundamentar la apertura del procedimiento (Acto Administrativo de Apertura)</t>
  </si>
  <si>
    <t>La información faltante será solicitada por el profesional asignado a la dependencia correspondiente, según el desarrollo de las actuaciones administrativas.
Si es de naturaleza privada se remite el expediente a la dependencia encargada.</t>
  </si>
  <si>
    <t xml:space="preserve">Formato  POSPR-F-015 INFORME TÉCNICO JURÍDICO - ITJ
Acto administrativo comunicado o memorando de traslado a la dependencia competente
</t>
  </si>
  <si>
    <t>El profesional de la Subdirección de Acceso a Tierras en Zonas Focalizadas realiza la validación del POSPR-F-015 Informe Técnico Jurídico - ITJ, cuando se presente y con base en el análisis de la información aportada del procedimiento al expediente de los actos administrativos de apertura</t>
  </si>
  <si>
    <t>Subdirección de Acceso a Tierras por Demanda y  Descongestión - (Profesionales asignados)</t>
  </si>
  <si>
    <t xml:space="preserve">Reducir potenciales demoras que se puedan presentar en el desarrollo de la actuación administrativa de la Revocatoria Directa   </t>
  </si>
  <si>
    <t>Revisando los expedientes o actuaciones administrativas de revoatoria directa, mediante la aplicación de las listas de chequeo vigentes con registro actualizado en la matriz de revocatoria</t>
  </si>
  <si>
    <t>Se adoptan las medidas correctivas correspondientes elaborando el acto administrativo de corrección de la actuación (Articulo 41 de Ley 1431/2011)</t>
  </si>
  <si>
    <t>ACCTI-F-120-Lista de chequeo de revocatoria Ley 160/19994
ACCTI-F-121-Lista de chequeo de revocatoria Decreto Ley 902/2017 
ACCTI-F-097 Matriz de Revocatoria actualizada</t>
  </si>
  <si>
    <t xml:space="preserve">El profesional de la Subdirección de Acceso a Tierras por Demanda y Descongestión verifica, cuando se presente, la realización del impulso de los procesos de revocatoria en curso, constatando el dligenciamiento de la lista de chequeo y/o matriz de revocatoria con el fin de reducir potenciales demoras que se puedan presentar en el desarrollo de la actuación administrativa de la Revocatoria Directa   </t>
  </si>
  <si>
    <t>Subdirección de Acceso a Tierras por Demanda y Descongestión - (Profesionales asignados)</t>
  </si>
  <si>
    <t>Asegurar la comunicación a los intervinientes con relación al trámite de revocatoria directa, suministrando respuesta oportuna, empleando como herramienta el formato ACCTI-F-097 Matriz de Revocatoria Directa</t>
  </si>
  <si>
    <t>Recibida la solicitud de Revocatoria Directa, se registra en el formato ACCTI-F-097 Matriz de Revocatoria Directa, según los campos habilitados</t>
  </si>
  <si>
    <t>Se adoptan las medidas correctivas encaminadas a la actualización de los campos de la matriz, así como la información contenida en ella</t>
  </si>
  <si>
    <t>ACCTI-F-097 Matriz de Revocatoria actualizada</t>
  </si>
  <si>
    <t>El profesional de la Subdirección de Acceso a Tierras por Demanda y Descongestión incorpora oportunamente, la solicitud o información de la revocatoria en la forma ACCTI-F-097 Matriz de Revocatoria Directa, con el fin de asegurar la comunicación a los intervinientes</t>
  </si>
  <si>
    <t>Asegurar correcta ejecución de los procedimientos Titulación de Bienes Fiscales Patrimoniales, suministrando respuesta oportuna, empleando como herramienta la forma POSPR-F-015 Informe Técnico Jurídico</t>
  </si>
  <si>
    <t>Revisando el Informe Técnico Jurídico elaborado para los procesos de Titulación de Bienes Fiscales Patrimoniales</t>
  </si>
  <si>
    <t>Se adoptan las medidas correctivas encaminadas a la correcta elaboración del POSPR-F-015 Informe Téncico Jurídico, así como, la información contenida en él</t>
  </si>
  <si>
    <t>POSPR-F-15 Informe Técnico Jurídico</t>
  </si>
  <si>
    <t>Los profesionales de la Subdirección de Acceso a Tierras por Demanda y Descongestión, de cada componente del ITJ, proyectan, firman y cargan el expediente en el sistema documental ORFEO, con el fin de asegurar el correcto diligenciamiento de la información.</t>
  </si>
  <si>
    <t>Los profesionales de la Subdirección de Acceso a Tierras por Demanda y Descongestión, de cada componente del ITJ, revisan y/o aprueban, con el fin de asegurar el correcto diligenciamiento y veracidad de la información.</t>
  </si>
  <si>
    <t>Subdirección de Administración de tierras de la Nación  (Profesionales asignados)</t>
  </si>
  <si>
    <t>Control y Seguimiento al cumplimiento de las actividades del proceso Adminsitración de Tierras</t>
  </si>
  <si>
    <t>Los Profesionales que coordinan los equipos de trabajo realizan la verificación de las actividades desarrolladas por lo miembros del equipo y garantiza que cumplan con la normatividad vigente y los procedimientos establecidos para su ejecución</t>
  </si>
  <si>
    <t>Se informa al profesional designado, si es el caso se realiza el ajuste correspondiente de lo contrario se informará al Subdirector para continuar con el conducto regular</t>
  </si>
  <si>
    <t>Reporte de Control y Seguimiento al cumplimiento de las actividades por cada grupo de trabajo</t>
  </si>
  <si>
    <t>El profesional de la Subdirección de Administración de Tierras de la Nación, realiza la revisión y el control de las actividades realizadas por su equipo de trabajo</t>
  </si>
  <si>
    <t>Subdirección de Administración de Tierras de la Nación  (Profesionales asignados)</t>
  </si>
  <si>
    <t>Capacitación al personal</t>
  </si>
  <si>
    <t>Los Profesionales que coordinan los equipos de trabajo relializan capacitaciones frente a los procedimientos definidos para el cumplimiento del proceso de Adminsitración de Tierras</t>
  </si>
  <si>
    <t>Se definen si se requieren ajustes en los procedimientos</t>
  </si>
  <si>
    <t>Listado de asistencia a capacitaciones</t>
  </si>
  <si>
    <t>El profesional de la Subdirección de Administración de Tierras de la Nación, realiza capacitación a su equipo de trabajo</t>
  </si>
  <si>
    <t>Subdirección de Talento Humano - Profesionales que realizan verificación de requisitos mínimos</t>
  </si>
  <si>
    <t>Verificar que los soportes presentados por el aspirante evidencien el cumplimiento de los requisitos exigidos por el empleo, conforme a lo establecido en el Manual de Funciones y Competencias de la entidad.</t>
  </si>
  <si>
    <t>La persona designada para realizar la verificación de requisitos mínimos, debe: 1)Verificar con SNIES acreditación de estudios 2)Analizar si la experiencia laboral esta relacionada con el empleo; 3) Verificar si cuenta con Libreta militar, Tarjeta profesional y certificaciones PGN, CGR, Policía; 4) Revisar concepto examen médico laboral 5) Diligenciar el formato Cumplimiento Requisitos Mínimos GTHU-F-010</t>
  </si>
  <si>
    <t>Si al culminar la verificación se observa que el aspirante no cumple con alguno de los requisitos exigidos, se requiere al aspirante para que presente la información faltante. Si no la presenta, se le informa que no puede ser vinculado a la entidad, manifestando las razones del rechazo</t>
  </si>
  <si>
    <t>Formato Cumplimiento Requisitos Mínimos GTHU-F-010, diligenciado por el profesional designado.</t>
  </si>
  <si>
    <t>Verificar el cumplimiento de los requisitos exigidos por el empleo a proveer, de acuerdo con los requisitos de Ley y los contemplados en el Manual Específico de Funciones y de Competencias Laborales de la Agencia.</t>
  </si>
  <si>
    <t>Oficina Jurídica - Lideres y/o revisores de equipos internos a cargo de los procedimientos que posibilitan la materialización del riesgo.</t>
  </si>
  <si>
    <t>Prevenir la ocurrencia de actos de prevaricato en las actuaciones de la Oficina Jurídica, asegurando que la emisión de conceptos jurídicos, la gestión del cobro coactivo, y la defensa técnica en demandas, acciones de tutela y demás requerimientos judiciales se realicen de acuerdo con la normativa vigente, sin influencias indebidas y garantizando la imparcialidad y legalidad en todas las decisiones.</t>
  </si>
  <si>
    <t>Supervisión de los procedimientos bajo la responsabilidad de los distintos grupos de la Oficina Jurídica está a cargo de los líderes de cada grupo, quienes deben solicitar a los responsables de proyectar los documentos relevantes que respalden cada actividad. Según el tipo de procedimiento, se requerirán los siguientes documentos: la solicitud que originó la gestión, la normatividad que sustenta la respuesta y los documentos anexos; el requerimiento que dio inicio al cobro coactivo junto con los documentos del expediente correspondiente; los documentos que originaron la demanda y sus anexos; los documentos de respuesta asociados al radicado de entrada, así como los anexos pertinentes; y, finalmente, los documentos relacionados con el requerimiento y el expediente respectivo.</t>
  </si>
  <si>
    <t>En caso de no realizar la actividad de control se debe fortalecer el proceso de revisión y monitoreo de la implementación de los procedimientos asociados a las funciones de la Oficina Jurídica, con el fin de mejorar la comunicación y coordinación entre los responsables, garantizando así una gestión transparente y eficiente.</t>
  </si>
  <si>
    <t xml:space="preserve">Informe de Seguimiento a la Implementación de los Procedimientos a Cargo de la Oficina Jurídica en la Gestión del Riesgo de Corrupción. 
Este informe describe los resultados obtenidos en la ejecución de las actividades de control realizadas por los líderes y/o revisores de los equipos internos de la Oficina Jurídica, en relación con los procedimientos encargados de gestionar el riesgo de corrupción. En este contexto, se detallan las evidencias correspondientes que respaldan dichas actividades. Se presentan las matrices de seguimiento al reparto y gestión de los procedimientos que permiten la materialización del riesgo, donde se incluyen los radicados correspondientes tanto a las entradas como a las respuestas proporcionadas por los responsables de proyectarlas. Además, se documentan los conceptos emitidos, la viabilidad jurídica o el oficio de respuesta con Visto Bueno (VoBo), o la aprobación del líder del grupo interno respectivo.
Cabe destacar que, solo para el procedimiento de Cobro Coactivo, se anexará una captura de pantalla que refleje la trazabilidad en el sistema de gestión documental ORFEO. En dicha captura se evidenciará la solicitud original de la dependencia de la Agencia, sus anexos, el número de expediente asociado y el acto administrativo que emite el mandamiento de pago o el memorando devolutivo. En ambos casos, estos documentos estarán firmados por el jefe de la Oficina Jurídica. </t>
  </si>
  <si>
    <t>Los líderes y/o revisores de los equipos internos de la Oficina Jurídica solicitarán al responsable de proyectar conceptos y viabilidades jurídicas, ejecutar el cobro coactivo o ejercer la defensa técnica frente a demandas, acciones de tutela y demás requerimientos de los jueces de la república, el requerimiento que dio origen y los demás documentos del expediente, con el fin de supervisar la ejecución de los procedimientos que posibilitan la materialización del riesgo</t>
  </si>
  <si>
    <t>Oficina Jurídica  - Lideres y/o revisores de equipos internos a cargo de los procedimientos que posibilitan la materialización del riesgo.</t>
  </si>
  <si>
    <t>Prevenir la ocurrencia de actos de cohecho en las actuaciones de la Oficina Jurídica, asegurando que la emisión de conceptos jurídicos, la gestión del cobro coactivo, y la defensa técnica en demandas, acciones de tutela y demás requerimientos judiciales se realicen de acuerdo con la normativa vigente, sin influencias indebidas y garantizando la imparcialidad y legalidad en todas las decisiones.</t>
  </si>
  <si>
    <t>Secretaría General – (Coordinación Grupo Interno de Trabajo – Gestión Contractual).</t>
  </si>
  <si>
    <t>1. Sensibilizar en cuanto a ética y responsabilidad legal, a los funcionarios que tienen funciones relacionadas con el proceso de contratación de la Entidad
2. Flujos de aprobación en la plataforma transaccional SECOP II, por parte de profesionales que funjan como "revisores" de los documentos del proceso, previo a la suscripción del contrato por parte del ordenador del gasto</t>
  </si>
  <si>
    <t>1. Realizar jornadas de sensibilización en cuanto a ética y responsabilidad legal, a los funcionarios que tienen funciones relacionadas con el proceso de contratación de la Entidad
2. Crear flujos de aprobación para los profesionales designados como revisores, en la plataforma transaccional SECOP II</t>
  </si>
  <si>
    <t>Al momento de identificar una desviación, se realizará revisión de las formas y procedimientos que hagan parte de la gestión contractual (según aplique), con la finalidad de minimizar la materialización del riesgo</t>
  </si>
  <si>
    <t xml:space="preserve">1. Formatos de asistencia diligenciados o piezas ilustrativas que se publiquen en intranet o se envien mediante email institucional
2. Muestra de pantallazos en los flujos de aprobación de los contratos en SECOP II </t>
  </si>
  <si>
    <t>Verificar el cumplimiento de las actividades de acuerdo con la programación establecida</t>
  </si>
  <si>
    <t xml:space="preserve">Sensibilizar a los directivos de la entidad (en quienes recae la supervisión de los contratos), respecto a su responsabilidad  disciplinaria, civil y penal por sus acciones y omisiones en la actuación contractual respectiva, en los términos señalados en la Constitución y la Ley., así como las funciones como supervisor,  el deber que tienen en cuanto a responder por el control y vigilancia del contrato hasta el cierre del expediente contractual, de conformidad con lo establecido en el Estatuto General de Contratación (Ley 80 de 1993, Ley 1150 de 2007 y Decreto 1082 de 2015), la Ley 1474 de 2011, el Manual de Contratación y el Manual de Interventoría y Supervisión de la ANT y demás disposiciones que los complementen o adicionen. </t>
  </si>
  <si>
    <t xml:space="preserve">Realizar jornadas de sensibilización dirigida a quienes ejerzan como supervisore, en cuanto su responsabilidad  disciplinaria, civil y penal por sus acciones y omisiones en la actuación contractual respectiva, en los términos señalados en la Constitución y la Ley., así como las funciones como supervisor,  el deber que tienen en cuanto a responder por el control y vigilancia del contrato hasta el cierre del expediente contractual, de conformidad con lo establecido en el Estatuto General de Contratación (Ley 80 de 1993, Ley 1150 de 2007 y Decreto 1082 de 2015), la Ley 1474 de 2011, el Manual de Contratación y el Manual de Interventoría y Supervisión de la ANT y demás disposiciones que los complementen o adicionen. </t>
  </si>
  <si>
    <t>Se dará tramite de acuerdo con lo establecido en la Ley</t>
  </si>
  <si>
    <t>Formatos de asistencia diligenciados o piezas ilustrativas que se publiquen en intranet o se envien mediante email institucional</t>
  </si>
  <si>
    <t>Verificar el cumplimiento de la actividad de sensibilización de acuerdo con la programación establecida</t>
  </si>
  <si>
    <t>ANUAL</t>
  </si>
  <si>
    <t>1. Sensibilizar a los directivos de la entidad (en quienes recae la supervisión de los contratos), respecto a su responsabilidad  disciplinaria, civil y penal por sus acciones y omisiones en la actuación contractual respectiva, en los términos señalados en la Constitución y la Ley., así como las funciones como supervisor,  el deber que tienen en cuanto a responder por el control y vigilancia del contrato hasta el cierre del expediente contractual, de conformidad con lo establecido en el Estatuto General de Contratación (Ley 80 de 1993, Ley 1150 de 2007 y Decreto 1082 de 2015), la Ley 1474 de 2011, el Manual de Contratación y el Manual de Interventoría y Supervisión de la ANT y demás disposiciones que los complementen o adicionen. 
2. Socializar  la actualización del  instructivo ADQBS-I-004 ADELANTAR PROCEDIMIENTOS ADMINISTRATIVOS SANCIONATORIOS EN EL MARCO DE LAS ACTUACIONES ADMINISTRATIVAS DE LA ANT, a los profesionales involucrados en el procedimiento administrativo sancionatorio</t>
  </si>
  <si>
    <t xml:space="preserve">1. Realizar jornadas de sensibilización dirigida a quienes ejerzan como supervisore, en cuanto su responsabilidad  disciplinaria, civil y penal por sus acciones y omisiones en la actuación contractual respectiva, en los términos señalados en la Constitución y la Ley., así como las funciones como supervisor,  el deber que tienen en cuanto a responder por el control y vigilancia del contrato hasta el cierre del expediente contractual, de conformidad con lo establecido en el Estatuto General de Contratación (Ley 80 de 1993, Ley 1150 de 2007 y Decreto 1082 de 2015), la Ley 1474 de 2011, el Manual de Contratación y el Manual de Interventoría y Supervisión de la ANT y demás disposiciones que los complementen o adicionen. 
2. Realizar banner en la Intranet con la información de la actualización del instructivo instructivo ADQBS-I-004 ADELANTAR PROCEDIMIENTOS ADMINISTRATIVOS SANCIONATORIOS EN EL MARCO DE LAS ACTUACIONES ADMINISTRA
</t>
  </si>
  <si>
    <t>1. Formatos de asistencia diligenciados o piezas ilustrativas que se publiquen en intranet o se envien mediante email institucional
2. Banner publicado en la Intranet</t>
  </si>
  <si>
    <t>Subdirección Administrativa y Financiera</t>
  </si>
  <si>
    <t xml:space="preserve">Trimestral </t>
  </si>
  <si>
    <t>Salvaguardar los bienes de la Agencia</t>
  </si>
  <si>
    <t xml:space="preserve">Control de inventarios de bienes e inmuebles en la Apotheosys </t>
  </si>
  <si>
    <t>Se realiza una revisión general de inventarios para encontrar inconsistencias, falta de actualización y corregirla.</t>
  </si>
  <si>
    <t xml:space="preserve">Reporte trimestral en donde se indique a detalle la relación de bienes  de  Agencia Nacional de Tierras. </t>
  </si>
  <si>
    <t>Revisión a las bases de datos de los bienes  de la entidad, contenidos en la herramienta de gestión Apoteosys (o la plataforma dispuesta), con el fin de verificar la existencia de estos y detectar posibles faltantes del inventario.</t>
  </si>
  <si>
    <t xml:space="preserve">Subdirección Administrativa y Financiera </t>
  </si>
  <si>
    <t>Validar el lleno de los cumplimiento para gestión de los pagos realizados</t>
  </si>
  <si>
    <t>En una muestra aleatoria verificando los documentos soporte de pago</t>
  </si>
  <si>
    <t>Son revisadas por parte del área contable y tesorería para el trámite de cuentas</t>
  </si>
  <si>
    <t>Informe de resultados revisión aleatoria</t>
  </si>
  <si>
    <t>Revisión de requisitos al 5% trimestral de los pagos realizados de acuerdo al Reporte generado por el aplicativo KLIC</t>
  </si>
  <si>
    <t>MAPA DE RIESGOS DE CORRUPCIÓN
Vigencia 2025 - Versión 1
Enero de 2025</t>
  </si>
  <si>
    <t>IDENTIFICACION DEL RIESGO</t>
  </si>
  <si>
    <t xml:space="preserve">Valoración del Riesgo </t>
  </si>
  <si>
    <t>Diseño de controles</t>
  </si>
  <si>
    <t>Valoración del Control</t>
  </si>
  <si>
    <t>Valoración del Riesgo Residual</t>
  </si>
  <si>
    <t xml:space="preserve">Acciones Preventivas </t>
  </si>
  <si>
    <t>Programador</t>
  </si>
  <si>
    <t xml:space="preserve">Proceso </t>
  </si>
  <si>
    <t>No.</t>
  </si>
  <si>
    <t>Riesgo</t>
  </si>
  <si>
    <t>Clasificación</t>
  </si>
  <si>
    <t xml:space="preserve">Causas </t>
  </si>
  <si>
    <t xml:space="preserve">Consecuencias </t>
  </si>
  <si>
    <t>Probabilidad</t>
  </si>
  <si>
    <t>Riesgo Inherente</t>
  </si>
  <si>
    <t>Opción de manejo</t>
  </si>
  <si>
    <t xml:space="preserve">N° </t>
  </si>
  <si>
    <t>Actividad de Control</t>
  </si>
  <si>
    <t>Soporte</t>
  </si>
  <si>
    <t>Responsable</t>
  </si>
  <si>
    <t>Tiempo</t>
  </si>
  <si>
    <t>Indicador del control</t>
  </si>
  <si>
    <t>Diseño del control</t>
  </si>
  <si>
    <t>Ejecución del Control</t>
  </si>
  <si>
    <t>Solidez del control</t>
  </si>
  <si>
    <t>Solidez del conjunto</t>
  </si>
  <si>
    <t>Riesgo Residual</t>
  </si>
  <si>
    <t xml:space="preserve">Acción Preventiva </t>
  </si>
  <si>
    <t>Responsable de la acción preventiva</t>
  </si>
  <si>
    <t>Indicador de Acción Preventiva</t>
  </si>
  <si>
    <t>Cantidad</t>
  </si>
  <si>
    <t>Enero</t>
  </si>
  <si>
    <t>Febrero</t>
  </si>
  <si>
    <t>Marzo</t>
  </si>
  <si>
    <t>Abril</t>
  </si>
  <si>
    <t>Mayo</t>
  </si>
  <si>
    <t>Junio</t>
  </si>
  <si>
    <t>Julio</t>
  </si>
  <si>
    <t>Agosto</t>
  </si>
  <si>
    <t>Septiembre</t>
  </si>
  <si>
    <t>Octubre</t>
  </si>
  <si>
    <t>Noviembre</t>
  </si>
  <si>
    <t>Diciembre</t>
  </si>
  <si>
    <t>CORRUPCIÓN</t>
  </si>
  <si>
    <t>C.1.1</t>
  </si>
  <si>
    <t>P.1.1</t>
  </si>
  <si>
    <t>C.1.2</t>
  </si>
  <si>
    <t>P.1.2</t>
  </si>
  <si>
    <t>C.2.1</t>
  </si>
  <si>
    <t>P.2.1</t>
  </si>
  <si>
    <t>C.2.2</t>
  </si>
  <si>
    <t>P.2.2</t>
  </si>
  <si>
    <t>C.3.1</t>
  </si>
  <si>
    <t>P.3.1</t>
  </si>
  <si>
    <t>C.3.2</t>
  </si>
  <si>
    <t>P.3.2</t>
  </si>
  <si>
    <t>C.4.1</t>
  </si>
  <si>
    <t>P.4.1</t>
  </si>
  <si>
    <t>C.4.2</t>
  </si>
  <si>
    <t>P.4.2</t>
  </si>
  <si>
    <t>C.5.1</t>
  </si>
  <si>
    <t>P.5.1</t>
  </si>
  <si>
    <t>C.5.2</t>
  </si>
  <si>
    <t>P.5.2</t>
  </si>
  <si>
    <t>C.6.1</t>
  </si>
  <si>
    <t>P.6.1</t>
  </si>
  <si>
    <t>C.6.2</t>
  </si>
  <si>
    <t>P.6.2</t>
  </si>
  <si>
    <t>C.7.1</t>
  </si>
  <si>
    <t>P.7.1</t>
  </si>
  <si>
    <t>C.7.2</t>
  </si>
  <si>
    <t>P.7.2</t>
  </si>
  <si>
    <t>C.8.1</t>
  </si>
  <si>
    <t>P.8.1</t>
  </si>
  <si>
    <t>C.8.2</t>
  </si>
  <si>
    <t>P.8.2</t>
  </si>
  <si>
    <t>C.9.1</t>
  </si>
  <si>
    <t>P.9.1</t>
  </si>
  <si>
    <t>C.9.2</t>
  </si>
  <si>
    <t>P.9.2</t>
  </si>
  <si>
    <t>C.10.1</t>
  </si>
  <si>
    <t>P.10.1</t>
  </si>
  <si>
    <t>C.10.2</t>
  </si>
  <si>
    <t>P.10.2</t>
  </si>
  <si>
    <t>C.11.1</t>
  </si>
  <si>
    <t>P.11.1</t>
  </si>
  <si>
    <t>C.11.2</t>
  </si>
  <si>
    <t>P.11.2</t>
  </si>
  <si>
    <t>C.12.1</t>
  </si>
  <si>
    <t>P.12.1</t>
  </si>
  <si>
    <t>C.12.2</t>
  </si>
  <si>
    <t>P.12.2</t>
  </si>
  <si>
    <t>C.13.1</t>
  </si>
  <si>
    <t>P.13.1</t>
  </si>
  <si>
    <t>C.13.2</t>
  </si>
  <si>
    <t>P.13.2</t>
  </si>
  <si>
    <t>C.14.1</t>
  </si>
  <si>
    <t>P.14.1</t>
  </si>
  <si>
    <t>C.14.2</t>
  </si>
  <si>
    <t>P.14.2</t>
  </si>
  <si>
    <t>C.15.1</t>
  </si>
  <si>
    <t>P.15.1</t>
  </si>
  <si>
    <t>C.15.2</t>
  </si>
  <si>
    <t>P.15.2</t>
  </si>
  <si>
    <t>GEMA-RCOR- 1</t>
  </si>
  <si>
    <t>GEMA-RCOR-C-1.1</t>
  </si>
  <si>
    <t>(actividades de promoción  programadas/actividades ejecutadas)</t>
  </si>
  <si>
    <t>GEMA-RCOR-P-1.1</t>
  </si>
  <si>
    <t>Capacitar a los agentes de servicio a la ciudadanía y UGT´S  sobre:
1. Integridad, Transparencia y Lucha contra la Corrupción
2. Manejo de situaciones bajo presiones indebidas de partes interesadas
3. Manejo de situaciones difíciles y amenaza.</t>
  </si>
  <si>
    <t>Seceretaría general- equipo de servicio a la ciudadanía (Relacionamiento con el ciudadano)</t>
  </si>
  <si>
    <t>(actividades ejecutadas/actividades programadas)*100</t>
  </si>
  <si>
    <t>GEMA-RCOR-C-1.2</t>
  </si>
  <si>
    <t xml:space="preserve">GEMA-RCOR-C-1.3 </t>
  </si>
  <si>
    <t>GEMA-RCOR-P-1.2</t>
  </si>
  <si>
    <t xml:space="preserve">Socialización modelo de atención al ciudadano </t>
  </si>
  <si>
    <t>UGT Centro (Boyaca, Cundinamarca, Huila, Tolima)</t>
  </si>
  <si>
    <t xml:space="preserve">Número de capacitaciones realizadas </t>
  </si>
  <si>
    <t>GEMA-RCOR-C-1.4</t>
  </si>
  <si>
    <t>Capacitaciones y Socializaciones  programadas  / Capacitaciones y Socializaciones  realizadas</t>
  </si>
  <si>
    <t>GEMA-RCOR-P-1.3</t>
  </si>
  <si>
    <t xml:space="preserve">Capacitaciones a los funcionarios de la UGT- en  el protocolo de atención a la ciudadania, asi como en la parte tecnica y legal para actuar ante las quejas y reclamos,
</t>
  </si>
  <si>
    <t>UGT Oriente (Casanare, Guaviare, Meta, Vichada) -Lider Seguimiento y Control</t>
  </si>
  <si>
    <t>Capacitaciones programadas/ Capacitaciones realizadas</t>
  </si>
  <si>
    <t>GEMA-RCOR-C-1.5</t>
  </si>
  <si>
    <t>Nro. de supervisiones realizadas / Nro. de Irregularidades detectadas
Encuestas pos-atención a los usuarios realizadas / Nro. de usuarios atendidos en las ventanillas</t>
  </si>
  <si>
    <t>GEMA-RCOR-P-1.4</t>
  </si>
  <si>
    <t>Capacitar a servidores públicos, contratistas y colaboradores de la Agencia Nacional de Tierras sobre:  1. Sanciones disciplinarias - Control Interno Disciplinario.  2. Manejo de situaciones bajo presiones indebidas de partes interesadas.  3. Manejo de situaciones difíciles y amenaza.
Aplicación de encuestas sobre la atención recibida a los usuarios atendidos</t>
  </si>
  <si>
    <t>UGT Antioquia, Choco y Eje Cafetero (Antioquia, Caldas, Choco, Quindio, Risaralda)
- Agentes técnicos de servicio al ciudadano</t>
  </si>
  <si>
    <t>Capacitaciones realizadas/ Encuestas aplicadas</t>
  </si>
  <si>
    <t>GEMA-RCOR-C-1.6</t>
  </si>
  <si>
    <t>No de publicaciones realizadas/ No. Publicaciones programadas</t>
  </si>
  <si>
    <t>GEMA-RCOR-P-1.5</t>
  </si>
  <si>
    <t>Adelantar reuniones de socialización enfocadas  a la prevención del riesgo</t>
  </si>
  <si>
    <t xml:space="preserve">Reuniones de socializacion realizadas / Reuniones de socializacion programadas </t>
  </si>
  <si>
    <t>GEMA-RCOR-C-1.7</t>
  </si>
  <si>
    <t>No de jornadas de revisión realizadas/ No. De jornadas de revisión programadas</t>
  </si>
  <si>
    <t>GEMA-RCOR-P-1.6</t>
  </si>
  <si>
    <t>GEMA-RCOR-C-1.8</t>
  </si>
  <si>
    <t xml:space="preserve">"Prevenir: (Número de denuncias tramitadas por concepto de amenazas para la priorización de un trámite en el periodo de medición / Número de denuncias recibidas por concepto de amenazas para la priorización de un trámite en el periodo de medición)
</t>
  </si>
  <si>
    <t>GEMA-RCOR-P-1.7</t>
  </si>
  <si>
    <t>Capacitar a los agentes de servicio al ciudadano sobre:
Sanciones disciplinarias - Control Interno Disciplinario.
Manejo de situaciones bajo presiones indebidas de partes interesadas
Manejo de situaciones difíciles y amenaza.</t>
  </si>
  <si>
    <t>No. De capacitaciones realizadas/No. De capacitaciones programadas</t>
  </si>
  <si>
    <t>GEMA-RCOR-C-1.9</t>
  </si>
  <si>
    <t xml:space="preserve">"Prevenir: (Número de denuncias tramitadas por concepto de solicitud de dadivas para la priorización de un trámite en el periodo de medición / Número de denuncias recibidas por concepto de solicitud de dadivas para la priorización de un trámite en el periodo de medición)
</t>
  </si>
  <si>
    <t>GEMA-RCOR-P-1.8</t>
  </si>
  <si>
    <t>Capacitar a los agentes de servicio al ciudadano sobre:
Sanciones disciplinarias - Control Interno Disciplinario.
Manejo de situaciones bajo presiones indebidas de partes interesadas.
Manejo de situaciones de sobornsos.</t>
  </si>
  <si>
    <t>GEMA-RCOR-C-1.10</t>
  </si>
  <si>
    <t>Número de reuniones de seguimiento/reportes de pqrsdf en trámite</t>
  </si>
  <si>
    <t>GEMA-RCOR-P-1.9</t>
  </si>
  <si>
    <t>Socialización del protocolo de servicio a la ciudadanía a colaboradores de la UGT (contratistas y funcionarias)</t>
  </si>
  <si>
    <t xml:space="preserve">UGT Noroccidente (Cordoba, Sucre)  Profesional de planeación </t>
  </si>
  <si>
    <t>Número de colaboradores de la UGT/número de colaboradores capacitados</t>
  </si>
  <si>
    <t>GEMA-RCOR-C-1.11</t>
  </si>
  <si>
    <t>Número de colaboradores capacitados/número de colaboradores de la entidad</t>
  </si>
  <si>
    <t>GEMA-RCOR-P-1.10</t>
  </si>
  <si>
    <t>Socialización de la ley 1755 de 2015 y Resolución 202360006249736 (31/10/2023) por la cual se regula el trámite de peticiones en la ANT, especificando tiempos de respuesta y gestión, dirigida a colaboradores de la UGT para garantizar la oportunidad de respuesta a las PQRSDF</t>
  </si>
  <si>
    <t>GEMA-RCOR-C-1.12</t>
  </si>
  <si>
    <t>Informes de satisfacción revisados/informes de satisfacción atendidos por la UGT</t>
  </si>
  <si>
    <t>GEMA-RCOR-C-1.13</t>
  </si>
  <si>
    <t>Número de PQRSF gestionadas / número de PQRSF vencidas</t>
  </si>
  <si>
    <t>GEMA-RCOR-P-1.11</t>
  </si>
  <si>
    <t xml:space="preserve">Capacitar a los colaboradores y/o funcionarios de la Unidad de Gestión Territorial en la carta del trato digno a la ciudadanía  y en los términos establecidos por ley para dar buen trámite a las PQRSF. </t>
  </si>
  <si>
    <t xml:space="preserve">UGT Amazonia (Amazonia, Caquetá, Guainia, Vaupes) Agentes tecnicos de servicio al ciudadano </t>
  </si>
  <si>
    <t xml:space="preserve">Número de capacitaciones realizadas / Número de capacitaciones programadas </t>
  </si>
  <si>
    <t>GEMA-RCOR-C-1.14</t>
  </si>
  <si>
    <t>Número de encuestas revisadas/ Número de ciudadanos atendidos</t>
  </si>
  <si>
    <t>GEMA- RCOR-P-1.12</t>
  </si>
  <si>
    <t xml:space="preserve"> Jornada de capacitación a los colaboradores de las UGTs, para que conozcan las sanciones en caso de incurrir en actos de corrupción</t>
  </si>
  <si>
    <t>Numero de jornadas de socializacion realizadas/ Numero de socializaciones programadas</t>
  </si>
  <si>
    <t>Número de actos administrativos revisados/ Número de actos administrativos expedidos</t>
  </si>
  <si>
    <t>GEMA-RCOR-C-1.15</t>
  </si>
  <si>
    <t># de capacitaciones realizadas /  # capacitaciones programadas</t>
  </si>
  <si>
    <t>GEMA-RCOR-P-1.13</t>
  </si>
  <si>
    <t>GEMA-RCOR-C-1.16</t>
  </si>
  <si>
    <t>#Jornadas de revisión realizadas/ # jornadas de revisión programadas</t>
  </si>
  <si>
    <t>POSPR-RCOR-1</t>
  </si>
  <si>
    <t>POSPR-RCOR-C-1.1</t>
  </si>
  <si>
    <t xml:space="preserve">Número de municipios en donde se realizaron espacios de articulación con las comunidades/Número de municipios programados para la implementación de POSPR </t>
  </si>
  <si>
    <t>POSPR-RCOR-P-1.1</t>
  </si>
  <si>
    <t>Difundir mensajes claves de prevención de la corrupción y gratuidad de trámites de la ANT en los municipios programados, a  través de los espacios de participación comunitaria.</t>
  </si>
  <si>
    <t xml:space="preserve">Subdirección e Planeación Operativa </t>
  </si>
  <si>
    <t>No. De Municipios donde se difundieron mensajes claves de prevención de la corrupción y gratuidad de trámites de la ANT/numero de municipios programados para la implementación de POSPR</t>
  </si>
  <si>
    <t>POSPR-RCOR-C-1.2</t>
  </si>
  <si>
    <t>Retroalimentaciones a equipo de validación de la SPO realizadas/Retroalimentaciones a equipo de validación de la SPO programadas</t>
  </si>
  <si>
    <t>POSPR-RCOR-P-1.2</t>
  </si>
  <si>
    <t>Elaborar la validación catastral de la información levantada fisica y juridicamente durante el barrido predial para municipios programados por Unidades de Intervención territorial.</t>
  </si>
  <si>
    <t>Subdirección de Planeación operativa</t>
  </si>
  <si>
    <t>Número Unidades de Intervención validadas/Numero de unidades de intervención programadas para validación</t>
  </si>
  <si>
    <t>POSPR-RCOR-2</t>
  </si>
  <si>
    <t>POSPR-RCOR-C-2.1</t>
  </si>
  <si>
    <t>Número de acuerdos de confidencialidad firmados/número de contratos por vigencia de usuarios rol valorador</t>
  </si>
  <si>
    <t>POSPR-RCOR-P-2.1</t>
  </si>
  <si>
    <t>Realizar capacitaciones sobre el procedimiento de RESO, incluyendo las consecuencias que acarrea las modificaciones y/o divulgación de información para beneficio de un tercero para inclusión o no al Registro de Sujetos de Ordenamiento.</t>
  </si>
  <si>
    <t xml:space="preserve">Subdirección de Planeación Operativa </t>
  </si>
  <si>
    <t>Número de capacitaciones realizadas/Número de capacitaciones programadas</t>
  </si>
  <si>
    <t>POSPR-RCOR-3</t>
  </si>
  <si>
    <t>POSPR-RCOR-C-3.1</t>
  </si>
  <si>
    <t>Retroalimentaciones a Equipo del RESO y/o SSIT realizadas/Retroalimentaciones a Equipo del RESO y/o SSIT programadas</t>
  </si>
  <si>
    <t>POSPR-RCOR-P-3.1</t>
  </si>
  <si>
    <t>Realizar la validación de la información obtenida de los cruces de la consulta del ciudadano en diferentes fuentes externas para inclusión al RESO</t>
  </si>
  <si>
    <t xml:space="preserve">Dirección de Gestión del Ordenamiento Social de la Propiedad </t>
  </si>
  <si>
    <t>Numero de informes con la relación de las solicitudes de inclusión o no al RESO derivado de la segunda valoración</t>
  </si>
  <si>
    <t>POSPR-RCOR-C-3.2</t>
  </si>
  <si>
    <t>Número de solicitudes realizadas de la SSIT a la SAT sobre inventario de ocupantes indebidos/Número de solicitudes programadas de la SSIT a la SAT sobre inventario de ocupantes indebidos/</t>
  </si>
  <si>
    <t>C.24.1</t>
  </si>
  <si>
    <t>P.24.1</t>
  </si>
  <si>
    <t>C.24.2</t>
  </si>
  <si>
    <t>P.24.2</t>
  </si>
  <si>
    <t>C.25.1</t>
  </si>
  <si>
    <t>P.25.1</t>
  </si>
  <si>
    <t>C.25.2</t>
  </si>
  <si>
    <t>P.25.2</t>
  </si>
  <si>
    <t>SEJUT-RCOR-1</t>
  </si>
  <si>
    <t>SEJUT -RCOR-C-1.1</t>
  </si>
  <si>
    <t>Relación de los actos administrativos de cierre revisados los  por los líderes / Número de actos administrativos suscritos</t>
  </si>
  <si>
    <t>SEJUT-RCOR-P-1.1</t>
  </si>
  <si>
    <t>Gestionar la sensibilización sobre conflicto de intereses a contratistas y colaboradores de la Dirección de Gestión Jurídica de Tierras y las subdirecciones a cargo.</t>
  </si>
  <si>
    <t xml:space="preserve">Dirección de Gestión Jurídica de Tierras </t>
  </si>
  <si>
    <t xml:space="preserve">Número de gestiones de sensibilización realizadas / Número de gestiones de sensibilización programadas </t>
  </si>
  <si>
    <t>SEJUT- RCOR-2</t>
  </si>
  <si>
    <t>SEJUT-RCOR-C-2.1</t>
  </si>
  <si>
    <t>Avance de casos culminados en la vigencia / casos planeados para culminarse en la vigencia</t>
  </si>
  <si>
    <t>SEJUT-RCOR-P-2.1</t>
  </si>
  <si>
    <t>Relación de los actos administrativos definitivos, por tipo de proceso y tipo de decisión suscritos.</t>
  </si>
  <si>
    <t>Subdirección de Procesos Agrarios y Gestión Jurídica / Unidades de Gestión Territorial</t>
  </si>
  <si>
    <t>Número y relación de actos administrativos definitivos, por tipo de proceso y tipo de decisión suscritos.</t>
  </si>
  <si>
    <t>SEJUT-RCOR-P-2.2</t>
  </si>
  <si>
    <t>Relación de actos los administrativos definitivos, por tipo de proceso y tipo de decisión suscritos.</t>
  </si>
  <si>
    <t xml:space="preserve">Subdirección de Seguridad Jurídica / Unidades de Gestión Territorial </t>
  </si>
  <si>
    <t>SEJUT-RCOR-P-2.3</t>
  </si>
  <si>
    <t>Socializar los instrumentos del Sistema Integrado de Gestión del proceso de Seguridad Jurídica sobre la Titularidad de la Tierra y los Territorios a los colaboradores de la Dirección de Gestión Jurídica de Tierras y las Subdirecciones a cargo.</t>
  </si>
  <si>
    <t>Número de socializaciones realizadas / Número de socializaciones programas.</t>
  </si>
  <si>
    <t>C.28.2</t>
  </si>
  <si>
    <t>P.28.2</t>
  </si>
  <si>
    <t>C.29.1</t>
  </si>
  <si>
    <t>P.29.1</t>
  </si>
  <si>
    <t>C.29.2</t>
  </si>
  <si>
    <t>P.29.2</t>
  </si>
  <si>
    <t>C.30.1</t>
  </si>
  <si>
    <t>P.30.1</t>
  </si>
  <si>
    <t>C.30.2</t>
  </si>
  <si>
    <t>P.30.2</t>
  </si>
  <si>
    <t>ACCTI-RCOR-1</t>
  </si>
  <si>
    <t>ACCTI-RCOR-C-1.1</t>
  </si>
  <si>
    <t>Número de mesas de trabajo  programadas /número de mesas de trabajo ejecutadas</t>
  </si>
  <si>
    <t>ACCTI-RCOR-P-1.1</t>
  </si>
  <si>
    <t>Numero de mesas de trabajo  programadas /numero de mesas de trabajo ejecutadas</t>
  </si>
  <si>
    <t xml:space="preserve">Subdirección de Asuntos Étnicos </t>
  </si>
  <si>
    <t>Número de Inducciones y reinducciones realizadas/Número de inducciones y reinduciones programadas</t>
  </si>
  <si>
    <t>ACCTI- RCOR-2</t>
  </si>
  <si>
    <t>ACCTI-RCOR-C-2.1</t>
  </si>
  <si>
    <t>ACCTI-RCOR-P-2.1</t>
  </si>
  <si>
    <t>Número de mesas de trabajo  programadas /numero de mesas de trabajo ejecutadas</t>
  </si>
  <si>
    <t>ACCTI- RCOR-3</t>
  </si>
  <si>
    <t>ACCTI-RCOR-C-3.1</t>
  </si>
  <si>
    <t>Avalúos revisados/Avalúos allegados mensualmente</t>
  </si>
  <si>
    <t>ACCTI-RCOR-P-3.1</t>
  </si>
  <si>
    <t xml:space="preserve">Dirección de Asuntos Étnicos </t>
  </si>
  <si>
    <t>Mesas técnicas realizadas/Mesas técnicas programadas</t>
  </si>
  <si>
    <t>ACCTI-RCOR-C-3.2</t>
  </si>
  <si>
    <t>N° de visitas revisadas / N° de visitas realizadas</t>
  </si>
  <si>
    <t>ACCTI-RCOR-P-3.2</t>
  </si>
  <si>
    <t xml:space="preserve">Numero de visitas realizadas/numero de visitas programadas </t>
  </si>
  <si>
    <t>ACCTI-RCOR-4</t>
  </si>
  <si>
    <t>ACCTI-RCOR-C-4.1</t>
  </si>
  <si>
    <t>Número de expedientes con control de calidad del avalúo / Número de expedientes con avalúos realizados</t>
  </si>
  <si>
    <t>ACCTI-RCOR-P-4.1</t>
  </si>
  <si>
    <t>Realizar capacitación sobre PAAC-MRC a profesionales de Compra Directa de la DAT</t>
  </si>
  <si>
    <t>Dirección de Acceso a a Tierras - (Profesional de enlace)</t>
  </si>
  <si>
    <t>Número de colaboradores capacitados en PAAC-MRC / Número de colaboradores de Compra Directa</t>
  </si>
  <si>
    <t>Número de formas ACCTI-F-144 Control de calidad del avalúo recibidos / Número de formas ACCTI-F-144 revisados</t>
  </si>
  <si>
    <t>ACCTI-RCOR-P-4.2</t>
  </si>
  <si>
    <t>Realizar capacitación a profesionales de Compra Directa sobre ACCTI-P-010 Procedimiento de Compra Directa de Predios con enfasis en los riesgos y controles aprobados en el procedimiento</t>
  </si>
  <si>
    <t>Dirección de Acceso a Tierras - (Profesional de enlace de compra de predios)</t>
  </si>
  <si>
    <t>Número de colaboradores capacitados en ACCTI-P-010 / Número de colaboradores de Compra Directa</t>
  </si>
  <si>
    <t>ACCTI-RCOR-5</t>
  </si>
  <si>
    <t>ACCTI-RCOR-C-5.1</t>
  </si>
  <si>
    <t>número de expedientes con control de calidad del avalúo / Número de expedientes con avalúos realizados</t>
  </si>
  <si>
    <t>ACCTI-RCOR-P-5.1</t>
  </si>
  <si>
    <t>Realizar capacitación sobre PAAC-MRC a profesionales del grupo funcional de subsidios en  Zonas Focalizadas de la DAT</t>
  </si>
  <si>
    <t>Dirección de Acceso a Tierras - (Profesional de enlace)</t>
  </si>
  <si>
    <t xml:space="preserve">Número de colaboradores capacitados en PAAC-MRC / Número de colaboradores de Subsidios </t>
  </si>
  <si>
    <t>ACCTI-RCOR-C-5.2</t>
  </si>
  <si>
    <t>ACCTI-RCOR-P-5.2</t>
  </si>
  <si>
    <t>Capacitar a los profesionales de las UGT´s que implementen los procedimientos ACCTI-P-016 MATERIALIZACIÓN DEL SUBSIDIO - ADQUISICIÓN DEL PREDIO- ACCTI-P-017 MATERIALIZACIÓN DEL SUBSIDIO - APOYO PARA CUBRIR LOS REQUERIMIENTOS FINANCIEROS DE LA IMPLEMENTACIÓN DEL PROYECTO PRODUCTIVO.</t>
  </si>
  <si>
    <t>Subdirección de Acceso a Tierras por Zonas Focalizadas -(Profesionales  encargados de los grupos adquisición y Proyecto Productivo)</t>
  </si>
  <si>
    <t>Número de colaboradores capacitados en ACCTI-P-016 y ACCTI-P-017 / Número de colaboradores de de las UGT´s que implementen los procedimientos ACCTI-P-016 y ACCTI-P-017</t>
  </si>
  <si>
    <t>ACCTI- RCOR-6</t>
  </si>
  <si>
    <t>ACCTI-RCOR-C-6.1</t>
  </si>
  <si>
    <t>Número de verificaciones de cumplimiento de requisitos de propietario y predio realizadas / Número de verificaciones de cumplimiento de requisitos de propietario y predio programadas</t>
  </si>
  <si>
    <t>ACCTI-RCOR-P-6.1</t>
  </si>
  <si>
    <t>Realizar capacitación sobre PAAC-MRC a profesionales de zonas focalizadas de reconocimiento de derechos</t>
  </si>
  <si>
    <t>Número de colaboradores capacitados en PAAC-MRC / Número de colaboradores de zonas focalizadas de reconocimiento de derechos</t>
  </si>
  <si>
    <t>ACCTI-RCOR-C-6.2</t>
  </si>
  <si>
    <t>Número de verificaciones de cumplimiento de requisitos técnicos y financieros realizadas / Número de verificaciones de cumplimiento de requisitos técnicos y financieros programadas</t>
  </si>
  <si>
    <t>ACCTI-RCOR-P-6.2</t>
  </si>
  <si>
    <t>Capacitar a los profesionales de SATZF en el Procedimiento ACCTI-P-020 Procedimiento único vigente.</t>
  </si>
  <si>
    <t>Subdirección de Acceso a Tierras por Zonas Focalizadas - (Profesional encargado del Grupo Funcional de Barrido predial)</t>
  </si>
  <si>
    <t>Número de colaboradores capacitados en ACCTI-P-020 / Número de colaboradores de SATZF</t>
  </si>
  <si>
    <t>ACCTI-RCOR-7</t>
  </si>
  <si>
    <t>ACCTI-RCOR-C-7.1</t>
  </si>
  <si>
    <t>Número de expedientes de información recibida de la Subdirección de Sistemas de Información (valoración del sujeto) y de la Subdirección de Planeación Operativa (información técnico-jurídica del predio) / Número de informes técnicos jurídicos - ITJ</t>
  </si>
  <si>
    <t>ACCTI-RCOR-P-7.1</t>
  </si>
  <si>
    <t>Realizar capacitación sobre PTEP y MRC a profesionales de Revocatoria Directa de la SATDD</t>
  </si>
  <si>
    <t>Dirección de Acceos a Tierras - (Profesional de enlace)</t>
  </si>
  <si>
    <t>Número de colaboradores capacitados en PAAC-MRC / Número de colaboradores de Revocatoria Directa</t>
  </si>
  <si>
    <t>ACCTI-RCOR-C-7.2</t>
  </si>
  <si>
    <t>Número de actos administrativos de cierre / Número de informe técnico jurídico - ITJ</t>
  </si>
  <si>
    <t>ACCTI-RCOR-P-7.2</t>
  </si>
  <si>
    <t>Capacitar a los colaboradores de Revocatoria Directa de la SATDD sobre el procedimiento ACCTI-P-005 Revocatoria Directa del Acto de Adjudicación de Baldios a Persona Natural, ACCTI-P-014 Revocatoria de Titulación de Baldíos en el Marco del Procedimiento Único De Ordenamiento Social De La Propiedad Rural y ADMBS-P-007 Reconstrucción de Expedientes</t>
  </si>
  <si>
    <t>Subdirección de Acceso a Tierras por Demanda y Descongestión - (Profesional encargado del Grupo Funcional de Revocatoria Directa)</t>
  </si>
  <si>
    <t>Número de colaboradores capacitados en ACCTI-P-005 y ACCTI-P-014 / Número de colaboradores de de las UGT´s que implementen los procedimientos ACCTI-P-016 y ACCTI-P-017</t>
  </si>
  <si>
    <t>ACCTI-RCOR-8</t>
  </si>
  <si>
    <t>ACCTI-RCOR-C-8.1</t>
  </si>
  <si>
    <t>Número de impulso de procesos de revocatoria directa / Número de impulsos con lista de chequeo o matriz de revocatoria</t>
  </si>
  <si>
    <t>ACCTI-RCOR-P-8.1</t>
  </si>
  <si>
    <t>Número de colaboradores capacitados en PTEP-MRC / Número de colaboradores de Revocatoria Directa</t>
  </si>
  <si>
    <t>ACCTI-RCOR-C-8.2</t>
  </si>
  <si>
    <t>Número de solicitudes de revocatoria directa / Número de solicitudes de revocatoria directa inscritas en matriz de revocatoria</t>
  </si>
  <si>
    <t>ACCTI-RCOR-P-8.2</t>
  </si>
  <si>
    <t>Capacitar a los colaboradores de Reconocimiento de Derecho en Zonas no Focalizadas</t>
  </si>
  <si>
    <t>Número de colaboradores capacitados en ACCTI-P-019 / Número de colaboradores del procedimiento ACCTI-P-019</t>
  </si>
  <si>
    <t>ACCTI-RCOR-9</t>
  </si>
  <si>
    <t>ACCTI-RCOR-C-9.1</t>
  </si>
  <si>
    <t>Número de ITJ elaboradas, firmadas y cargadas en el sistema documental ORFEO / Número de ITJ revisadas y/o aprobadas</t>
  </si>
  <si>
    <t>ACCTI-RCOR-P-9.1</t>
  </si>
  <si>
    <t>ACCTI-RCOR-C-9.2</t>
  </si>
  <si>
    <t>ACCTI-RCOR-P-9.2</t>
  </si>
  <si>
    <t>Capacitar a los colaboradores de Titulación Baldíos Persona Natural</t>
  </si>
  <si>
    <t>Número de colaboradores capacitados en ACCTI-P-013 y ACCTI-P-015 / Número de colaboradores de los procedimientos ACCTI-P-013 y ACCTI-P-015</t>
  </si>
  <si>
    <t>ADMTI-RCOR-1</t>
  </si>
  <si>
    <t>ADMTI-RCOR-C-1.1</t>
  </si>
  <si>
    <t>Número de actividades realizadas/Número de actividades programadas</t>
  </si>
  <si>
    <t>ADMTI-RCOR-P-1.1</t>
  </si>
  <si>
    <t>Realizar capacitación sobre mecanismos de prevención frente al riesgo de corrupción</t>
  </si>
  <si>
    <t>Subdirección de Administración de Tierras de la Nación (Profesionales asignados)</t>
  </si>
  <si>
    <t>Número de capacitaciones realizadas / Número de capacitaciones programadas</t>
  </si>
  <si>
    <t>50&amp;</t>
  </si>
  <si>
    <t>ADMTI-RCOR-C-1.2</t>
  </si>
  <si>
    <t>SUBDIRECCION DE ADMINISTRACION DE TIERRAS DE LA NACION  (Profesionales asignados)</t>
  </si>
  <si>
    <t>C.41.1</t>
  </si>
  <si>
    <t>P.41.1</t>
  </si>
  <si>
    <t>C.41.2</t>
  </si>
  <si>
    <t>P.41.2</t>
  </si>
  <si>
    <t>C.42.1</t>
  </si>
  <si>
    <t>P.42.1</t>
  </si>
  <si>
    <t>C.42.2</t>
  </si>
  <si>
    <t>P.42.2</t>
  </si>
  <si>
    <t>C.43.1</t>
  </si>
  <si>
    <t>P.43.1</t>
  </si>
  <si>
    <t>C.43.2</t>
  </si>
  <si>
    <t>P.43.2</t>
  </si>
  <si>
    <t>C.44.1</t>
  </si>
  <si>
    <t>P.44.1</t>
  </si>
  <si>
    <t>C.44.2</t>
  </si>
  <si>
    <t>P.44.2</t>
  </si>
  <si>
    <t>C.45.1</t>
  </si>
  <si>
    <t>P.45.1</t>
  </si>
  <si>
    <t>C.45.2</t>
  </si>
  <si>
    <t>P.45.2</t>
  </si>
  <si>
    <t>C.46.1</t>
  </si>
  <si>
    <t>P.46.1</t>
  </si>
  <si>
    <t>C.46.2</t>
  </si>
  <si>
    <t>P.46.2</t>
  </si>
  <si>
    <t>C.47.1</t>
  </si>
  <si>
    <t>P.47.1</t>
  </si>
  <si>
    <t>C.47.2</t>
  </si>
  <si>
    <t>P.47.2</t>
  </si>
  <si>
    <t>C.48.1</t>
  </si>
  <si>
    <t>P.48.1</t>
  </si>
  <si>
    <t>C.48.2</t>
  </si>
  <si>
    <t>P.48.2</t>
  </si>
  <si>
    <t>C.49.1</t>
  </si>
  <si>
    <t>P.49.1</t>
  </si>
  <si>
    <t>C.49.2</t>
  </si>
  <si>
    <t>P.49.2</t>
  </si>
  <si>
    <t>C.50.1</t>
  </si>
  <si>
    <t>P.50.1</t>
  </si>
  <si>
    <t>C.50.2</t>
  </si>
  <si>
    <t>P.50.2</t>
  </si>
  <si>
    <t>C.51.1</t>
  </si>
  <si>
    <t>P.51.1</t>
  </si>
  <si>
    <t>C.51.2</t>
  </si>
  <si>
    <t>P.51.2</t>
  </si>
  <si>
    <t>C.52.1</t>
  </si>
  <si>
    <t>P.52.1</t>
  </si>
  <si>
    <t>C.52.2</t>
  </si>
  <si>
    <t>P.52.2</t>
  </si>
  <si>
    <t>C.53.1</t>
  </si>
  <si>
    <t>P.53.1</t>
  </si>
  <si>
    <t>C.53.2</t>
  </si>
  <si>
    <t>P.53.2</t>
  </si>
  <si>
    <t>C.54.1</t>
  </si>
  <si>
    <t>P.54.1</t>
  </si>
  <si>
    <t>C.54.2</t>
  </si>
  <si>
    <t>P.54.2</t>
  </si>
  <si>
    <t>GTHU-RCOR-1</t>
  </si>
  <si>
    <t>GTHU-RCOR-C-1.1</t>
  </si>
  <si>
    <t xml:space="preserve">GTHU-RCOR-P-1.1
</t>
  </si>
  <si>
    <t>Revisión y aprobación de la ficha técnica de cumplimiento de requisitos al momento de realizarse la vinculación del personal a la planta de personal de la ANT.</t>
  </si>
  <si>
    <t>Subdirección de Talento Humano - Subdirector(a)</t>
  </si>
  <si>
    <t>(Número de formatos de cumplimiento de requisitos mínimos revisados y aprobados / Número de funcionarios vinculados) x 100</t>
  </si>
  <si>
    <t>C.56.1</t>
  </si>
  <si>
    <t>P.56.1</t>
  </si>
  <si>
    <t>C.56.2</t>
  </si>
  <si>
    <t>P.56.2</t>
  </si>
  <si>
    <t>C.57.1</t>
  </si>
  <si>
    <t>P.57.1</t>
  </si>
  <si>
    <t>C.57.2</t>
  </si>
  <si>
    <t>P.57.2</t>
  </si>
  <si>
    <t>C.58.1</t>
  </si>
  <si>
    <t>P.58.1</t>
  </si>
  <si>
    <t>C.58.2</t>
  </si>
  <si>
    <t>P.58.2</t>
  </si>
  <si>
    <t>C.59.1</t>
  </si>
  <si>
    <t>P.59.1</t>
  </si>
  <si>
    <t>C.59.2</t>
  </si>
  <si>
    <t>P.59.2</t>
  </si>
  <si>
    <t xml:space="preserve">AP JUR-RCOR-1 </t>
  </si>
  <si>
    <t>APJUR-RCOR-C-1.1</t>
  </si>
  <si>
    <t># Informes de seguimiento entregados / # Informes de seguimiento proyectados</t>
  </si>
  <si>
    <t xml:space="preserve">APJUR-RCOR-P-1.1
</t>
  </si>
  <si>
    <t>Actualización y publicación del Normograma</t>
  </si>
  <si>
    <t>Oficina Jurídica - Líder de equipo interno de conceptos</t>
  </si>
  <si>
    <t># de Normogramas actualizados publicados / # de Normogramas actualizados programados</t>
  </si>
  <si>
    <t xml:space="preserve">APJUR-RCOR-P-1.2
</t>
  </si>
  <si>
    <t xml:space="preserve">Celebración de sesiones del Comité de Conciliación de la Entidad </t>
  </si>
  <si>
    <t>Oficina Jurídica - Líder de equipo interno de Representación Judicial</t>
  </si>
  <si>
    <t># de sesiones del comité de Conciliación realizadas en el año / # de sesiones del comité de Conciliación programadas para el año</t>
  </si>
  <si>
    <t>AP JUR-RCOR-2</t>
  </si>
  <si>
    <t xml:space="preserve">APJUR-RCOR-C-2.1 </t>
  </si>
  <si>
    <t>APJUR-RCOR-P-2.1</t>
  </si>
  <si>
    <t>Monitoreo a las respuestas que proyectan los responsables de gestionar las providencias judiciales y los requerimientos en procesos de restitución de tierras que vinculan a la ANT,  mediante la matriz de seguimiento al reparto y gestión, en la cual se relacionan los radicados de las entradas y de las respuestas dadas por los responsables de proyectarla.</t>
  </si>
  <si>
    <t>Oficina Jurídica - Líder o revisor de equipo interno de tutelas - Líder o revisor de equipo interno de Restitución de tierras</t>
  </si>
  <si>
    <t xml:space="preserve"># de Reportes entregados (vía correo electrónico) sobre cantidad de respuestas a providencias judiciales en el marco de acciones de tutela que vinculan a la ANT por trimestre / # de Reportes programados </t>
  </si>
  <si>
    <t>C.62.1</t>
  </si>
  <si>
    <t>P.62.1</t>
  </si>
  <si>
    <t>C.62.2</t>
  </si>
  <si>
    <t>P.62.2</t>
  </si>
  <si>
    <t>C.63.1</t>
  </si>
  <si>
    <t>P.63.1</t>
  </si>
  <si>
    <t>C.63.2</t>
  </si>
  <si>
    <t>P.63.2</t>
  </si>
  <si>
    <t>C.64.1</t>
  </si>
  <si>
    <t>P.64.1</t>
  </si>
  <si>
    <t>C.64.2</t>
  </si>
  <si>
    <t>P.64.2</t>
  </si>
  <si>
    <t>ADQBS-RCOR-1</t>
  </si>
  <si>
    <t>ADQBS-RCOR-C-1.1</t>
  </si>
  <si>
    <t>(actividades programadas/actividades ejecutadas)</t>
  </si>
  <si>
    <t>ADQBS-RCOR-P-1.1</t>
  </si>
  <si>
    <t>Realizar jornadas de sensibilización en cuanto a ética y responsabilidad legal, a los funcionarios que tienen funciones relacionadas con el proceso de contratación de la Entidad</t>
  </si>
  <si>
    <t>Coordinador para la Gestión Contractual</t>
  </si>
  <si>
    <t>ADQBS-RCOR-2</t>
  </si>
  <si>
    <t>ADQBS-RCOR-C-2.1</t>
  </si>
  <si>
    <t>ADQBS-RCOR-P-2.1</t>
  </si>
  <si>
    <t xml:space="preserve">Realizar jornadas de sensibilización dirigida a quienes ejerzan como supervisores, en cuanto su responsabilidad  disciplinaria, civil y penal por sus acciones y omisiones en la actuación contractual respectiva, en los términos señalados en la Constitución y la Ley., así como las funciones como supervisor,  el deber que tienen en cuanto a responder por el control y vigilancia del contrato hasta el cierre del expediente contractual, de conformidad con lo establecido en el Estatuto General de Contratación (Ley 80 de 1993, Ley 1150 de 2007 y Decreto 1082 de 2015), la Ley 1474 de 2011, el Manual de Contratación y el Manual de Interventoría y Supervisión de la ANT y demás disposiciones que los complementen o adicionen. </t>
  </si>
  <si>
    <t>Secretaría General (Coordinador para la gestión contractual)</t>
  </si>
  <si>
    <t>ADQBS-RCOR-3</t>
  </si>
  <si>
    <t>ADQBS-RCOR-C-3.1</t>
  </si>
  <si>
    <t>ADQBS-RCOR-P-3.1</t>
  </si>
  <si>
    <t>C.68.1</t>
  </si>
  <si>
    <t>P.68.1</t>
  </si>
  <si>
    <t>C.68.2</t>
  </si>
  <si>
    <t>P.68.2</t>
  </si>
  <si>
    <t>C.69.1</t>
  </si>
  <si>
    <t>P.69.1</t>
  </si>
  <si>
    <t>C.69.2</t>
  </si>
  <si>
    <t>P.69.2</t>
  </si>
  <si>
    <t>ADBS-RCOR-1</t>
  </si>
  <si>
    <t>ADBS-RCOR-C-1.1</t>
  </si>
  <si>
    <t xml:space="preserve">Reporte trimestral de bienes de la Agencia Nacional de Tierras </t>
  </si>
  <si>
    <t>ADMBS-RCOR-P-1.1</t>
  </si>
  <si>
    <t xml:space="preserve">Realizar el levantamiento del inventario de la Entidad a nivel nacional </t>
  </si>
  <si>
    <t>Reporte trimestral de Bienes actualizados en la herramienta Apoteosys</t>
  </si>
  <si>
    <t>C.71.1</t>
  </si>
  <si>
    <t>P.71.1</t>
  </si>
  <si>
    <t>C.71.2</t>
  </si>
  <si>
    <t>P.71.2</t>
  </si>
  <si>
    <t>C.72.1</t>
  </si>
  <si>
    <t>P.72.1</t>
  </si>
  <si>
    <t>C.72.2</t>
  </si>
  <si>
    <t>P.72.2</t>
  </si>
  <si>
    <t>C.73.1</t>
  </si>
  <si>
    <t>P.73.1</t>
  </si>
  <si>
    <t>C.73.2</t>
  </si>
  <si>
    <t>P.73.2</t>
  </si>
  <si>
    <t>C.74.1</t>
  </si>
  <si>
    <t>P.74.1</t>
  </si>
  <si>
    <t>C.74.2</t>
  </si>
  <si>
    <t>P.74.2</t>
  </si>
  <si>
    <t>GEFIN-RCOR-1</t>
  </si>
  <si>
    <t>GEFIN-RCOR-C-1.1</t>
  </si>
  <si>
    <t>Resultado de muestra aleatoria de revisión de pagos</t>
  </si>
  <si>
    <t>GEFIN-RCOR-P-1.1</t>
  </si>
  <si>
    <t xml:space="preserve">Sensibilización al grupo de gestión financiera sobre la responsabilidad en la verificación del cumplimiento de requisitos para la gestión del pago. </t>
  </si>
  <si>
    <t>Sensibilizaciones realizadas</t>
  </si>
  <si>
    <t>GEFIN-RCOR-P-1.2</t>
  </si>
  <si>
    <t>Socializar a los contratistas y personal responsable de trámites de pagos de la entidad sobre la documentación requerida para el trámite de cuentas</t>
  </si>
  <si>
    <t>C.76.1</t>
  </si>
  <si>
    <t>P.76.1</t>
  </si>
  <si>
    <t>C.76.2</t>
  </si>
  <si>
    <t>P.76.2</t>
  </si>
  <si>
    <t>C.77.1</t>
  </si>
  <si>
    <t>P.77.1</t>
  </si>
  <si>
    <t>C.77.2</t>
  </si>
  <si>
    <t>P.77.2</t>
  </si>
  <si>
    <t>C.78.1</t>
  </si>
  <si>
    <t>P.78.1</t>
  </si>
  <si>
    <t>C.78.2</t>
  </si>
  <si>
    <t>P.78.2</t>
  </si>
  <si>
    <t>C.79.1</t>
  </si>
  <si>
    <t>P.79.1</t>
  </si>
  <si>
    <t>C.79.2</t>
  </si>
  <si>
    <t>P.79.2</t>
  </si>
  <si>
    <t>C.80.1</t>
  </si>
  <si>
    <t>P.80.1</t>
  </si>
  <si>
    <t>C.80.2</t>
  </si>
  <si>
    <t>P.80.2</t>
  </si>
  <si>
    <t>C.81.1</t>
  </si>
  <si>
    <t>P.81.1</t>
  </si>
  <si>
    <t>C.81.2</t>
  </si>
  <si>
    <t>P.81.2</t>
  </si>
  <si>
    <t>C.82.1</t>
  </si>
  <si>
    <t>P.82.1</t>
  </si>
  <si>
    <t>C.82.2</t>
  </si>
  <si>
    <t>P.82.2</t>
  </si>
  <si>
    <t>C.83.1</t>
  </si>
  <si>
    <t>P.83.1</t>
  </si>
  <si>
    <t>C.83.2</t>
  </si>
  <si>
    <t>P.83.2</t>
  </si>
  <si>
    <t>C.84.1</t>
  </si>
  <si>
    <t>P.84.1</t>
  </si>
  <si>
    <t>C.84.2</t>
  </si>
  <si>
    <t>P.84.2</t>
  </si>
  <si>
    <t>ANEXO - Solicitud de modificaciones a la Versión 1 del Mapa de Riesgos de Corrupción</t>
  </si>
  <si>
    <r>
      <t xml:space="preserve">"A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disposiones normativas vigentes
4. Que no contribuya a la detección, prevención y mitigación del riesgo" </t>
    </r>
    <r>
      <rPr>
        <sz val="12"/>
        <color theme="1"/>
        <rFont val="Calibri"/>
        <family val="2"/>
        <scheme val="minor"/>
      </rPr>
      <t>Oficina del Inspector de la Gestión de Tierras</t>
    </r>
  </si>
  <si>
    <t>DEPENDENCIA SOLICITANTE</t>
  </si>
  <si>
    <t>TIPO DE SOLICITUD</t>
  </si>
  <si>
    <t>SOLICITUD</t>
  </si>
  <si>
    <t>JUSTIFICACIÓN</t>
  </si>
  <si>
    <t>CONCEPTO OFICINA DEL INSPECTOR</t>
  </si>
  <si>
    <t>CONCEPTO OFICINA DE PLANEACIÓN</t>
  </si>
  <si>
    <t>ACCTI-RCOR-C-4.2</t>
  </si>
  <si>
    <t>INFORMACIÓN DE CONTROLES  ANONIMIZADA
 (Páginas 25 y 26 de Guía para la administración del riesgo y el diseño de controles en entidades públicas - Riesgos de gestión, corrupción y seguridad digital. Versión 4. DAFP 2018.)
(Artículo 2.1.4.2 del Decreto 1081 de 2015 “Por medio del cual se expide el Decreto Reglamentario Único del Sector Presidencia de la República”, sustituido por el artículo 1 del Decreto 124 de 2016 “Por el cual se sustituye el Título 4 de la Parte 1 del Libro 2 del Decreto 1081 de 2015, relativo al “Plan Anticorrupción y de Atención al Ciudadano””)
(Artículos 18 y 19 de Ley 1712 de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</si>
</sst>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sz val="9"/>
      <color indexed="81"/>
      <name val="Tahoma"/>
      <family val="2"/>
    </font>
    <font>
      <b/>
      <sz val="9"/>
      <color indexed="81"/>
      <name val="Tahoma"/>
      <family val="2"/>
    </font>
    <font>
      <i/>
      <sz val="9"/>
      <color indexed="81"/>
      <name val="Tahoma"/>
      <family val="2"/>
    </font>
    <font>
      <b/>
      <sz val="24"/>
      <color theme="1"/>
      <name val="Arial Narrow"/>
      <family val="2"/>
    </font>
    <font>
      <b/>
      <sz val="20"/>
      <color theme="1"/>
      <name val="Arial Narrow"/>
      <family val="2"/>
    </font>
    <font>
      <sz val="16"/>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sz val="11"/>
      <color theme="1"/>
      <name val="Calibri"/>
      <family val="2"/>
      <scheme val="minor"/>
    </font>
    <font>
      <b/>
      <sz val="11"/>
      <name val="Calibri"/>
      <family val="2"/>
      <scheme val="minor"/>
    </font>
    <font>
      <sz val="18"/>
      <color theme="1"/>
      <name val="Arial Narrow"/>
      <family val="2"/>
    </font>
    <font>
      <i/>
      <sz val="14"/>
      <color theme="1"/>
      <name val="Arial Narrow"/>
      <family val="2"/>
    </font>
    <font>
      <b/>
      <i/>
      <sz val="18"/>
      <color theme="1"/>
      <name val="Arial Narrow"/>
      <family val="2"/>
    </font>
    <font>
      <u/>
      <sz val="11"/>
      <color theme="9"/>
      <name val="Calibri"/>
      <family val="2"/>
      <scheme val="minor"/>
    </font>
    <font>
      <u/>
      <sz val="11"/>
      <color theme="9"/>
      <name val="Arial Narrow"/>
      <family val="2"/>
    </font>
    <font>
      <i/>
      <sz val="14"/>
      <color theme="1"/>
      <name val="Times New Roman"/>
      <family val="1"/>
    </font>
    <font>
      <sz val="10"/>
      <color rgb="FF0070C0"/>
      <name val="Arial Narrow"/>
      <family val="2"/>
    </font>
    <font>
      <b/>
      <sz val="16"/>
      <color rgb="FF0070C0"/>
      <name val="Arial Narrow"/>
      <family val="2"/>
    </font>
    <font>
      <sz val="11"/>
      <color rgb="FF0070C0"/>
      <name val="Arial Narrow"/>
      <family val="2"/>
    </font>
    <font>
      <b/>
      <sz val="10"/>
      <color rgb="FF000000"/>
      <name val="Arial Narrow"/>
      <family val="2"/>
    </font>
    <font>
      <sz val="11"/>
      <color rgb="FF000000"/>
      <name val="Calibri"/>
      <family val="2"/>
    </font>
    <font>
      <sz val="8"/>
      <name val="Calibri"/>
      <family val="2"/>
      <scheme val="minor"/>
    </font>
    <font>
      <sz val="9"/>
      <name val="Arial Narrow"/>
      <family val="2"/>
    </font>
    <font>
      <b/>
      <sz val="9"/>
      <color rgb="FF000000"/>
      <name val="Tahoma"/>
      <family val="2"/>
    </font>
    <font>
      <sz val="9"/>
      <color rgb="FF000000"/>
      <name val="Tahoma"/>
      <family val="2"/>
    </font>
    <font>
      <i/>
      <sz val="9"/>
      <color rgb="FF000000"/>
      <name val="Tahoma"/>
      <family val="2"/>
    </font>
    <font>
      <b/>
      <sz val="24"/>
      <color rgb="FF000000"/>
      <name val="Arial Narrow"/>
      <family val="2"/>
    </font>
    <font>
      <b/>
      <sz val="16"/>
      <name val="Arial Narrow"/>
      <family val="2"/>
    </font>
    <font>
      <sz val="10"/>
      <color rgb="FF000000"/>
      <name val="Arial"/>
      <family val="2"/>
    </font>
    <font>
      <sz val="10"/>
      <color theme="1"/>
      <name val="Arial Narrow"/>
      <family val="2"/>
    </font>
    <font>
      <sz val="25"/>
      <color theme="1"/>
      <name val="Arial Narrow"/>
      <family val="2"/>
    </font>
    <font>
      <sz val="15"/>
      <color theme="1"/>
      <name val="Arial Narrow"/>
      <family val="2"/>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E2EFDA"/>
        <bgColor rgb="FF000000"/>
      </patternFill>
    </fill>
    <fill>
      <patternFill patternType="solid">
        <fgColor theme="9" tint="0.79998168889431442"/>
        <bgColor rgb="FF000000"/>
      </patternFill>
    </fill>
    <fill>
      <patternFill patternType="solid">
        <fgColor theme="9" tint="0.79995117038483843"/>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medium">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ck">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auto="1"/>
      </left>
      <right/>
      <top style="medium">
        <color indexed="64"/>
      </top>
      <bottom/>
      <diagonal/>
    </border>
    <border>
      <left style="thick">
        <color indexed="64"/>
      </left>
      <right style="thin">
        <color auto="1"/>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auto="1"/>
      </right>
      <top style="medium">
        <color indexed="64"/>
      </top>
      <bottom style="thick">
        <color indexed="64"/>
      </bottom>
      <diagonal/>
    </border>
    <border>
      <left style="thin">
        <color auto="1"/>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n">
        <color indexed="64"/>
      </right>
      <top/>
      <bottom style="thin">
        <color rgb="FF000000"/>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right style="thin">
        <color rgb="FF000000"/>
      </right>
      <top style="thin">
        <color auto="1"/>
      </top>
      <bottom style="thin">
        <color auto="1"/>
      </bottom>
      <diagonal/>
    </border>
    <border>
      <left style="thick">
        <color indexed="64"/>
      </left>
      <right style="thick">
        <color indexed="64"/>
      </right>
      <top/>
      <bottom/>
      <diagonal/>
    </border>
    <border>
      <left style="medium">
        <color indexed="64"/>
      </left>
      <right style="thin">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thin">
        <color auto="1"/>
      </top>
      <bottom style="medium">
        <color indexed="64"/>
      </bottom>
      <diagonal/>
    </border>
  </borders>
  <cellStyleXfs count="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0" fillId="0" borderId="0"/>
    <xf numFmtId="0" fontId="7" fillId="0" borderId="0" applyNumberFormat="0" applyFill="0" applyBorder="0" applyAlignment="0" applyProtection="0"/>
    <xf numFmtId="9" fontId="56" fillId="0" borderId="0" applyFont="0" applyFill="0" applyBorder="0" applyAlignment="0" applyProtection="0"/>
    <xf numFmtId="43" fontId="56" fillId="0" borderId="0" applyFont="0" applyFill="0" applyBorder="0" applyAlignment="0" applyProtection="0"/>
  </cellStyleXfs>
  <cellXfs count="874">
    <xf numFmtId="0" fontId="0" fillId="0" borderId="0" xfId="0"/>
    <xf numFmtId="0" fontId="33" fillId="7" borderId="5" xfId="0" applyFont="1" applyFill="1" applyBorder="1" applyAlignment="1" applyProtection="1">
      <alignment horizontal="center" vertical="center" wrapText="1"/>
      <protection locked="0"/>
    </xf>
    <xf numFmtId="0" fontId="51" fillId="7" borderId="100" xfId="0" applyFont="1" applyFill="1" applyBorder="1" applyAlignment="1" applyProtection="1">
      <alignment vertical="center" wrapText="1"/>
      <protection locked="0"/>
    </xf>
    <xf numFmtId="0" fontId="51" fillId="7" borderId="100" xfId="0" applyFont="1" applyFill="1" applyBorder="1" applyAlignment="1" applyProtection="1">
      <alignment horizontal="center" vertical="center" wrapText="1"/>
      <protection locked="0"/>
    </xf>
    <xf numFmtId="0" fontId="15" fillId="7" borderId="100" xfId="0" applyFont="1" applyFill="1" applyBorder="1" applyAlignment="1" applyProtection="1">
      <alignment wrapText="1"/>
      <protection locked="0"/>
    </xf>
    <xf numFmtId="0" fontId="3" fillId="7" borderId="1" xfId="0" applyFont="1" applyFill="1" applyBorder="1" applyAlignment="1" applyProtection="1">
      <alignment vertical="center" wrapText="1"/>
      <protection locked="0"/>
    </xf>
    <xf numFmtId="0" fontId="33" fillId="7"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left" vertical="center" wrapText="1"/>
      <protection locked="0"/>
    </xf>
    <xf numFmtId="0" fontId="13" fillId="7" borderId="89" xfId="0" applyFont="1" applyFill="1" applyBorder="1" applyAlignment="1" applyProtection="1">
      <alignment horizontal="center" vertical="center" wrapText="1"/>
      <protection locked="0"/>
    </xf>
    <xf numFmtId="0" fontId="22" fillId="7" borderId="1" xfId="0" applyFont="1" applyFill="1" applyBorder="1" applyAlignment="1" applyProtection="1">
      <alignment horizontal="center" vertical="center" wrapText="1"/>
      <protection locked="0"/>
    </xf>
    <xf numFmtId="0" fontId="39" fillId="7" borderId="98" xfId="0" applyFont="1" applyFill="1" applyBorder="1" applyAlignment="1" applyProtection="1">
      <alignment horizontal="center" vertical="center" wrapText="1"/>
      <protection locked="0"/>
    </xf>
    <xf numFmtId="9" fontId="3" fillId="7" borderId="1" xfId="0" applyNumberFormat="1" applyFont="1" applyFill="1" applyBorder="1" applyAlignment="1" applyProtection="1">
      <alignment vertical="center" wrapText="1"/>
      <protection locked="0"/>
    </xf>
    <xf numFmtId="9" fontId="3" fillId="7" borderId="1" xfId="0" applyNumberFormat="1"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protection locked="0"/>
    </xf>
    <xf numFmtId="1" fontId="3" fillId="7" borderId="1" xfId="7" applyNumberFormat="1" applyFont="1" applyFill="1" applyBorder="1" applyAlignment="1" applyProtection="1">
      <alignment horizontal="center" vertical="center" wrapText="1"/>
      <protection locked="0"/>
    </xf>
    <xf numFmtId="1" fontId="3" fillId="7" borderId="1" xfId="0" applyNumberFormat="1" applyFont="1" applyFill="1" applyBorder="1" applyAlignment="1" applyProtection="1">
      <alignment horizontal="center" vertical="center" wrapText="1"/>
      <protection locked="0"/>
    </xf>
    <xf numFmtId="0" fontId="0" fillId="7" borderId="1" xfId="0" applyFill="1" applyBorder="1" applyAlignment="1" applyProtection="1">
      <alignment vertical="center" wrapText="1"/>
      <protection locked="0"/>
    </xf>
    <xf numFmtId="0" fontId="0" fillId="7" borderId="1" xfId="0" applyFill="1" applyBorder="1" applyAlignment="1" applyProtection="1">
      <alignment horizontal="center" vertical="center" wrapText="1"/>
      <protection locked="0"/>
    </xf>
    <xf numFmtId="9" fontId="0" fillId="7" borderId="1" xfId="0" applyNumberFormat="1" applyFill="1" applyBorder="1" applyAlignment="1" applyProtection="1">
      <alignment horizontal="center" vertical="center" wrapText="1"/>
      <protection locked="0"/>
    </xf>
    <xf numFmtId="9" fontId="0" fillId="7" borderId="1" xfId="0" applyNumberFormat="1" applyFill="1" applyBorder="1" applyAlignment="1" applyProtection="1">
      <alignment vertical="center" wrapText="1"/>
      <protection locked="0"/>
    </xf>
    <xf numFmtId="0" fontId="22" fillId="2" borderId="1"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51" fillId="7" borderId="100" xfId="0" applyFont="1" applyFill="1" applyBorder="1" applyAlignment="1" applyProtection="1">
      <alignment horizontal="left" vertical="center" wrapText="1"/>
      <protection locked="0"/>
    </xf>
    <xf numFmtId="0" fontId="0" fillId="8" borderId="0" xfId="0" applyFill="1"/>
    <xf numFmtId="0" fontId="14" fillId="8" borderId="0" xfId="0" applyFont="1" applyFill="1"/>
    <xf numFmtId="0" fontId="0" fillId="2" borderId="15" xfId="0" applyFill="1" applyBorder="1"/>
    <xf numFmtId="0" fontId="0" fillId="2" borderId="0" xfId="0" applyFill="1"/>
    <xf numFmtId="0" fontId="0" fillId="2" borderId="16" xfId="0" applyFill="1" applyBorder="1"/>
    <xf numFmtId="0" fontId="17" fillId="7" borderId="30" xfId="0" applyFont="1" applyFill="1" applyBorder="1" applyAlignment="1">
      <alignment horizontal="center" vertical="center"/>
    </xf>
    <xf numFmtId="0" fontId="0" fillId="3" borderId="31" xfId="0" applyFill="1" applyBorder="1"/>
    <xf numFmtId="0" fontId="0" fillId="3" borderId="30" xfId="0" applyFill="1" applyBorder="1"/>
    <xf numFmtId="0" fontId="0" fillId="4" borderId="30" xfId="0" applyFill="1" applyBorder="1"/>
    <xf numFmtId="0" fontId="0" fillId="9" borderId="31" xfId="0" applyFill="1" applyBorder="1"/>
    <xf numFmtId="0" fontId="0" fillId="13" borderId="31" xfId="0" applyFill="1" applyBorder="1"/>
    <xf numFmtId="0" fontId="0" fillId="9" borderId="30" xfId="0" applyFill="1" applyBorder="1"/>
    <xf numFmtId="0" fontId="0" fillId="13" borderId="30" xfId="0" applyFill="1" applyBorder="1"/>
    <xf numFmtId="0" fontId="0" fillId="13" borderId="33" xfId="0" applyFill="1" applyBorder="1"/>
    <xf numFmtId="0" fontId="0" fillId="13" borderId="32" xfId="0" applyFill="1" applyBorder="1"/>
    <xf numFmtId="0" fontId="0" fillId="9" borderId="32" xfId="0" applyFill="1" applyBorder="1"/>
    <xf numFmtId="0" fontId="0" fillId="3" borderId="32" xfId="0" applyFill="1" applyBorder="1"/>
    <xf numFmtId="0" fontId="0" fillId="4" borderId="32" xfId="0" applyFill="1" applyBorder="1"/>
    <xf numFmtId="0" fontId="18" fillId="2" borderId="0" xfId="0" applyFont="1" applyFill="1" applyAlignment="1">
      <alignment horizontal="center" vertical="center"/>
    </xf>
    <xf numFmtId="0" fontId="20" fillId="2" borderId="0" xfId="0" applyFont="1" applyFill="1" applyAlignment="1">
      <alignment horizontal="center" vertical="center"/>
    </xf>
    <xf numFmtId="0" fontId="25" fillId="2" borderId="0" xfId="0" applyFont="1" applyFill="1" applyAlignment="1">
      <alignment horizontal="center" vertical="center"/>
    </xf>
    <xf numFmtId="0" fontId="16" fillId="12" borderId="64" xfId="0" applyFont="1" applyFill="1" applyBorder="1" applyAlignment="1">
      <alignment horizontal="center" vertical="center" wrapText="1"/>
    </xf>
    <xf numFmtId="0" fontId="16" fillId="12" borderId="65" xfId="0" applyFont="1" applyFill="1" applyBorder="1" applyAlignment="1">
      <alignment horizontal="center" vertical="center" wrapText="1"/>
    </xf>
    <xf numFmtId="0" fontId="16" fillId="12" borderId="66" xfId="0" applyFont="1" applyFill="1" applyBorder="1" applyAlignment="1">
      <alignment horizontal="center" vertical="center" wrapText="1"/>
    </xf>
    <xf numFmtId="0" fontId="15" fillId="7" borderId="58" xfId="0" applyFont="1" applyFill="1" applyBorder="1" applyAlignment="1">
      <alignment horizontal="center" vertical="center" wrapText="1"/>
    </xf>
    <xf numFmtId="0" fontId="28" fillId="7" borderId="4" xfId="0" applyFont="1" applyFill="1" applyBorder="1" applyAlignment="1">
      <alignment vertical="center" wrapText="1"/>
    </xf>
    <xf numFmtId="0" fontId="41" fillId="7" borderId="52" xfId="0" applyFont="1" applyFill="1" applyBorder="1" applyAlignment="1">
      <alignment vertical="center" wrapText="1"/>
    </xf>
    <xf numFmtId="0" fontId="12" fillId="12" borderId="65" xfId="0" applyFont="1" applyFill="1" applyBorder="1" applyAlignment="1">
      <alignment horizontal="center" vertical="center"/>
    </xf>
    <xf numFmtId="0" fontId="12" fillId="12" borderId="66" xfId="0" applyFont="1" applyFill="1" applyBorder="1" applyAlignment="1">
      <alignment horizontal="center" vertical="center"/>
    </xf>
    <xf numFmtId="0" fontId="3" fillId="7" borderId="58" xfId="0" applyFont="1" applyFill="1" applyBorder="1" applyAlignment="1">
      <alignment horizontal="center" vertical="center" wrapText="1"/>
    </xf>
    <xf numFmtId="0" fontId="15" fillId="7" borderId="4" xfId="0" applyFont="1" applyFill="1" applyBorder="1"/>
    <xf numFmtId="0" fontId="15" fillId="7" borderId="52" xfId="0" applyFont="1" applyFill="1" applyBorder="1"/>
    <xf numFmtId="0" fontId="3" fillId="7" borderId="25" xfId="0" applyFont="1" applyFill="1" applyBorder="1" applyAlignment="1">
      <alignment horizontal="center" vertical="center" wrapText="1"/>
    </xf>
    <xf numFmtId="0" fontId="15" fillId="7" borderId="1" xfId="0" applyFont="1" applyFill="1" applyBorder="1"/>
    <xf numFmtId="0" fontId="15" fillId="7" borderId="26" xfId="0" applyFont="1" applyFill="1" applyBorder="1"/>
    <xf numFmtId="0" fontId="15" fillId="7" borderId="25" xfId="0" applyFont="1" applyFill="1" applyBorder="1" applyAlignment="1">
      <alignment horizontal="center" vertical="center" wrapText="1"/>
    </xf>
    <xf numFmtId="0" fontId="28" fillId="7" borderId="1" xfId="0" applyFont="1" applyFill="1" applyBorder="1" applyAlignment="1">
      <alignment vertical="center" wrapText="1"/>
    </xf>
    <xf numFmtId="0" fontId="41" fillId="7" borderId="26" xfId="0" applyFont="1" applyFill="1" applyBorder="1" applyAlignment="1">
      <alignment vertical="center" wrapText="1"/>
    </xf>
    <xf numFmtId="0" fontId="15" fillId="7" borderId="64" xfId="0" applyFont="1" applyFill="1" applyBorder="1" applyAlignment="1">
      <alignment horizontal="center" vertical="center" wrapText="1"/>
    </xf>
    <xf numFmtId="0" fontId="28" fillId="7" borderId="65" xfId="0" applyFont="1" applyFill="1" applyBorder="1" applyAlignment="1">
      <alignment vertical="center" wrapText="1"/>
    </xf>
    <xf numFmtId="0" fontId="41" fillId="7" borderId="66" xfId="0" applyFont="1" applyFill="1" applyBorder="1" applyAlignment="1">
      <alignment vertical="center" wrapText="1"/>
    </xf>
    <xf numFmtId="0" fontId="15" fillId="7" borderId="58" xfId="0" applyFont="1" applyFill="1" applyBorder="1" applyAlignment="1">
      <alignment horizontal="left" vertical="center" wrapText="1"/>
    </xf>
    <xf numFmtId="0" fontId="15" fillId="7" borderId="25" xfId="0" applyFont="1" applyFill="1" applyBorder="1" applyAlignment="1">
      <alignment horizontal="left" vertical="center" wrapText="1"/>
    </xf>
    <xf numFmtId="0" fontId="12" fillId="7" borderId="1" xfId="0" applyFont="1" applyFill="1" applyBorder="1"/>
    <xf numFmtId="0" fontId="12" fillId="7" borderId="26" xfId="0" applyFont="1" applyFill="1" applyBorder="1"/>
    <xf numFmtId="0" fontId="28" fillId="7" borderId="25" xfId="0" applyFont="1" applyFill="1" applyBorder="1" applyAlignment="1">
      <alignment vertical="center"/>
    </xf>
    <xf numFmtId="0" fontId="28" fillId="7" borderId="64"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Alignment="1">
      <alignment horizontal="center" vertical="center" wrapText="1"/>
    </xf>
    <xf numFmtId="0" fontId="12" fillId="12" borderId="64" xfId="0" applyFont="1" applyFill="1" applyBorder="1" applyAlignment="1">
      <alignment horizontal="center" vertical="center" wrapText="1"/>
    </xf>
    <xf numFmtId="0" fontId="12" fillId="12" borderId="65" xfId="0" applyFont="1" applyFill="1" applyBorder="1" applyAlignment="1">
      <alignment horizontal="center" vertical="center" wrapText="1"/>
    </xf>
    <xf numFmtId="0" fontId="12" fillId="12" borderId="66" xfId="0" applyFont="1" applyFill="1" applyBorder="1" applyAlignment="1">
      <alignment horizontal="center" vertical="center" wrapText="1"/>
    </xf>
    <xf numFmtId="0" fontId="28" fillId="7" borderId="58" xfId="0" applyFont="1" applyFill="1" applyBorder="1" applyAlignment="1">
      <alignment horizontal="center" vertical="center"/>
    </xf>
    <xf numFmtId="0" fontId="15" fillId="7" borderId="4" xfId="0" applyFont="1" applyFill="1" applyBorder="1" applyAlignment="1">
      <alignment horizontal="center" vertical="center" wrapText="1"/>
    </xf>
    <xf numFmtId="0" fontId="15" fillId="7" borderId="52" xfId="0" applyFont="1" applyFill="1" applyBorder="1" applyAlignment="1">
      <alignment horizontal="center" vertical="center" wrapText="1"/>
    </xf>
    <xf numFmtId="0" fontId="28" fillId="7" borderId="25" xfId="0" applyFont="1" applyFill="1" applyBorder="1" applyAlignment="1">
      <alignment horizontal="center" vertical="center"/>
    </xf>
    <xf numFmtId="0" fontId="15" fillId="7" borderId="1"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28" fillId="7" borderId="64" xfId="0" applyFont="1" applyFill="1" applyBorder="1" applyAlignment="1">
      <alignment horizontal="center" vertical="center"/>
    </xf>
    <xf numFmtId="0" fontId="15" fillId="7" borderId="65" xfId="0" applyFont="1" applyFill="1" applyBorder="1" applyAlignment="1">
      <alignment horizontal="center" vertical="center" wrapText="1"/>
    </xf>
    <xf numFmtId="0" fontId="15" fillId="7" borderId="66" xfId="0" applyFont="1" applyFill="1" applyBorder="1" applyAlignment="1">
      <alignment horizontal="center" vertical="center" wrapText="1"/>
    </xf>
    <xf numFmtId="0" fontId="28" fillId="7" borderId="63" xfId="0" applyFont="1" applyFill="1" applyBorder="1" applyAlignment="1">
      <alignment horizontal="center" vertical="center"/>
    </xf>
    <xf numFmtId="0" fontId="16" fillId="12" borderId="25"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2" borderId="26" xfId="0" applyFont="1" applyFill="1" applyBorder="1" applyAlignment="1">
      <alignment horizontal="center" vertical="center" wrapText="1"/>
    </xf>
    <xf numFmtId="0" fontId="22" fillId="7" borderId="25" xfId="0" applyFont="1" applyFill="1" applyBorder="1" applyAlignment="1">
      <alignment horizontal="center" vertical="center"/>
    </xf>
    <xf numFmtId="0" fontId="22" fillId="7" borderId="1" xfId="0" applyFont="1" applyFill="1" applyBorder="1" applyAlignment="1">
      <alignment horizontal="center" vertical="center"/>
    </xf>
    <xf numFmtId="0" fontId="28" fillId="7" borderId="26" xfId="0" applyFont="1" applyFill="1" applyBorder="1" applyAlignment="1">
      <alignment horizontal="center" vertical="center"/>
    </xf>
    <xf numFmtId="0" fontId="22" fillId="7" borderId="25"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2" fillId="2" borderId="0" xfId="0" applyFont="1" applyFill="1" applyAlignment="1">
      <alignmen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2" fillId="7" borderId="64" xfId="0" applyFont="1" applyFill="1" applyBorder="1" applyAlignment="1">
      <alignment horizontal="center" vertical="center" wrapText="1"/>
    </xf>
    <xf numFmtId="0" fontId="22" fillId="7" borderId="65" xfId="0" applyFont="1" applyFill="1" applyBorder="1" applyAlignment="1">
      <alignment horizontal="center" vertical="center"/>
    </xf>
    <xf numFmtId="0" fontId="28" fillId="7" borderId="66" xfId="0" applyFont="1" applyFill="1" applyBorder="1" applyAlignment="1">
      <alignment horizontal="center" vertical="center"/>
    </xf>
    <xf numFmtId="0" fontId="21" fillId="2" borderId="0" xfId="0" applyFont="1" applyFill="1"/>
    <xf numFmtId="0" fontId="21" fillId="7" borderId="1" xfId="0" applyFont="1" applyFill="1" applyBorder="1" applyAlignment="1">
      <alignment vertical="center"/>
    </xf>
    <xf numFmtId="0" fontId="0" fillId="5" borderId="0" xfId="0" applyFill="1"/>
    <xf numFmtId="0" fontId="20" fillId="7" borderId="0" xfId="0" applyFont="1" applyFill="1" applyAlignment="1">
      <alignment vertical="center"/>
    </xf>
    <xf numFmtId="0" fontId="0" fillId="7" borderId="0" xfId="0" applyFill="1"/>
    <xf numFmtId="0" fontId="0" fillId="2" borderId="17" xfId="0" applyFill="1" applyBorder="1"/>
    <xf numFmtId="0" fontId="0" fillId="2" borderId="18" xfId="0" applyFill="1" applyBorder="1"/>
    <xf numFmtId="0" fontId="0" fillId="2" borderId="19" xfId="0" applyFill="1" applyBorder="1"/>
    <xf numFmtId="0" fontId="0" fillId="2" borderId="42" xfId="0" applyFill="1" applyBorder="1"/>
    <xf numFmtId="0" fontId="0" fillId="2" borderId="43" xfId="0" applyFill="1" applyBorder="1"/>
    <xf numFmtId="0" fontId="24" fillId="2" borderId="42" xfId="6" applyFont="1" applyFill="1" applyBorder="1" applyAlignment="1" applyProtection="1">
      <alignment horizontal="center"/>
    </xf>
    <xf numFmtId="0" fontId="24" fillId="2" borderId="0" xfId="6" applyFont="1" applyFill="1" applyBorder="1" applyAlignment="1" applyProtection="1">
      <alignment horizontal="center"/>
    </xf>
    <xf numFmtId="0" fontId="24" fillId="2" borderId="43" xfId="6" applyFont="1" applyFill="1" applyBorder="1" applyAlignment="1" applyProtection="1">
      <alignment horizontal="center"/>
    </xf>
    <xf numFmtId="0" fontId="0" fillId="2" borderId="44" xfId="0" applyFill="1" applyBorder="1"/>
    <xf numFmtId="0" fontId="0" fillId="2" borderId="45" xfId="0" applyFill="1" applyBorder="1"/>
    <xf numFmtId="0" fontId="0" fillId="2" borderId="46" xfId="0" applyFill="1" applyBorder="1"/>
    <xf numFmtId="0" fontId="13" fillId="0" borderId="24" xfId="5" applyFont="1" applyBorder="1" applyAlignment="1">
      <alignment vertical="center" wrapText="1"/>
    </xf>
    <xf numFmtId="0" fontId="13" fillId="0" borderId="26" xfId="5" applyFont="1" applyBorder="1" applyAlignment="1">
      <alignment vertical="center" wrapText="1"/>
    </xf>
    <xf numFmtId="0" fontId="51" fillId="12" borderId="101" xfId="0" applyFont="1" applyFill="1" applyBorder="1" applyAlignment="1">
      <alignment horizontal="center" vertical="center" wrapText="1"/>
    </xf>
    <xf numFmtId="0" fontId="15" fillId="12" borderId="100" xfId="0" applyFont="1" applyFill="1" applyBorder="1" applyAlignment="1">
      <alignment horizontal="center" vertical="center" wrapText="1"/>
    </xf>
    <xf numFmtId="0" fontId="11" fillId="11" borderId="48" xfId="5" applyFont="1" applyFill="1" applyBorder="1" applyAlignment="1">
      <alignment horizontal="center" vertical="center" wrapText="1"/>
    </xf>
    <xf numFmtId="0" fontId="11" fillId="11" borderId="5" xfId="5" applyFont="1" applyFill="1" applyBorder="1" applyAlignment="1">
      <alignment horizontal="center" vertical="center" wrapText="1"/>
    </xf>
    <xf numFmtId="0" fontId="11" fillId="11" borderId="67" xfId="5"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26" xfId="0" applyFont="1" applyFill="1" applyBorder="1" applyAlignment="1">
      <alignment horizontal="center" vertical="center" wrapText="1"/>
    </xf>
    <xf numFmtId="0" fontId="11" fillId="11" borderId="23" xfId="5" applyFont="1" applyFill="1" applyBorder="1" applyAlignment="1">
      <alignment horizontal="center" vertical="center" wrapText="1"/>
    </xf>
    <xf numFmtId="0" fontId="13" fillId="0" borderId="24" xfId="5" applyFont="1" applyBorder="1" applyAlignment="1">
      <alignment horizontal="center" vertical="center" wrapText="1"/>
    </xf>
    <xf numFmtId="0" fontId="11" fillId="11" borderId="1" xfId="5" applyFont="1" applyFill="1" applyBorder="1" applyAlignment="1">
      <alignment horizontal="center" vertical="center" wrapText="1"/>
    </xf>
    <xf numFmtId="0" fontId="13" fillId="0" borderId="26" xfId="5" applyFont="1" applyBorder="1" applyAlignment="1">
      <alignment horizontal="center" vertical="center" wrapText="1"/>
    </xf>
    <xf numFmtId="0" fontId="3" fillId="12" borderId="1" xfId="0" applyFont="1" applyFill="1" applyBorder="1" applyAlignment="1">
      <alignment horizontal="center" vertical="center" wrapText="1"/>
    </xf>
    <xf numFmtId="0" fontId="34" fillId="12" borderId="1" xfId="0" applyFont="1" applyFill="1" applyBorder="1" applyAlignment="1">
      <alignment horizontal="center" vertical="center" wrapText="1"/>
    </xf>
    <xf numFmtId="0" fontId="3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49" fillId="0" borderId="1" xfId="0" applyFont="1" applyBorder="1" applyAlignment="1">
      <alignment horizontal="center" vertical="center"/>
    </xf>
    <xf numFmtId="0" fontId="22" fillId="0" borderId="1" xfId="0" applyFont="1" applyBorder="1" applyAlignment="1">
      <alignment horizontal="center" vertical="center" wrapText="1"/>
    </xf>
    <xf numFmtId="0" fontId="0" fillId="8" borderId="0" xfId="0" applyFill="1" applyAlignment="1">
      <alignment horizontal="center"/>
    </xf>
    <xf numFmtId="0" fontId="13" fillId="0" borderId="36" xfId="5" applyFont="1" applyBorder="1" applyAlignment="1">
      <alignment horizontal="center" vertical="center" wrapText="1"/>
    </xf>
    <xf numFmtId="0" fontId="13" fillId="0" borderId="38" xfId="5" applyFont="1" applyBorder="1" applyAlignment="1">
      <alignment horizontal="center" vertical="center" wrapText="1"/>
    </xf>
    <xf numFmtId="0" fontId="34" fillId="12" borderId="95" xfId="0" applyFont="1" applyFill="1" applyBorder="1" applyAlignment="1">
      <alignment horizontal="center" vertical="center" wrapText="1"/>
    </xf>
    <xf numFmtId="0" fontId="3" fillId="12" borderId="94" xfId="0" applyFont="1" applyFill="1" applyBorder="1" applyAlignment="1">
      <alignment horizontal="center" vertical="center" wrapText="1"/>
    </xf>
    <xf numFmtId="0" fontId="3" fillId="12" borderId="65" xfId="0" applyFont="1" applyFill="1" applyBorder="1" applyAlignment="1">
      <alignment horizontal="center" vertical="center" wrapText="1"/>
    </xf>
    <xf numFmtId="0" fontId="38" fillId="12" borderId="94" xfId="0" applyFont="1" applyFill="1" applyBorder="1" applyAlignment="1">
      <alignment horizontal="center" vertical="center" wrapText="1"/>
    </xf>
    <xf numFmtId="0" fontId="38" fillId="12" borderId="67" xfId="0" applyFont="1" applyFill="1" applyBorder="1" applyAlignment="1">
      <alignment horizontal="center" vertical="center" wrapText="1"/>
    </xf>
    <xf numFmtId="0" fontId="3"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39" fillId="0" borderId="90" xfId="0" applyFont="1" applyBorder="1" applyAlignment="1">
      <alignment horizontal="center" vertical="center" wrapText="1"/>
    </xf>
    <xf numFmtId="0" fontId="38" fillId="0" borderId="89" xfId="0" applyFont="1" applyBorder="1" applyAlignment="1">
      <alignment horizontal="center" vertical="center" wrapText="1"/>
    </xf>
    <xf numFmtId="0" fontId="0" fillId="2" borderId="0" xfId="0" applyFill="1" applyAlignment="1">
      <alignment horizontal="center"/>
    </xf>
    <xf numFmtId="0" fontId="0" fillId="2" borderId="45" xfId="0" applyFill="1" applyBorder="1" applyAlignment="1">
      <alignment horizontal="center"/>
    </xf>
    <xf numFmtId="0" fontId="3" fillId="14" borderId="0" xfId="0" applyFont="1" applyFill="1" applyAlignment="1">
      <alignment horizontal="center" vertical="center"/>
    </xf>
    <xf numFmtId="0" fontId="6" fillId="14" borderId="0" xfId="0" applyFont="1" applyFill="1" applyAlignment="1">
      <alignment horizontal="center" vertical="center"/>
    </xf>
    <xf numFmtId="0" fontId="4" fillId="5" borderId="6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5" fillId="6" borderId="56" xfId="0" applyFont="1" applyFill="1" applyBorder="1" applyAlignment="1">
      <alignment horizontal="center" vertical="center" textRotation="90" wrapText="1"/>
    </xf>
    <xf numFmtId="0" fontId="5" fillId="6" borderId="2" xfId="0" applyFont="1" applyFill="1" applyBorder="1" applyAlignment="1">
      <alignment horizontal="center" vertical="center" textRotation="90" wrapText="1"/>
    </xf>
    <xf numFmtId="0" fontId="5" fillId="6" borderId="51" xfId="0" applyFont="1" applyFill="1" applyBorder="1" applyAlignment="1">
      <alignment vertical="center" textRotation="90" wrapText="1"/>
    </xf>
    <xf numFmtId="0" fontId="5" fillId="7" borderId="5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7" borderId="56" xfId="0" applyFont="1" applyFill="1" applyBorder="1" applyAlignment="1">
      <alignment horizontal="center" vertical="center" textRotation="90" wrapText="1"/>
    </xf>
    <xf numFmtId="0" fontId="5" fillId="7" borderId="2" xfId="0" applyFont="1" applyFill="1" applyBorder="1" applyAlignment="1">
      <alignment horizontal="center" vertical="center" textRotation="90" wrapText="1"/>
    </xf>
    <xf numFmtId="0" fontId="5" fillId="7" borderId="51" xfId="0" applyFont="1" applyFill="1" applyBorder="1" applyAlignment="1">
      <alignment vertical="center" textRotation="90" wrapText="1"/>
    </xf>
    <xf numFmtId="0" fontId="5" fillId="6" borderId="56" xfId="0" applyFont="1" applyFill="1" applyBorder="1" applyAlignment="1">
      <alignment horizontal="center" vertical="center" wrapText="1"/>
    </xf>
    <xf numFmtId="0" fontId="5" fillId="6" borderId="21" xfId="0" applyFont="1" applyFill="1" applyBorder="1" applyAlignment="1">
      <alignment horizontal="center" vertical="center" textRotation="90" wrapText="1"/>
    </xf>
    <xf numFmtId="0" fontId="5" fillId="6" borderId="51" xfId="0" applyFont="1" applyFill="1" applyBorder="1" applyAlignment="1">
      <alignment horizontal="center" vertical="center" textRotation="90" wrapText="1"/>
    </xf>
    <xf numFmtId="0" fontId="9" fillId="0" borderId="1" xfId="0" applyFont="1" applyBorder="1" applyAlignment="1">
      <alignment horizontal="left" vertical="center" wrapText="1"/>
    </xf>
    <xf numFmtId="0" fontId="57" fillId="0" borderId="1" xfId="0" applyFont="1" applyBorder="1" applyAlignment="1">
      <alignment horizontal="left" vertical="center" wrapText="1"/>
    </xf>
    <xf numFmtId="0" fontId="3" fillId="2" borderId="15" xfId="0" applyFont="1" applyFill="1" applyBorder="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9" fillId="2" borderId="15"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6"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64" fillId="16" borderId="1" xfId="0" applyFont="1" applyFill="1" applyBorder="1" applyAlignment="1" applyProtection="1">
      <alignment vertical="center" wrapText="1"/>
      <protection locked="0"/>
    </xf>
    <xf numFmtId="0" fontId="64" fillId="16" borderId="3" xfId="0" applyFont="1" applyFill="1" applyBorder="1" applyAlignment="1" applyProtection="1">
      <alignment vertical="center" wrapText="1"/>
      <protection locked="0"/>
    </xf>
    <xf numFmtId="0" fontId="64" fillId="7" borderId="1" xfId="0" applyFont="1" applyFill="1" applyBorder="1" applyAlignment="1" applyProtection="1">
      <alignment horizontal="center" vertical="center" wrapText="1"/>
      <protection locked="0"/>
    </xf>
    <xf numFmtId="0" fontId="65" fillId="7" borderId="5" xfId="0" applyFont="1" applyFill="1" applyBorder="1" applyAlignment="1" applyProtection="1">
      <alignment horizontal="center" vertical="center" wrapText="1"/>
      <protection locked="0"/>
    </xf>
    <xf numFmtId="9" fontId="64" fillId="7" borderId="1" xfId="0" applyNumberFormat="1" applyFont="1" applyFill="1" applyBorder="1" applyAlignment="1" applyProtection="1">
      <alignment horizontal="center" vertical="center" wrapText="1"/>
      <protection locked="0"/>
    </xf>
    <xf numFmtId="0" fontId="3" fillId="0" borderId="2" xfId="0" applyFont="1" applyBorder="1" applyAlignment="1">
      <alignment vertical="center" wrapText="1"/>
    </xf>
    <xf numFmtId="0" fontId="38" fillId="0" borderId="7" xfId="0" applyFont="1" applyBorder="1" applyAlignment="1">
      <alignment horizontal="center" vertical="center" wrapText="1"/>
    </xf>
    <xf numFmtId="0" fontId="38" fillId="12" borderId="69" xfId="0" applyFont="1" applyFill="1" applyBorder="1" applyAlignment="1">
      <alignment horizontal="center" vertical="center" wrapText="1"/>
    </xf>
    <xf numFmtId="0" fontId="0" fillId="8" borderId="121" xfId="0" applyFill="1" applyBorder="1"/>
    <xf numFmtId="0" fontId="21" fillId="2" borderId="122" xfId="0" applyFont="1" applyFill="1" applyBorder="1" applyAlignment="1">
      <alignment vertical="center"/>
    </xf>
    <xf numFmtId="0" fontId="0" fillId="2" borderId="122" xfId="0" applyFill="1" applyBorder="1"/>
    <xf numFmtId="0" fontId="0" fillId="8" borderId="122" xfId="0" applyFill="1" applyBorder="1"/>
    <xf numFmtId="0" fontId="9" fillId="0" borderId="1" xfId="0" applyFont="1" applyBorder="1" applyAlignment="1">
      <alignment horizontal="center" vertical="center" wrapText="1"/>
    </xf>
    <xf numFmtId="0" fontId="67" fillId="16" borderId="1" xfId="0" applyFont="1" applyFill="1" applyBorder="1" applyAlignment="1" applyProtection="1">
      <alignment horizontal="center" vertical="center" wrapText="1"/>
      <protection locked="0"/>
    </xf>
    <xf numFmtId="0" fontId="41" fillId="16" borderId="1"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0" fontId="41" fillId="16" borderId="4" xfId="0" applyFont="1" applyFill="1" applyBorder="1" applyAlignment="1" applyProtection="1">
      <alignment horizontal="center" vertical="center" wrapText="1"/>
      <protection locked="0"/>
    </xf>
    <xf numFmtId="0" fontId="3" fillId="0" borderId="2"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2" xfId="0" applyFont="1" applyBorder="1" applyAlignment="1">
      <alignment horizontal="center" vertical="center" wrapText="1"/>
    </xf>
    <xf numFmtId="164" fontId="3" fillId="7" borderId="1" xfId="8" applyNumberFormat="1" applyFont="1" applyFill="1" applyBorder="1" applyAlignment="1" applyProtection="1">
      <alignment vertical="center" wrapText="1"/>
      <protection locked="0"/>
    </xf>
    <xf numFmtId="0" fontId="3" fillId="0" borderId="4" xfId="0" applyFont="1" applyBorder="1" applyAlignment="1">
      <alignment vertical="center" textRotation="90" wrapText="1"/>
    </xf>
    <xf numFmtId="0" fontId="9" fillId="0" borderId="2" xfId="0" applyFont="1" applyBorder="1" applyAlignment="1">
      <alignment horizontal="left" vertical="center" wrapText="1"/>
    </xf>
    <xf numFmtId="0" fontId="13" fillId="16" borderId="4" xfId="0" applyFont="1" applyFill="1" applyBorder="1" applyAlignment="1" applyProtection="1">
      <alignment horizontal="center" vertical="center" wrapText="1"/>
      <protection locked="0"/>
    </xf>
    <xf numFmtId="0" fontId="9" fillId="0" borderId="2" xfId="0" applyFont="1" applyBorder="1" applyAlignment="1">
      <alignment vertical="center" wrapText="1"/>
    </xf>
    <xf numFmtId="0" fontId="13" fillId="7" borderId="1" xfId="0" applyFont="1" applyFill="1" applyBorder="1" applyAlignment="1" applyProtection="1">
      <alignment horizontal="left" vertical="center" wrapText="1"/>
      <protection locked="0"/>
    </xf>
    <xf numFmtId="0" fontId="38"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70" fillId="7" borderId="1" xfId="0" applyFont="1" applyFill="1" applyBorder="1" applyAlignment="1" applyProtection="1">
      <alignment horizontal="center" vertical="center" wrapText="1"/>
      <protection locked="0"/>
    </xf>
    <xf numFmtId="0" fontId="39" fillId="7" borderId="126" xfId="0"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16" fillId="0" borderId="1" xfId="0" applyFont="1" applyBorder="1" applyAlignment="1">
      <alignment horizontal="center" vertical="center" wrapText="1"/>
    </xf>
    <xf numFmtId="0" fontId="39" fillId="0" borderId="5" xfId="0" applyFont="1" applyBorder="1" applyAlignment="1">
      <alignment horizontal="center" vertical="center" wrapText="1"/>
    </xf>
    <xf numFmtId="0" fontId="38" fillId="0" borderId="3" xfId="0" applyFont="1" applyBorder="1" applyAlignment="1">
      <alignment horizontal="center" vertical="center" wrapText="1"/>
    </xf>
    <xf numFmtId="0" fontId="70" fillId="7" borderId="5" xfId="0" applyFont="1" applyFill="1" applyBorder="1" applyAlignment="1" applyProtection="1">
      <alignment horizontal="center" vertical="center" wrapText="1"/>
      <protection locked="0"/>
    </xf>
    <xf numFmtId="0" fontId="41" fillId="0" borderId="1" xfId="0" applyFont="1" applyBorder="1" applyAlignment="1">
      <alignment horizontal="center" vertical="center" wrapText="1"/>
    </xf>
    <xf numFmtId="0" fontId="39" fillId="7" borderId="121" xfId="0" applyFont="1" applyFill="1" applyBorder="1" applyAlignment="1" applyProtection="1">
      <alignment horizontal="center" vertical="center" wrapText="1"/>
      <protection locked="0"/>
    </xf>
    <xf numFmtId="0" fontId="39" fillId="7" borderId="101" xfId="0" applyFont="1" applyFill="1" applyBorder="1" applyAlignment="1" applyProtection="1">
      <alignment horizontal="center" vertical="center" wrapText="1"/>
      <protection locked="0"/>
    </xf>
    <xf numFmtId="0" fontId="13" fillId="7" borderId="100" xfId="0" applyFont="1" applyFill="1" applyBorder="1" applyAlignment="1" applyProtection="1">
      <alignment horizontal="center" vertical="center" wrapText="1"/>
      <protection locked="0"/>
    </xf>
    <xf numFmtId="0" fontId="38" fillId="0" borderId="40" xfId="0" applyFont="1" applyBorder="1" applyAlignment="1">
      <alignment horizontal="center" vertical="center" wrapText="1"/>
    </xf>
    <xf numFmtId="0" fontId="39" fillId="0" borderId="38" xfId="0" applyFont="1" applyBorder="1" applyAlignment="1">
      <alignment horizontal="center" vertical="center" wrapText="1"/>
    </xf>
    <xf numFmtId="0" fontId="39" fillId="7" borderId="129" xfId="0" applyFont="1" applyFill="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13" fillId="7" borderId="130" xfId="0" applyFont="1" applyFill="1" applyBorder="1" applyAlignment="1" applyProtection="1">
      <alignment horizontal="center" vertical="center" wrapText="1"/>
      <protection locked="0"/>
    </xf>
    <xf numFmtId="0" fontId="57" fillId="0" borderId="2" xfId="0" applyFont="1" applyBorder="1" applyAlignment="1">
      <alignment vertical="center" wrapText="1"/>
    </xf>
    <xf numFmtId="0" fontId="57" fillId="0" borderId="1" xfId="0" applyFont="1" applyBorder="1" applyAlignment="1">
      <alignment vertical="center" wrapText="1"/>
    </xf>
    <xf numFmtId="9" fontId="3" fillId="7" borderId="1" xfId="7" applyFont="1" applyFill="1" applyBorder="1" applyAlignment="1" applyProtection="1">
      <alignment horizontal="center" vertical="center" wrapText="1"/>
      <protection locked="0"/>
    </xf>
    <xf numFmtId="0" fontId="3" fillId="7" borderId="1" xfId="7" applyNumberFormat="1" applyFont="1" applyFill="1" applyBorder="1" applyAlignment="1" applyProtection="1">
      <alignment horizontal="center" vertical="center" wrapText="1"/>
      <protection locked="0"/>
    </xf>
    <xf numFmtId="9" fontId="13" fillId="7" borderId="1" xfId="0" applyNumberFormat="1" applyFont="1" applyFill="1" applyBorder="1" applyAlignment="1" applyProtection="1">
      <alignment horizontal="center" vertical="center" wrapText="1"/>
      <protection locked="0"/>
    </xf>
    <xf numFmtId="1" fontId="13" fillId="7" borderId="1" xfId="7" applyNumberFormat="1"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9" fillId="0" borderId="12" xfId="0" applyFont="1" applyBorder="1" applyAlignment="1">
      <alignment horizontal="center" vertical="center" wrapText="1"/>
    </xf>
    <xf numFmtId="0" fontId="70" fillId="7" borderId="2" xfId="0" applyFont="1" applyFill="1" applyBorder="1" applyAlignment="1" applyProtection="1">
      <alignment horizontal="center" vertical="center" wrapText="1"/>
      <protection locked="0"/>
    </xf>
    <xf numFmtId="0" fontId="75" fillId="0" borderId="5" xfId="0" applyFont="1" applyBorder="1" applyAlignment="1">
      <alignment horizontal="center" vertical="center" wrapText="1"/>
    </xf>
    <xf numFmtId="0" fontId="77" fillId="7" borderId="1" xfId="0" applyFont="1" applyFill="1" applyBorder="1" applyAlignment="1" applyProtection="1">
      <alignment horizontal="center" vertical="center" wrapText="1"/>
      <protection locked="0"/>
    </xf>
    <xf numFmtId="0" fontId="70" fillId="7" borderId="20" xfId="0" applyFont="1" applyFill="1" applyBorder="1" applyAlignment="1" applyProtection="1">
      <alignment horizontal="center" vertical="center" wrapText="1"/>
      <protection locked="0"/>
    </xf>
    <xf numFmtId="0" fontId="3" fillId="7" borderId="2" xfId="0" applyFont="1" applyFill="1" applyBorder="1" applyAlignment="1" applyProtection="1">
      <alignment vertical="center" wrapText="1"/>
      <protection locked="0"/>
    </xf>
    <xf numFmtId="0" fontId="3"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2" fillId="7" borderId="1" xfId="0" applyFont="1" applyFill="1" applyBorder="1" applyAlignment="1" applyProtection="1">
      <alignment horizontal="center" vertical="center" wrapText="1"/>
      <protection locked="0"/>
    </xf>
    <xf numFmtId="0" fontId="57" fillId="0" borderId="1" xfId="0" applyFont="1" applyBorder="1" applyAlignment="1">
      <alignment horizontal="center" vertical="center" wrapText="1"/>
    </xf>
    <xf numFmtId="0" fontId="43" fillId="15" borderId="63" xfId="0" applyFont="1" applyFill="1" applyBorder="1" applyAlignment="1">
      <alignment horizontal="center"/>
    </xf>
    <xf numFmtId="0" fontId="43" fillId="15" borderId="23" xfId="0" applyFont="1" applyFill="1" applyBorder="1" applyAlignment="1">
      <alignment horizontal="center"/>
    </xf>
    <xf numFmtId="0" fontId="43" fillId="15" borderId="24" xfId="0" applyFont="1" applyFill="1" applyBorder="1" applyAlignment="1">
      <alignment horizontal="center"/>
    </xf>
    <xf numFmtId="0" fontId="15" fillId="7" borderId="4" xfId="0" applyFont="1" applyFill="1" applyBorder="1" applyAlignment="1">
      <alignment horizontal="center" wrapText="1"/>
    </xf>
    <xf numFmtId="0" fontId="15" fillId="7" borderId="52" xfId="0" applyFont="1" applyFill="1" applyBorder="1" applyAlignment="1">
      <alignment horizontal="center" wrapText="1"/>
    </xf>
    <xf numFmtId="0" fontId="12" fillId="12" borderId="64" xfId="0" applyFont="1" applyFill="1" applyBorder="1" applyAlignment="1">
      <alignment horizontal="center" vertical="center" wrapText="1"/>
    </xf>
    <xf numFmtId="0" fontId="12" fillId="12" borderId="65" xfId="0" applyFont="1" applyFill="1" applyBorder="1" applyAlignment="1">
      <alignment horizontal="center" vertical="center" wrapText="1"/>
    </xf>
    <xf numFmtId="0" fontId="15" fillId="7" borderId="58"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2" fillId="12" borderId="66" xfId="0" applyFont="1" applyFill="1" applyBorder="1" applyAlignment="1">
      <alignment horizontal="center" vertical="center" wrapText="1"/>
    </xf>
    <xf numFmtId="0" fontId="15" fillId="7" borderId="1" xfId="0" applyFont="1" applyFill="1" applyBorder="1" applyAlignment="1">
      <alignment horizontal="center"/>
    </xf>
    <xf numFmtId="0" fontId="15" fillId="7" borderId="26" xfId="0" applyFont="1" applyFill="1" applyBorder="1" applyAlignment="1">
      <alignment horizontal="center"/>
    </xf>
    <xf numFmtId="0" fontId="15" fillId="7" borderId="65" xfId="0" applyFont="1" applyFill="1" applyBorder="1" applyAlignment="1">
      <alignment horizontal="center"/>
    </xf>
    <xf numFmtId="0" fontId="15" fillId="7" borderId="66" xfId="0" applyFont="1" applyFill="1" applyBorder="1" applyAlignment="1">
      <alignment horizontal="center"/>
    </xf>
    <xf numFmtId="0" fontId="42" fillId="15" borderId="63" xfId="0" applyFont="1" applyFill="1" applyBorder="1" applyAlignment="1">
      <alignment horizontal="center" vertical="center" wrapText="1"/>
    </xf>
    <xf numFmtId="0" fontId="42" fillId="15" borderId="23" xfId="0" applyFont="1" applyFill="1" applyBorder="1" applyAlignment="1">
      <alignment horizontal="center" vertical="center" wrapText="1"/>
    </xf>
    <xf numFmtId="0" fontId="42" fillId="15" borderId="24" xfId="0" applyFont="1" applyFill="1" applyBorder="1" applyAlignment="1">
      <alignment horizontal="center" vertical="center" wrapText="1"/>
    </xf>
    <xf numFmtId="0" fontId="44" fillId="15" borderId="63" xfId="0" applyFont="1" applyFill="1" applyBorder="1" applyAlignment="1">
      <alignment horizontal="center" vertical="center" wrapText="1"/>
    </xf>
    <xf numFmtId="0" fontId="44" fillId="15" borderId="23" xfId="0" applyFont="1" applyFill="1" applyBorder="1" applyAlignment="1">
      <alignment horizontal="center" vertical="center" wrapText="1"/>
    </xf>
    <xf numFmtId="0" fontId="44" fillId="15" borderId="24" xfId="0" applyFont="1" applyFill="1" applyBorder="1" applyAlignment="1">
      <alignment horizontal="center" vertical="center" wrapText="1"/>
    </xf>
    <xf numFmtId="0" fontId="44" fillId="15" borderId="64" xfId="0" applyFont="1" applyFill="1" applyBorder="1" applyAlignment="1">
      <alignment horizontal="center" vertical="center" wrapText="1"/>
    </xf>
    <xf numFmtId="0" fontId="44" fillId="15" borderId="65" xfId="0" applyFont="1" applyFill="1" applyBorder="1" applyAlignment="1">
      <alignment horizontal="center" vertical="center" wrapText="1"/>
    </xf>
    <xf numFmtId="0" fontId="44" fillId="15" borderId="66" xfId="0" applyFont="1" applyFill="1" applyBorder="1" applyAlignment="1">
      <alignment horizontal="center" vertical="center" wrapText="1"/>
    </xf>
    <xf numFmtId="0" fontId="15" fillId="7" borderId="5" xfId="0" applyFont="1" applyFill="1" applyBorder="1" applyAlignment="1">
      <alignment horizontal="center"/>
    </xf>
    <xf numFmtId="0" fontId="15" fillId="7" borderId="6" xfId="0" applyFont="1" applyFill="1" applyBorder="1" applyAlignment="1">
      <alignment horizontal="center"/>
    </xf>
    <xf numFmtId="0" fontId="15" fillId="7" borderId="50" xfId="0" applyFont="1" applyFill="1" applyBorder="1" applyAlignment="1">
      <alignment horizontal="center"/>
    </xf>
    <xf numFmtId="0" fontId="15" fillId="7" borderId="67" xfId="0" applyFont="1" applyFill="1" applyBorder="1" applyAlignment="1">
      <alignment horizontal="center"/>
    </xf>
    <xf numFmtId="0" fontId="15" fillId="7" borderId="68" xfId="0" applyFont="1" applyFill="1" applyBorder="1" applyAlignment="1">
      <alignment horizontal="center"/>
    </xf>
    <xf numFmtId="0" fontId="15" fillId="7" borderId="70" xfId="0" applyFont="1" applyFill="1" applyBorder="1" applyAlignment="1">
      <alignment horizontal="center"/>
    </xf>
    <xf numFmtId="0" fontId="15" fillId="7" borderId="11" xfId="0" applyFont="1" applyFill="1" applyBorder="1" applyAlignment="1">
      <alignment horizontal="center"/>
    </xf>
    <xf numFmtId="0" fontId="15" fillId="7" borderId="7" xfId="0" applyFont="1" applyFill="1" applyBorder="1" applyAlignment="1">
      <alignment horizontal="center"/>
    </xf>
    <xf numFmtId="0" fontId="15" fillId="7" borderId="28" xfId="0" applyFont="1" applyFill="1" applyBorder="1" applyAlignment="1">
      <alignment horizontal="center"/>
    </xf>
    <xf numFmtId="0" fontId="22" fillId="7" borderId="23" xfId="0" applyFont="1" applyFill="1" applyBorder="1" applyAlignment="1">
      <alignment horizontal="center"/>
    </xf>
    <xf numFmtId="0" fontId="22" fillId="7" borderId="24" xfId="0" applyFont="1" applyFill="1" applyBorder="1" applyAlignment="1">
      <alignment horizontal="center"/>
    </xf>
    <xf numFmtId="0" fontId="22" fillId="7" borderId="1" xfId="0" applyFont="1" applyFill="1" applyBorder="1" applyAlignment="1">
      <alignment horizontal="center"/>
    </xf>
    <xf numFmtId="0" fontId="22" fillId="7" borderId="26" xfId="0" applyFont="1" applyFill="1" applyBorder="1" applyAlignment="1">
      <alignment horizontal="center"/>
    </xf>
    <xf numFmtId="0" fontId="22" fillId="7" borderId="65" xfId="0" applyFont="1" applyFill="1" applyBorder="1" applyAlignment="1">
      <alignment horizontal="center"/>
    </xf>
    <xf numFmtId="0" fontId="22" fillId="7" borderId="66" xfId="0" applyFont="1" applyFill="1" applyBorder="1" applyAlignment="1">
      <alignment horizontal="center"/>
    </xf>
    <xf numFmtId="0" fontId="15" fillId="7" borderId="64" xfId="0" applyFont="1" applyFill="1" applyBorder="1" applyAlignment="1">
      <alignment horizontal="center" vertical="center" wrapText="1"/>
    </xf>
    <xf numFmtId="0" fontId="15" fillId="7" borderId="65" xfId="0" applyFont="1" applyFill="1" applyBorder="1" applyAlignment="1">
      <alignment horizontal="center" vertical="center" wrapText="1"/>
    </xf>
    <xf numFmtId="0" fontId="16" fillId="12" borderId="1" xfId="0" applyFont="1" applyFill="1" applyBorder="1" applyAlignment="1">
      <alignment horizontal="center" vertical="center"/>
    </xf>
    <xf numFmtId="0" fontId="16" fillId="12" borderId="26" xfId="0" applyFont="1" applyFill="1" applyBorder="1" applyAlignment="1">
      <alignment horizontal="center" vertical="center"/>
    </xf>
    <xf numFmtId="0" fontId="3"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left" vertical="center"/>
    </xf>
    <xf numFmtId="0" fontId="0" fillId="7" borderId="26" xfId="0" applyFill="1" applyBorder="1" applyAlignment="1">
      <alignment horizontal="left"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67" xfId="0" applyFont="1" applyFill="1" applyBorder="1" applyAlignment="1">
      <alignment horizontal="center" vertical="center"/>
    </xf>
    <xf numFmtId="0" fontId="15" fillId="7" borderId="68" xfId="0" applyFont="1" applyFill="1" applyBorder="1" applyAlignment="1">
      <alignment horizontal="center" vertical="center"/>
    </xf>
    <xf numFmtId="0" fontId="15" fillId="7" borderId="69" xfId="0" applyFont="1" applyFill="1" applyBorder="1" applyAlignment="1">
      <alignment horizontal="center" vertical="center"/>
    </xf>
    <xf numFmtId="0" fontId="0" fillId="7" borderId="67" xfId="0" applyFill="1" applyBorder="1" applyAlignment="1">
      <alignment horizontal="center"/>
    </xf>
    <xf numFmtId="0" fontId="0" fillId="7" borderId="70" xfId="0" applyFill="1" applyBorder="1" applyAlignment="1">
      <alignment horizontal="center"/>
    </xf>
    <xf numFmtId="0" fontId="12" fillId="12" borderId="1" xfId="0" applyFont="1" applyFill="1" applyBorder="1" applyAlignment="1">
      <alignment horizontal="center" vertical="center" wrapText="1"/>
    </xf>
    <xf numFmtId="0" fontId="12" fillId="7" borderId="25" xfId="0" applyFont="1" applyFill="1" applyBorder="1" applyAlignment="1">
      <alignment horizontal="center"/>
    </xf>
    <xf numFmtId="0" fontId="12" fillId="7" borderId="1" xfId="0" applyFont="1" applyFill="1" applyBorder="1" applyAlignment="1">
      <alignment horizontal="center"/>
    </xf>
    <xf numFmtId="0" fontId="3" fillId="7" borderId="25" xfId="0" applyFont="1" applyFill="1" applyBorder="1" applyAlignment="1">
      <alignment horizontal="left" vertical="center" wrapText="1"/>
    </xf>
    <xf numFmtId="0" fontId="3" fillId="7" borderId="1" xfId="0" applyFont="1" applyFill="1" applyBorder="1" applyAlignment="1">
      <alignment horizontal="left" vertical="center"/>
    </xf>
    <xf numFmtId="0" fontId="12" fillId="12" borderId="25" xfId="0" applyFont="1" applyFill="1" applyBorder="1" applyAlignment="1">
      <alignment horizontal="center" vertical="center" wrapText="1"/>
    </xf>
    <xf numFmtId="0" fontId="42" fillId="15" borderId="13" xfId="0" applyFont="1" applyFill="1" applyBorder="1" applyAlignment="1">
      <alignment horizontal="center"/>
    </xf>
    <xf numFmtId="0" fontId="42" fillId="15" borderId="14" xfId="0" applyFont="1" applyFill="1" applyBorder="1" applyAlignment="1">
      <alignment horizontal="center"/>
    </xf>
    <xf numFmtId="0" fontId="42" fillId="15" borderId="61" xfId="0" applyFont="1" applyFill="1" applyBorder="1" applyAlignment="1">
      <alignment horizontal="center"/>
    </xf>
    <xf numFmtId="0" fontId="41" fillId="7" borderId="26" xfId="0" applyFont="1" applyFill="1" applyBorder="1" applyAlignment="1">
      <alignment vertical="center" wrapText="1"/>
    </xf>
    <xf numFmtId="0" fontId="42" fillId="15" borderId="63" xfId="0" applyFont="1" applyFill="1" applyBorder="1" applyAlignment="1">
      <alignment horizontal="center"/>
    </xf>
    <xf numFmtId="0" fontId="42" fillId="15" borderId="23" xfId="0" applyFont="1" applyFill="1" applyBorder="1" applyAlignment="1">
      <alignment horizontal="center"/>
    </xf>
    <xf numFmtId="0" fontId="42" fillId="15" borderId="24" xfId="0" applyFont="1" applyFill="1" applyBorder="1" applyAlignment="1">
      <alignment horizontal="center"/>
    </xf>
    <xf numFmtId="0" fontId="16" fillId="12" borderId="67" xfId="0" applyFont="1" applyFill="1" applyBorder="1" applyAlignment="1">
      <alignment horizontal="center" vertical="center" wrapText="1"/>
    </xf>
    <xf numFmtId="0" fontId="16" fillId="12" borderId="68" xfId="0" applyFont="1" applyFill="1" applyBorder="1" applyAlignment="1">
      <alignment horizontal="center" vertical="center" wrapText="1"/>
    </xf>
    <xf numFmtId="0" fontId="16" fillId="12" borderId="70" xfId="0" applyFont="1" applyFill="1" applyBorder="1" applyAlignment="1">
      <alignment horizontal="center" vertical="center" wrapText="1"/>
    </xf>
    <xf numFmtId="0" fontId="3" fillId="7" borderId="107" xfId="0" applyFont="1" applyFill="1" applyBorder="1" applyAlignment="1">
      <alignment horizontal="left" vertical="center" wrapText="1"/>
    </xf>
    <xf numFmtId="0" fontId="3" fillId="7" borderId="54" xfId="0" applyFont="1" applyFill="1" applyBorder="1" applyAlignment="1">
      <alignment horizontal="left" vertical="center" wrapText="1"/>
    </xf>
    <xf numFmtId="0" fontId="3" fillId="7" borderId="53"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6" fillId="12" borderId="65"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1" xfId="0" applyFont="1" applyFill="1" applyBorder="1" applyAlignment="1">
      <alignment horizontal="center" vertical="center" wrapText="1"/>
    </xf>
    <xf numFmtId="0" fontId="41" fillId="7" borderId="65" xfId="0" applyFont="1" applyFill="1" applyBorder="1" applyAlignment="1">
      <alignment horizontal="center" vertical="center" wrapText="1"/>
    </xf>
    <xf numFmtId="0" fontId="28" fillId="7" borderId="1" xfId="0" applyFont="1" applyFill="1" applyBorder="1" applyAlignment="1">
      <alignment vertical="center" wrapText="1"/>
    </xf>
    <xf numFmtId="0" fontId="3" fillId="7" borderId="50" xfId="0" applyFont="1" applyFill="1" applyBorder="1" applyAlignment="1">
      <alignment horizontal="left" vertical="center" wrapText="1"/>
    </xf>
    <xf numFmtId="0" fontId="16" fillId="10" borderId="60" xfId="0" applyFont="1" applyFill="1" applyBorder="1" applyAlignment="1">
      <alignment horizontal="center" vertical="center"/>
    </xf>
    <xf numFmtId="0" fontId="16" fillId="10" borderId="62" xfId="0" applyFont="1" applyFill="1" applyBorder="1" applyAlignment="1">
      <alignment horizontal="center" vertical="center"/>
    </xf>
    <xf numFmtId="0" fontId="16" fillId="10" borderId="59" xfId="0" applyFont="1" applyFill="1" applyBorder="1" applyAlignment="1">
      <alignment horizontal="center" vertical="center"/>
    </xf>
    <xf numFmtId="0" fontId="11" fillId="11" borderId="23" xfId="5" applyFont="1" applyFill="1" applyBorder="1" applyAlignment="1">
      <alignment horizontal="center" vertical="center" wrapText="1"/>
    </xf>
    <xf numFmtId="0" fontId="11" fillId="11" borderId="1" xfId="5" applyFont="1" applyFill="1" applyBorder="1" applyAlignment="1">
      <alignment horizontal="center" vertical="center" wrapText="1"/>
    </xf>
    <xf numFmtId="0" fontId="11" fillId="11" borderId="2" xfId="5" applyFont="1" applyFill="1" applyBorder="1" applyAlignment="1">
      <alignment horizontal="center" vertical="center" wrapText="1"/>
    </xf>
    <xf numFmtId="0" fontId="21" fillId="7" borderId="1" xfId="0" applyFont="1" applyFill="1" applyBorder="1" applyAlignment="1">
      <alignment horizontal="center"/>
    </xf>
    <xf numFmtId="0" fontId="21" fillId="7" borderId="1" xfId="0" applyFont="1" applyFill="1" applyBorder="1" applyAlignment="1">
      <alignment horizontal="center" vertical="center"/>
    </xf>
    <xf numFmtId="0" fontId="15" fillId="0" borderId="1" xfId="5" applyFont="1" applyBorder="1" applyAlignment="1">
      <alignment horizontal="center" vertical="center" wrapText="1"/>
    </xf>
    <xf numFmtId="0" fontId="15" fillId="0" borderId="2" xfId="5" applyFont="1" applyBorder="1" applyAlignment="1">
      <alignment horizontal="center" vertical="center" wrapText="1"/>
    </xf>
    <xf numFmtId="0" fontId="21" fillId="7" borderId="5" xfId="0" applyFont="1" applyFill="1" applyBorder="1" applyAlignment="1">
      <alignment horizontal="center" vertical="center"/>
    </xf>
    <xf numFmtId="0" fontId="21" fillId="7" borderId="3" xfId="0" applyFont="1" applyFill="1" applyBorder="1" applyAlignment="1">
      <alignment horizontal="center" vertical="center"/>
    </xf>
    <xf numFmtId="0" fontId="19" fillId="2" borderId="15" xfId="0" applyFont="1" applyFill="1" applyBorder="1" applyAlignment="1">
      <alignment horizontal="center" wrapText="1"/>
    </xf>
    <xf numFmtId="0" fontId="19" fillId="2" borderId="0" xfId="0" applyFont="1" applyFill="1" applyAlignment="1">
      <alignment horizontal="center" wrapText="1"/>
    </xf>
    <xf numFmtId="0" fontId="19" fillId="2" borderId="16" xfId="0" applyFont="1" applyFill="1" applyBorder="1" applyAlignment="1">
      <alignment horizontal="center" wrapText="1"/>
    </xf>
    <xf numFmtId="0" fontId="45" fillId="15" borderId="30" xfId="0" applyFont="1" applyFill="1" applyBorder="1" applyAlignment="1">
      <alignment horizontal="center" vertical="center" textRotation="90"/>
    </xf>
    <xf numFmtId="0" fontId="46" fillId="15" borderId="30" xfId="0" applyFont="1" applyFill="1" applyBorder="1" applyAlignment="1">
      <alignment horizontal="center" vertical="center"/>
    </xf>
    <xf numFmtId="0" fontId="43" fillId="15" borderId="1" xfId="0" applyFont="1" applyFill="1" applyBorder="1" applyAlignment="1">
      <alignment horizontal="center" vertical="center" wrapText="1"/>
    </xf>
    <xf numFmtId="0" fontId="43" fillId="15" borderId="5" xfId="0" applyFont="1" applyFill="1" applyBorder="1" applyAlignment="1">
      <alignment horizontal="center" vertical="center" wrapText="1"/>
    </xf>
    <xf numFmtId="0" fontId="43" fillId="15" borderId="3" xfId="0" applyFont="1" applyFill="1" applyBorder="1" applyAlignment="1">
      <alignment horizontal="center" vertical="center" wrapText="1"/>
    </xf>
    <xf numFmtId="0" fontId="11" fillId="11" borderId="20" xfId="5" applyFont="1" applyFill="1" applyBorder="1" applyAlignment="1">
      <alignment horizontal="center" vertical="center" wrapText="1"/>
    </xf>
    <xf numFmtId="0" fontId="11" fillId="11" borderId="21" xfId="5" applyFont="1" applyFill="1" applyBorder="1" applyAlignment="1">
      <alignment horizontal="center" vertical="center" wrapText="1"/>
    </xf>
    <xf numFmtId="0" fontId="11" fillId="11" borderId="9" xfId="5" applyFont="1" applyFill="1" applyBorder="1" applyAlignment="1">
      <alignment horizontal="center" vertical="center" wrapText="1"/>
    </xf>
    <xf numFmtId="0" fontId="11" fillId="11" borderId="10" xfId="5" applyFont="1" applyFill="1" applyBorder="1" applyAlignment="1">
      <alignment horizontal="center" vertical="center" wrapText="1"/>
    </xf>
    <xf numFmtId="0" fontId="13" fillId="0" borderId="20" xfId="5" applyFont="1" applyBorder="1" applyAlignment="1">
      <alignment horizontal="center" vertical="center" wrapText="1"/>
    </xf>
    <xf numFmtId="0" fontId="13" fillId="0" borderId="27" xfId="5" applyFont="1" applyBorder="1" applyAlignment="1">
      <alignment horizontal="center" vertical="center" wrapText="1"/>
    </xf>
    <xf numFmtId="0" fontId="13" fillId="0" borderId="9" xfId="5" applyFont="1" applyBorder="1" applyAlignment="1">
      <alignment horizontal="center" vertical="center" wrapText="1"/>
    </xf>
    <xf numFmtId="0" fontId="13" fillId="0" borderId="16" xfId="5" applyFont="1" applyBorder="1" applyAlignment="1">
      <alignment horizontal="center" vertical="center" wrapText="1"/>
    </xf>
    <xf numFmtId="0" fontId="10" fillId="0" borderId="63"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1" xfId="0" applyFont="1" applyBorder="1" applyAlignment="1">
      <alignment horizontal="center" vertical="center"/>
    </xf>
    <xf numFmtId="0" fontId="10" fillId="0" borderId="56" xfId="0" applyFont="1" applyBorder="1" applyAlignment="1">
      <alignment horizontal="center" vertical="center"/>
    </xf>
    <xf numFmtId="0" fontId="10" fillId="0" borderId="2" xfId="0" applyFont="1" applyBorder="1" applyAlignment="1">
      <alignment horizontal="center" vertical="center"/>
    </xf>
    <xf numFmtId="0" fontId="20" fillId="7" borderId="5" xfId="0" applyFont="1" applyFill="1" applyBorder="1" applyAlignment="1">
      <alignment horizontal="center" vertical="center"/>
    </xf>
    <xf numFmtId="0" fontId="20" fillId="7" borderId="3" xfId="0" applyFont="1" applyFill="1" applyBorder="1" applyAlignment="1">
      <alignment horizontal="center" vertical="center"/>
    </xf>
    <xf numFmtId="0" fontId="29" fillId="4"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9" borderId="5" xfId="0" applyFont="1" applyFill="1" applyBorder="1" applyAlignment="1">
      <alignment horizontal="center" vertical="center"/>
    </xf>
    <xf numFmtId="0" fontId="25" fillId="9" borderId="3" xfId="0" applyFont="1" applyFill="1" applyBorder="1" applyAlignment="1">
      <alignment horizontal="center" vertical="center"/>
    </xf>
    <xf numFmtId="0" fontId="25" fillId="13" borderId="1" xfId="0" applyFont="1" applyFill="1" applyBorder="1" applyAlignment="1">
      <alignment horizontal="center" vertical="center"/>
    </xf>
    <xf numFmtId="0" fontId="13" fillId="0" borderId="5" xfId="5" applyFont="1" applyBorder="1" applyAlignment="1">
      <alignment horizontal="center" vertical="center" wrapText="1"/>
    </xf>
    <xf numFmtId="0" fontId="13" fillId="0" borderId="50" xfId="5" applyFont="1" applyBorder="1" applyAlignment="1">
      <alignment horizontal="center" vertical="center" wrapText="1"/>
    </xf>
    <xf numFmtId="0" fontId="13" fillId="0" borderId="48" xfId="5" applyFont="1" applyBorder="1" applyAlignment="1">
      <alignment horizontal="center" vertical="center" wrapText="1"/>
    </xf>
    <xf numFmtId="0" fontId="13" fillId="0" borderId="55" xfId="5" applyFont="1" applyBorder="1" applyAlignment="1">
      <alignment horizontal="center" vertical="center" wrapText="1"/>
    </xf>
    <xf numFmtId="0" fontId="43" fillId="15" borderId="5" xfId="0" applyFont="1" applyFill="1" applyBorder="1" applyAlignment="1">
      <alignment horizontal="center" vertical="center"/>
    </xf>
    <xf numFmtId="0" fontId="43" fillId="15" borderId="3" xfId="0" applyFont="1" applyFill="1" applyBorder="1" applyAlignment="1">
      <alignment horizontal="center" vertical="center"/>
    </xf>
    <xf numFmtId="0" fontId="43" fillId="15" borderId="1" xfId="0" applyFont="1" applyFill="1" applyBorder="1" applyAlignment="1">
      <alignment horizontal="center" vertical="center"/>
    </xf>
    <xf numFmtId="0" fontId="12" fillId="0" borderId="48" xfId="5" applyFont="1" applyBorder="1" applyAlignment="1">
      <alignment horizontal="center" vertical="center" wrapText="1"/>
    </xf>
    <xf numFmtId="0" fontId="12" fillId="0" borderId="54" xfId="5" applyFont="1" applyBorder="1" applyAlignment="1">
      <alignment horizontal="center" vertical="center" wrapText="1"/>
    </xf>
    <xf numFmtId="0" fontId="12" fillId="0" borderId="53" xfId="5" applyFont="1" applyBorder="1" applyAlignment="1">
      <alignment horizontal="center" vertical="center" wrapText="1"/>
    </xf>
    <xf numFmtId="0" fontId="15" fillId="0" borderId="5" xfId="5" applyFont="1" applyBorder="1" applyAlignment="1">
      <alignment horizontal="center" vertical="center" wrapText="1"/>
    </xf>
    <xf numFmtId="0" fontId="15" fillId="0" borderId="6" xfId="5" applyFont="1" applyBorder="1" applyAlignment="1">
      <alignment horizontal="center" vertical="center" wrapText="1"/>
    </xf>
    <xf numFmtId="0" fontId="15" fillId="0" borderId="3" xfId="5" applyFont="1" applyBorder="1" applyAlignment="1">
      <alignment horizontal="center" vertical="center" wrapText="1"/>
    </xf>
    <xf numFmtId="0" fontId="48" fillId="10" borderId="60" xfId="0" applyFont="1" applyFill="1" applyBorder="1" applyAlignment="1">
      <alignment horizontal="center" vertical="center"/>
    </xf>
    <xf numFmtId="0" fontId="48" fillId="10" borderId="62" xfId="0" applyFont="1" applyFill="1" applyBorder="1" applyAlignment="1">
      <alignment horizontal="center" vertical="center"/>
    </xf>
    <xf numFmtId="0" fontId="48" fillId="10" borderId="59" xfId="0" applyFont="1" applyFill="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71" xfId="0" applyFont="1" applyBorder="1" applyAlignment="1">
      <alignment horizontal="center" vertical="center"/>
    </xf>
    <xf numFmtId="0" fontId="11" fillId="11" borderId="35" xfId="5" applyFont="1" applyFill="1" applyBorder="1" applyAlignment="1">
      <alignment horizontal="center" vertical="center" wrapText="1"/>
    </xf>
    <xf numFmtId="0" fontId="12" fillId="0" borderId="35" xfId="5" applyFont="1" applyBorder="1" applyAlignment="1">
      <alignment horizontal="center" vertical="center" wrapText="1"/>
    </xf>
    <xf numFmtId="0" fontId="13" fillId="0" borderId="35" xfId="5" applyFont="1" applyBorder="1" applyAlignment="1">
      <alignment horizontal="center" vertical="center" wrapText="1"/>
    </xf>
    <xf numFmtId="0" fontId="13" fillId="0" borderId="36" xfId="5" applyFont="1" applyBorder="1" applyAlignment="1">
      <alignment horizontal="center" vertical="center" wrapText="1"/>
    </xf>
    <xf numFmtId="0" fontId="13" fillId="0" borderId="1" xfId="5" applyFont="1" applyBorder="1" applyAlignment="1">
      <alignment horizontal="center" vertical="center" wrapText="1"/>
    </xf>
    <xf numFmtId="0" fontId="13" fillId="0" borderId="38" xfId="5" applyFont="1" applyBorder="1" applyAlignment="1">
      <alignment horizontal="center" vertical="center" wrapText="1"/>
    </xf>
    <xf numFmtId="0" fontId="13" fillId="0" borderId="39" xfId="5" applyFont="1" applyBorder="1" applyAlignment="1">
      <alignment horizontal="center" vertical="center" wrapText="1"/>
    </xf>
    <xf numFmtId="0" fontId="13" fillId="0" borderId="43" xfId="5" applyFont="1" applyBorder="1" applyAlignment="1">
      <alignment horizontal="center" vertical="center" wrapText="1"/>
    </xf>
    <xf numFmtId="0" fontId="20" fillId="0" borderId="1" xfId="0" applyFont="1" applyBorder="1" applyAlignment="1">
      <alignment horizontal="center" vertical="center" wrapText="1"/>
    </xf>
    <xf numFmtId="0" fontId="20" fillId="0" borderId="38"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1" xfId="0" applyFont="1" applyBorder="1" applyAlignment="1">
      <alignment horizontal="center" vertical="center" wrapText="1"/>
    </xf>
    <xf numFmtId="0" fontId="19" fillId="2" borderId="42" xfId="0" applyFont="1" applyFill="1" applyBorder="1" applyAlignment="1">
      <alignment horizontal="center" wrapText="1"/>
    </xf>
    <xf numFmtId="0" fontId="19" fillId="2" borderId="43" xfId="0" applyFont="1" applyFill="1" applyBorder="1" applyAlignment="1">
      <alignment horizontal="center" wrapText="1"/>
    </xf>
    <xf numFmtId="0" fontId="26" fillId="2" borderId="42" xfId="0" applyFont="1" applyFill="1" applyBorder="1" applyAlignment="1" applyProtection="1">
      <alignment horizontal="center" vertical="center" wrapText="1"/>
      <protection locked="0"/>
    </xf>
    <xf numFmtId="0" fontId="26" fillId="2" borderId="0" xfId="0" applyFont="1" applyFill="1" applyAlignment="1" applyProtection="1">
      <alignment horizontal="center" vertical="center" wrapText="1"/>
      <protection locked="0"/>
    </xf>
    <xf numFmtId="0" fontId="26" fillId="2" borderId="43" xfId="0" applyFont="1" applyFill="1" applyBorder="1" applyAlignment="1" applyProtection="1">
      <alignment horizontal="center" vertical="center" wrapText="1"/>
      <protection locked="0"/>
    </xf>
    <xf numFmtId="0" fontId="62" fillId="2" borderId="42" xfId="6" applyFont="1" applyFill="1" applyBorder="1" applyAlignment="1" applyProtection="1">
      <alignment horizontal="center"/>
      <protection locked="0"/>
    </xf>
    <xf numFmtId="0" fontId="27" fillId="2" borderId="0" xfId="6" applyFont="1" applyFill="1" applyBorder="1" applyAlignment="1" applyProtection="1">
      <alignment horizontal="center"/>
      <protection locked="0"/>
    </xf>
    <xf numFmtId="0" fontId="27" fillId="2" borderId="43" xfId="6" applyFont="1" applyFill="1" applyBorder="1" applyAlignment="1" applyProtection="1">
      <alignment horizontal="center"/>
      <protection locked="0"/>
    </xf>
    <xf numFmtId="0" fontId="25" fillId="12" borderId="37" xfId="0" applyFont="1" applyFill="1" applyBorder="1" applyAlignment="1">
      <alignment horizontal="center" vertical="center"/>
    </xf>
    <xf numFmtId="0" fontId="25" fillId="12" borderId="1" xfId="0" applyFont="1" applyFill="1" applyBorder="1" applyAlignment="1">
      <alignment horizontal="center" vertical="center"/>
    </xf>
    <xf numFmtId="0" fontId="21" fillId="12" borderId="1" xfId="0" applyFont="1" applyFill="1" applyBorder="1" applyAlignment="1">
      <alignment horizontal="center" vertical="center" wrapText="1"/>
    </xf>
    <xf numFmtId="0" fontId="21" fillId="12" borderId="38" xfId="0" applyFont="1" applyFill="1" applyBorder="1" applyAlignment="1">
      <alignment horizontal="center" vertical="center" wrapText="1"/>
    </xf>
    <xf numFmtId="0" fontId="25" fillId="0" borderId="37" xfId="0" applyFont="1" applyBorder="1" applyAlignment="1">
      <alignment horizontal="center" vertical="center"/>
    </xf>
    <xf numFmtId="0" fontId="25"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38" xfId="0" applyFont="1" applyBorder="1" applyAlignment="1">
      <alignment horizontal="center" vertical="center" wrapText="1"/>
    </xf>
    <xf numFmtId="0" fontId="17" fillId="0" borderId="1" xfId="0" applyFont="1" applyBorder="1" applyAlignment="1">
      <alignment horizontal="left" vertical="center" wrapText="1"/>
    </xf>
    <xf numFmtId="0" fontId="17" fillId="0" borderId="38" xfId="0" applyFont="1" applyBorder="1" applyAlignment="1">
      <alignment horizontal="left" vertical="center" wrapText="1"/>
    </xf>
    <xf numFmtId="0" fontId="17" fillId="0" borderId="1" xfId="0" applyFont="1" applyBorder="1" applyAlignment="1">
      <alignment horizontal="center" vertical="center" wrapText="1"/>
    </xf>
    <xf numFmtId="0" fontId="17" fillId="0" borderId="38" xfId="0" applyFont="1" applyBorder="1" applyAlignment="1">
      <alignment horizontal="center" vertical="center" wrapText="1"/>
    </xf>
    <xf numFmtId="0" fontId="61" fillId="2" borderId="42" xfId="6" applyFont="1" applyFill="1" applyBorder="1" applyAlignment="1" applyProtection="1">
      <alignment horizontal="center"/>
      <protection locked="0"/>
    </xf>
    <xf numFmtId="0" fontId="53" fillId="12" borderId="60" xfId="0" applyFont="1" applyFill="1" applyBorder="1" applyAlignment="1">
      <alignment horizontal="left" vertical="center" wrapText="1"/>
    </xf>
    <xf numFmtId="0" fontId="53" fillId="12" borderId="59" xfId="0" applyFont="1" applyFill="1" applyBorder="1" applyAlignment="1">
      <alignment horizontal="left" vertical="center" wrapText="1"/>
    </xf>
    <xf numFmtId="0" fontId="55" fillId="5" borderId="13" xfId="0" applyFont="1" applyFill="1" applyBorder="1" applyAlignment="1">
      <alignment horizontal="center" vertical="center" wrapText="1"/>
    </xf>
    <xf numFmtId="0" fontId="55" fillId="5" borderId="14" xfId="0" applyFont="1" applyFill="1" applyBorder="1" applyAlignment="1">
      <alignment horizontal="center" vertical="center" wrapText="1"/>
    </xf>
    <xf numFmtId="0" fontId="55" fillId="5" borderId="61" xfId="0" applyFont="1" applyFill="1" applyBorder="1" applyAlignment="1">
      <alignment horizontal="center" vertical="center" wrapText="1"/>
    </xf>
    <xf numFmtId="0" fontId="55" fillId="5" borderId="15" xfId="0" applyFont="1" applyFill="1" applyBorder="1" applyAlignment="1">
      <alignment horizontal="center" vertical="center" wrapText="1"/>
    </xf>
    <xf numFmtId="0" fontId="55" fillId="5" borderId="0" xfId="0" applyFont="1" applyFill="1" applyAlignment="1">
      <alignment horizontal="center" vertical="center" wrapText="1"/>
    </xf>
    <xf numFmtId="0" fontId="55" fillId="5" borderId="16" xfId="0" applyFont="1" applyFill="1" applyBorder="1" applyAlignment="1">
      <alignment horizontal="center" vertical="center" wrapText="1"/>
    </xf>
    <xf numFmtId="0" fontId="53" fillId="12" borderId="60" xfId="0" applyFont="1" applyFill="1" applyBorder="1" applyAlignment="1">
      <alignment horizontal="center" vertical="center" wrapText="1"/>
    </xf>
    <xf numFmtId="0" fontId="53" fillId="12" borderId="59" xfId="0" applyFont="1" applyFill="1" applyBorder="1" applyAlignment="1">
      <alignment horizontal="center" vertical="center" wrapText="1"/>
    </xf>
    <xf numFmtId="0" fontId="51" fillId="7" borderId="100" xfId="0" applyFont="1" applyFill="1" applyBorder="1" applyAlignment="1" applyProtection="1">
      <alignment horizontal="left" vertical="center" wrapText="1"/>
      <protection locked="0"/>
    </xf>
    <xf numFmtId="0" fontId="55" fillId="5" borderId="100" xfId="0" applyFont="1" applyFill="1" applyBorder="1" applyAlignment="1">
      <alignment horizontal="center" vertical="center" wrapText="1"/>
    </xf>
    <xf numFmtId="0" fontId="51" fillId="12" borderId="100" xfId="0" applyFont="1" applyFill="1" applyBorder="1" applyAlignment="1">
      <alignment horizontal="left" vertical="center" wrapText="1"/>
    </xf>
    <xf numFmtId="0" fontId="52" fillId="12" borderId="100" xfId="0" applyFont="1" applyFill="1" applyBorder="1" applyAlignment="1">
      <alignment horizontal="left" vertical="center" wrapText="1"/>
    </xf>
    <xf numFmtId="0" fontId="50" fillId="5" borderId="60" xfId="0" applyFont="1" applyFill="1" applyBorder="1" applyAlignment="1">
      <alignment horizontal="center" vertical="center" wrapText="1"/>
    </xf>
    <xf numFmtId="0" fontId="50" fillId="5" borderId="62" xfId="0" applyFont="1" applyFill="1" applyBorder="1" applyAlignment="1">
      <alignment horizontal="center" vertical="center" wrapText="1"/>
    </xf>
    <xf numFmtId="0" fontId="50" fillId="5" borderId="59"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6" xfId="0" applyFont="1" applyFill="1" applyBorder="1" applyAlignment="1">
      <alignment horizontal="center" vertical="center" wrapText="1"/>
    </xf>
    <xf numFmtId="0" fontId="13" fillId="0" borderId="19" xfId="5" applyFont="1" applyBorder="1" applyAlignment="1">
      <alignment horizontal="center" vertical="center" wrapText="1"/>
    </xf>
    <xf numFmtId="0" fontId="11" fillId="11" borderId="48" xfId="5" applyFont="1" applyFill="1" applyBorder="1" applyAlignment="1">
      <alignment horizontal="center" vertical="center" wrapText="1"/>
    </xf>
    <xf numFmtId="0" fontId="11" fillId="11" borderId="53" xfId="5" applyFont="1" applyFill="1" applyBorder="1" applyAlignment="1">
      <alignment horizontal="center" vertical="center" wrapText="1"/>
    </xf>
    <xf numFmtId="0" fontId="11" fillId="11" borderId="5" xfId="5" applyFont="1" applyFill="1" applyBorder="1" applyAlignment="1">
      <alignment horizontal="center" vertical="center" wrapText="1"/>
    </xf>
    <xf numFmtId="0" fontId="11" fillId="11" borderId="3" xfId="5" applyFont="1" applyFill="1" applyBorder="1" applyAlignment="1">
      <alignment horizontal="center" vertical="center" wrapText="1"/>
    </xf>
    <xf numFmtId="0" fontId="11" fillId="11" borderId="22" xfId="5" applyFont="1" applyFill="1" applyBorder="1" applyAlignment="1">
      <alignment horizontal="center" vertical="center" wrapText="1"/>
    </xf>
    <xf numFmtId="0" fontId="11" fillId="11" borderId="81" xfId="5" applyFont="1" applyFill="1" applyBorder="1" applyAlignment="1">
      <alignment horizontal="center" vertical="center" wrapText="1"/>
    </xf>
    <xf numFmtId="0" fontId="11" fillId="11" borderId="18" xfId="5" applyFont="1" applyFill="1" applyBorder="1" applyAlignment="1">
      <alignment horizontal="center" vertical="center" wrapText="1"/>
    </xf>
    <xf numFmtId="0" fontId="15" fillId="0" borderId="20" xfId="5" applyFont="1" applyBorder="1" applyAlignment="1">
      <alignment horizontal="center" vertical="center" wrapText="1"/>
    </xf>
    <xf numFmtId="0" fontId="15" fillId="0" borderId="22" xfId="5" applyFont="1" applyBorder="1" applyAlignment="1">
      <alignment horizontal="center" vertical="center" wrapText="1"/>
    </xf>
    <xf numFmtId="0" fontId="15" fillId="0" borderId="21" xfId="5" applyFont="1" applyBorder="1" applyAlignment="1">
      <alignment horizontal="center" vertical="center" wrapText="1"/>
    </xf>
    <xf numFmtId="0" fontId="15" fillId="0" borderId="81" xfId="5" applyFont="1" applyBorder="1" applyAlignment="1">
      <alignment horizontal="center" vertical="center" wrapText="1"/>
    </xf>
    <xf numFmtId="0" fontId="15" fillId="0" borderId="18" xfId="5" applyFont="1" applyBorder="1" applyAlignment="1">
      <alignment horizontal="center" vertical="center" wrapText="1"/>
    </xf>
    <xf numFmtId="0" fontId="15" fillId="0" borderId="79" xfId="5"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7" borderId="20" xfId="0" applyFont="1" applyFill="1" applyBorder="1" applyAlignment="1" applyProtection="1">
      <alignment horizontal="center" vertical="center" wrapText="1"/>
      <protection locked="0"/>
    </xf>
    <xf numFmtId="0" fontId="3" fillId="7" borderId="21"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15" fillId="7" borderId="2"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41" fillId="16" borderId="5" xfId="0" applyFont="1" applyFill="1" applyBorder="1" applyAlignment="1" applyProtection="1">
      <alignment horizontal="center" vertical="center" wrapText="1"/>
      <protection locked="0"/>
    </xf>
    <xf numFmtId="0" fontId="41" fillId="16" borderId="3" xfId="0" applyFont="1" applyFill="1" applyBorder="1" applyAlignment="1" applyProtection="1">
      <alignment horizontal="center" vertical="center" wrapText="1"/>
      <protection locked="0"/>
    </xf>
    <xf numFmtId="0" fontId="16" fillId="9" borderId="22" xfId="0" applyFont="1" applyFill="1" applyBorder="1" applyAlignment="1">
      <alignment horizontal="left" vertical="center" wrapText="1"/>
    </xf>
    <xf numFmtId="0" fontId="16" fillId="9" borderId="21" xfId="0" applyFont="1" applyFill="1" applyBorder="1" applyAlignment="1">
      <alignment horizontal="left" vertical="center" wrapText="1"/>
    </xf>
    <xf numFmtId="0" fontId="16" fillId="9" borderId="0" xfId="0" applyFont="1" applyFill="1" applyAlignment="1">
      <alignment horizontal="left" vertical="center" wrapText="1"/>
    </xf>
    <xf numFmtId="0" fontId="16" fillId="9" borderId="10" xfId="0" applyFont="1" applyFill="1" applyBorder="1" applyAlignment="1">
      <alignment horizontal="left" vertical="center" wrapText="1"/>
    </xf>
    <xf numFmtId="0" fontId="16" fillId="9" borderId="7" xfId="0" applyFont="1" applyFill="1" applyBorder="1" applyAlignment="1">
      <alignment horizontal="left" vertical="center" wrapText="1"/>
    </xf>
    <xf numFmtId="0" fontId="16" fillId="9" borderId="8"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6" fillId="9"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41" fillId="16" borderId="2" xfId="0" applyFont="1" applyFill="1" applyBorder="1" applyAlignment="1" applyProtection="1">
      <alignment horizontal="center" vertical="center" wrapText="1"/>
      <protection locked="0"/>
    </xf>
    <xf numFmtId="0" fontId="41" fillId="16" borderId="4" xfId="0" applyFont="1" applyFill="1" applyBorder="1" applyAlignment="1" applyProtection="1">
      <alignment horizontal="center" vertical="center" wrapText="1"/>
      <protection locked="0"/>
    </xf>
    <xf numFmtId="0" fontId="41" fillId="16" borderId="20" xfId="0" applyFont="1" applyFill="1" applyBorder="1" applyAlignment="1" applyProtection="1">
      <alignment horizontal="center" vertical="center" wrapText="1"/>
      <protection locked="0"/>
    </xf>
    <xf numFmtId="0" fontId="41" fillId="16" borderId="21" xfId="0" applyFont="1" applyFill="1" applyBorder="1" applyAlignment="1" applyProtection="1">
      <alignment horizontal="center" vertical="center" wrapText="1"/>
      <protection locked="0"/>
    </xf>
    <xf numFmtId="0" fontId="41" fillId="16" borderId="11" xfId="0" applyFont="1" applyFill="1" applyBorder="1" applyAlignment="1" applyProtection="1">
      <alignment horizontal="center" vertical="center" wrapText="1"/>
      <protection locked="0"/>
    </xf>
    <xf numFmtId="0" fontId="41" fillId="16" borderId="8" xfId="0" applyFont="1" applyFill="1" applyBorder="1" applyAlignment="1" applyProtection="1">
      <alignment horizontal="center" vertical="center" wrapText="1"/>
      <protection locked="0"/>
    </xf>
    <xf numFmtId="0" fontId="16" fillId="9" borderId="29"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6" fillId="9" borderId="49" xfId="0" applyFont="1" applyFill="1" applyBorder="1" applyAlignment="1">
      <alignment horizontal="left" vertical="center" wrapText="1"/>
    </xf>
    <xf numFmtId="0" fontId="41" fillId="16" borderId="6" xfId="0" applyFont="1" applyFill="1" applyBorder="1" applyAlignment="1" applyProtection="1">
      <alignment horizontal="center" vertical="center" wrapText="1"/>
      <protection locked="0"/>
    </xf>
    <xf numFmtId="0" fontId="41" fillId="17" borderId="12" xfId="0" applyFont="1" applyFill="1" applyBorder="1" applyAlignment="1" applyProtection="1">
      <alignment horizontal="center" vertical="center" wrapText="1"/>
      <protection locked="0"/>
    </xf>
    <xf numFmtId="0" fontId="41" fillId="17" borderId="4" xfId="0" applyFont="1" applyFill="1" applyBorder="1" applyAlignment="1" applyProtection="1">
      <alignment horizontal="center" vertical="center" wrapText="1"/>
      <protection locked="0"/>
    </xf>
    <xf numFmtId="0" fontId="41" fillId="16" borderId="6" xfId="0" applyFont="1" applyFill="1" applyBorder="1" applyAlignment="1" applyProtection="1">
      <alignment horizontal="center" wrapText="1"/>
      <protection locked="0"/>
    </xf>
    <xf numFmtId="0" fontId="41" fillId="16" borderId="3" xfId="0" applyFont="1" applyFill="1" applyBorder="1" applyAlignment="1" applyProtection="1">
      <alignment horizontal="center" wrapText="1"/>
      <protection locked="0"/>
    </xf>
    <xf numFmtId="0" fontId="16" fillId="0" borderId="29" xfId="0" applyFont="1" applyBorder="1" applyAlignment="1">
      <alignment horizontal="left" vertical="center" wrapText="1"/>
    </xf>
    <xf numFmtId="0" fontId="16" fillId="0" borderId="21" xfId="0" applyFont="1" applyBorder="1" applyAlignment="1">
      <alignment horizontal="left" vertical="center" wrapText="1"/>
    </xf>
    <xf numFmtId="0" fontId="16" fillId="0" borderId="15" xfId="0" applyFont="1" applyBorder="1" applyAlignment="1">
      <alignment horizontal="left" vertical="center" wrapText="1"/>
    </xf>
    <xf numFmtId="0" fontId="16" fillId="0" borderId="10" xfId="0" applyFont="1" applyBorder="1" applyAlignment="1">
      <alignment horizontal="left" vertical="center" wrapText="1"/>
    </xf>
    <xf numFmtId="0" fontId="16" fillId="0" borderId="49" xfId="0" applyFont="1" applyBorder="1" applyAlignment="1">
      <alignment horizontal="left" vertical="center" wrapText="1"/>
    </xf>
    <xf numFmtId="0" fontId="16" fillId="0" borderId="8" xfId="0" applyFont="1" applyBorder="1" applyAlignment="1">
      <alignment horizontal="left" vertical="center" wrapText="1"/>
    </xf>
    <xf numFmtId="0" fontId="3" fillId="7" borderId="22"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7" borderId="125"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15" fillId="0" borderId="2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6" fillId="7" borderId="1" xfId="0" applyFont="1" applyFill="1" applyBorder="1" applyAlignment="1">
      <alignment horizontal="center" vertical="center" wrapText="1"/>
    </xf>
    <xf numFmtId="0" fontId="64" fillId="7" borderId="1" xfId="0" applyFont="1" applyFill="1" applyBorder="1" applyAlignment="1" applyProtection="1">
      <alignment horizontal="center" vertical="center" wrapText="1"/>
      <protection locked="0"/>
    </xf>
    <xf numFmtId="0" fontId="16" fillId="0" borderId="29" xfId="0" applyFont="1" applyBorder="1" applyAlignment="1">
      <alignment horizontal="left" vertical="center"/>
    </xf>
    <xf numFmtId="0" fontId="16" fillId="0" borderId="21" xfId="0" applyFont="1" applyBorder="1" applyAlignment="1">
      <alignment horizontal="left" vertical="center"/>
    </xf>
    <xf numFmtId="0" fontId="16" fillId="0" borderId="15" xfId="0" applyFont="1" applyBorder="1" applyAlignment="1">
      <alignment horizontal="left" vertical="center"/>
    </xf>
    <xf numFmtId="0" fontId="16" fillId="0" borderId="10" xfId="0" applyFont="1" applyBorder="1" applyAlignment="1">
      <alignment horizontal="left" vertical="center"/>
    </xf>
    <xf numFmtId="0" fontId="16" fillId="0" borderId="49" xfId="0" applyFont="1" applyBorder="1" applyAlignment="1">
      <alignment horizontal="left" vertical="center"/>
    </xf>
    <xf numFmtId="0" fontId="16" fillId="0" borderId="8" xfId="0" applyFont="1" applyBorder="1" applyAlignment="1">
      <alignment horizontal="left" vertical="center"/>
    </xf>
    <xf numFmtId="0" fontId="66" fillId="7" borderId="1" xfId="0" applyFont="1" applyFill="1" applyBorder="1" applyAlignment="1" applyProtection="1">
      <alignment horizontal="center" vertical="center"/>
      <protection locked="0"/>
    </xf>
    <xf numFmtId="0" fontId="30" fillId="2" borderId="15"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16" xfId="0" applyFont="1" applyFill="1" applyBorder="1" applyAlignment="1">
      <alignment horizontal="center" vertical="center" wrapText="1"/>
    </xf>
    <xf numFmtId="0" fontId="47" fillId="15" borderId="25" xfId="0" applyFont="1" applyFill="1" applyBorder="1" applyAlignment="1">
      <alignment horizontal="center" vertical="center"/>
    </xf>
    <xf numFmtId="0" fontId="47" fillId="15" borderId="1" xfId="0" applyFont="1" applyFill="1" applyBorder="1" applyAlignment="1">
      <alignment horizontal="center" vertical="center"/>
    </xf>
    <xf numFmtId="0" fontId="47" fillId="15" borderId="26" xfId="0" applyFont="1" applyFill="1" applyBorder="1" applyAlignment="1">
      <alignment horizontal="center" vertical="center"/>
    </xf>
    <xf numFmtId="0" fontId="12" fillId="12" borderId="25" xfId="0" applyFont="1" applyFill="1" applyBorder="1" applyAlignment="1">
      <alignment horizontal="center" vertical="center"/>
    </xf>
    <xf numFmtId="0" fontId="12" fillId="12" borderId="1" xfId="0" applyFont="1" applyFill="1" applyBorder="1" applyAlignment="1">
      <alignment horizontal="center" vertical="center"/>
    </xf>
    <xf numFmtId="0" fontId="15" fillId="12" borderId="20"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3" fillId="0" borderId="22" xfId="5" applyFont="1" applyBorder="1" applyAlignment="1">
      <alignment horizontal="center" vertical="center" wrapText="1"/>
    </xf>
    <xf numFmtId="0" fontId="13" fillId="0" borderId="0" xfId="5" applyFont="1" applyAlignment="1">
      <alignment horizontal="center" vertical="center" wrapText="1"/>
    </xf>
    <xf numFmtId="0" fontId="10" fillId="0" borderId="13" xfId="0" applyFont="1" applyBorder="1" applyAlignment="1">
      <alignment horizontal="center" vertical="center"/>
    </xf>
    <xf numFmtId="0" fontId="10" fillId="0" borderId="47"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79" xfId="0" applyFont="1" applyBorder="1" applyAlignment="1">
      <alignment horizontal="center" vertical="center"/>
    </xf>
    <xf numFmtId="0" fontId="12" fillId="0" borderId="108" xfId="5" applyFont="1" applyBorder="1" applyAlignment="1">
      <alignment horizontal="center" vertical="center" wrapText="1"/>
    </xf>
    <xf numFmtId="0" fontId="12" fillId="0" borderId="14" xfId="5" applyFont="1" applyBorder="1" applyAlignment="1">
      <alignment horizontal="center" vertical="center" wrapText="1"/>
    </xf>
    <xf numFmtId="0" fontId="12" fillId="0" borderId="47" xfId="5" applyFont="1" applyBorder="1" applyAlignment="1">
      <alignment horizontal="center" vertical="center" wrapText="1"/>
    </xf>
    <xf numFmtId="0" fontId="15" fillId="0" borderId="9" xfId="5" applyFont="1" applyBorder="1" applyAlignment="1">
      <alignment horizontal="center" vertical="center" wrapText="1"/>
    </xf>
    <xf numFmtId="0" fontId="15" fillId="0" borderId="0" xfId="5" applyFont="1" applyAlignment="1">
      <alignment horizontal="center" vertical="center" wrapText="1"/>
    </xf>
    <xf numFmtId="0" fontId="15" fillId="0" borderId="10" xfId="5" applyFont="1" applyBorder="1" applyAlignment="1">
      <alignment horizontal="center" vertical="center" wrapText="1"/>
    </xf>
    <xf numFmtId="0" fontId="13" fillId="0" borderId="23" xfId="5" applyFont="1" applyBorder="1" applyAlignment="1">
      <alignment horizontal="center" vertical="center" wrapText="1"/>
    </xf>
    <xf numFmtId="0" fontId="13" fillId="0" borderId="24" xfId="5" applyFont="1" applyBorder="1" applyAlignment="1">
      <alignment horizontal="center" vertical="center" wrapText="1"/>
    </xf>
    <xf numFmtId="0" fontId="13" fillId="0" borderId="26" xfId="5" applyFont="1" applyBorder="1" applyAlignment="1">
      <alignment horizontal="center" vertical="center" wrapText="1"/>
    </xf>
    <xf numFmtId="0" fontId="16" fillId="12" borderId="5" xfId="0" applyFont="1" applyFill="1" applyBorder="1" applyAlignment="1">
      <alignment horizontal="center" vertical="center" wrapText="1"/>
    </xf>
    <xf numFmtId="0" fontId="16" fillId="12" borderId="6" xfId="0" applyFont="1" applyFill="1" applyBorder="1" applyAlignment="1">
      <alignment horizontal="center" vertical="center" wrapText="1"/>
    </xf>
    <xf numFmtId="0" fontId="16" fillId="12" borderId="50"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41" fillId="7" borderId="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vertical="top"/>
      <protection locked="0"/>
    </xf>
    <xf numFmtId="0" fontId="16" fillId="0" borderId="1" xfId="0" applyFont="1" applyBorder="1" applyAlignment="1">
      <alignment horizontal="left" vertical="center" wrapText="1"/>
    </xf>
    <xf numFmtId="0" fontId="3" fillId="18" borderId="1" xfId="0" applyFont="1" applyFill="1" applyBorder="1" applyAlignment="1" applyProtection="1">
      <alignment horizontal="center" vertical="center" wrapText="1"/>
      <protection locked="0"/>
    </xf>
    <xf numFmtId="0" fontId="3" fillId="18" borderId="1" xfId="0" applyFont="1" applyFill="1" applyBorder="1" applyAlignment="1" applyProtection="1">
      <alignment horizontal="center" vertical="center"/>
      <protection locked="0"/>
    </xf>
    <xf numFmtId="0" fontId="16" fillId="9" borderId="29" xfId="0" applyFont="1" applyFill="1" applyBorder="1" applyAlignment="1">
      <alignment horizontal="center" vertical="center" wrapText="1"/>
    </xf>
    <xf numFmtId="0" fontId="16" fillId="9" borderId="21"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49"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4" fillId="12" borderId="25" xfId="0" applyFont="1" applyFill="1" applyBorder="1" applyAlignment="1">
      <alignment horizontal="center" vertical="center"/>
    </xf>
    <xf numFmtId="0" fontId="34" fillId="12" borderId="1" xfId="0" applyFont="1" applyFill="1" applyBorder="1" applyAlignment="1">
      <alignment horizontal="center" vertical="center"/>
    </xf>
    <xf numFmtId="0" fontId="34" fillId="12" borderId="2" xfId="0" applyFont="1" applyFill="1" applyBorder="1" applyAlignment="1">
      <alignment horizontal="center" vertical="center" wrapText="1"/>
    </xf>
    <xf numFmtId="0" fontId="34" fillId="12" borderId="4" xfId="0" applyFont="1" applyFill="1" applyBorder="1" applyAlignment="1">
      <alignment horizontal="center" vertical="center" wrapText="1"/>
    </xf>
    <xf numFmtId="0" fontId="34" fillId="12" borderId="20" xfId="0" applyFont="1" applyFill="1" applyBorder="1" applyAlignment="1">
      <alignment horizontal="center" vertical="center" wrapText="1"/>
    </xf>
    <xf numFmtId="0" fontId="34" fillId="12" borderId="21" xfId="0" applyFont="1" applyFill="1" applyBorder="1" applyAlignment="1">
      <alignment horizontal="center" vertical="center" wrapText="1"/>
    </xf>
    <xf numFmtId="0" fontId="34" fillId="12" borderId="11" xfId="0" applyFont="1" applyFill="1" applyBorder="1" applyAlignment="1">
      <alignment horizontal="center" vertical="center" wrapText="1"/>
    </xf>
    <xf numFmtId="0" fontId="34" fillId="12" borderId="8" xfId="0" applyFont="1" applyFill="1" applyBorder="1" applyAlignment="1">
      <alignment horizontal="center" vertical="center" wrapText="1"/>
    </xf>
    <xf numFmtId="0" fontId="48" fillId="12" borderId="26"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48" fillId="12" borderId="1"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11" xfId="0" applyFont="1" applyFill="1" applyBorder="1" applyAlignment="1">
      <alignment horizontal="center" vertical="center" wrapText="1"/>
    </xf>
    <xf numFmtId="0" fontId="59" fillId="12" borderId="2" xfId="0" applyFont="1" applyFill="1" applyBorder="1" applyAlignment="1">
      <alignment horizontal="center" vertical="center" wrapText="1"/>
    </xf>
    <xf numFmtId="0" fontId="59" fillId="12" borderId="4" xfId="0" applyFont="1" applyFill="1" applyBorder="1" applyAlignment="1">
      <alignment horizontal="center" vertical="center" wrapText="1"/>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10" fillId="0" borderId="14" xfId="0" applyFont="1" applyBorder="1" applyAlignment="1">
      <alignment horizontal="center" vertical="center"/>
    </xf>
    <xf numFmtId="0" fontId="10" fillId="0" borderId="0" xfId="0" applyFont="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3" fillId="7" borderId="2" xfId="0" applyFont="1" applyFill="1" applyBorder="1" applyAlignment="1" applyProtection="1">
      <alignment horizontal="center" vertical="center" wrapText="1"/>
      <protection locked="0"/>
    </xf>
    <xf numFmtId="0" fontId="33" fillId="7" borderId="4" xfId="0" applyFont="1" applyFill="1" applyBorder="1" applyAlignment="1" applyProtection="1">
      <alignment horizontal="center" vertical="center" wrapText="1"/>
      <protection locked="0"/>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7" borderId="12" xfId="0" applyFont="1" applyFill="1" applyBorder="1" applyAlignment="1" applyProtection="1">
      <alignment horizontal="center" vertical="center" wrapText="1"/>
      <protection locked="0"/>
    </xf>
    <xf numFmtId="0" fontId="49" fillId="0" borderId="2" xfId="0" applyFont="1" applyBorder="1" applyAlignment="1">
      <alignment horizontal="center" vertical="center"/>
    </xf>
    <xf numFmtId="0" fontId="49" fillId="0" borderId="12" xfId="0" applyFont="1" applyBorder="1" applyAlignment="1">
      <alignment horizontal="center" vertical="center"/>
    </xf>
    <xf numFmtId="0" fontId="49" fillId="0" borderId="4" xfId="0" applyFont="1" applyBorder="1" applyAlignment="1">
      <alignment horizontal="center" vertical="center"/>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39" fillId="0" borderId="86" xfId="0" applyFont="1" applyBorder="1" applyAlignment="1">
      <alignment horizontal="center" vertical="center" wrapText="1"/>
    </xf>
    <xf numFmtId="0" fontId="39" fillId="0" borderId="90" xfId="0" applyFont="1" applyBorder="1" applyAlignment="1">
      <alignment horizontal="center" vertical="center" wrapText="1"/>
    </xf>
    <xf numFmtId="0" fontId="39" fillId="7" borderId="96" xfId="0" applyFont="1" applyFill="1" applyBorder="1" applyAlignment="1" applyProtection="1">
      <alignment horizontal="center" vertical="center" wrapText="1"/>
      <protection locked="0"/>
    </xf>
    <xf numFmtId="0" fontId="39" fillId="7" borderId="98" xfId="0" applyFont="1" applyFill="1" applyBorder="1" applyAlignment="1" applyProtection="1">
      <alignment horizontal="center" vertical="center" wrapText="1"/>
      <protection locked="0"/>
    </xf>
    <xf numFmtId="0" fontId="38" fillId="0" borderId="71" xfId="0" applyFont="1" applyBorder="1" applyAlignment="1">
      <alignment horizontal="center" vertical="center" wrapText="1"/>
    </xf>
    <xf numFmtId="0" fontId="38" fillId="0" borderId="89"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8" fillId="7" borderId="2" xfId="0" applyFont="1" applyFill="1" applyBorder="1" applyAlignment="1" applyProtection="1">
      <alignment horizontal="center" vertical="center" wrapText="1"/>
      <protection locked="0"/>
    </xf>
    <xf numFmtId="0" fontId="38" fillId="7" borderId="80" xfId="0" applyFont="1" applyFill="1" applyBorder="1" applyAlignment="1" applyProtection="1">
      <alignment horizontal="center" vertical="center" wrapText="1"/>
      <protection locked="0"/>
    </xf>
    <xf numFmtId="0" fontId="38" fillId="0" borderId="72"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8" xfId="0" applyFont="1" applyBorder="1" applyAlignment="1">
      <alignment horizontal="center" vertical="center" wrapText="1"/>
    </xf>
    <xf numFmtId="0" fontId="39" fillId="7" borderId="2" xfId="0" applyFont="1" applyFill="1" applyBorder="1" applyAlignment="1" applyProtection="1">
      <alignment horizontal="center" vertical="center" wrapText="1"/>
      <protection locked="0"/>
    </xf>
    <xf numFmtId="0" fontId="39" fillId="7" borderId="4" xfId="0" applyFont="1" applyFill="1" applyBorder="1" applyAlignment="1" applyProtection="1">
      <alignment horizontal="center" vertical="center" wrapText="1"/>
      <protection locked="0"/>
    </xf>
    <xf numFmtId="0" fontId="49" fillId="0" borderId="2" xfId="0" applyFont="1" applyBorder="1" applyAlignment="1">
      <alignment horizontal="center" vertical="center" wrapText="1"/>
    </xf>
    <xf numFmtId="0" fontId="49" fillId="0" borderId="4" xfId="0" applyFont="1" applyBorder="1" applyAlignment="1">
      <alignment horizontal="center" vertical="center" wrapText="1"/>
    </xf>
    <xf numFmtId="0" fontId="3" fillId="7" borderId="86" xfId="0" applyFont="1" applyFill="1" applyBorder="1" applyAlignment="1" applyProtection="1">
      <alignment horizontal="center" vertical="center" wrapText="1"/>
      <protection locked="0"/>
    </xf>
    <xf numFmtId="0" fontId="3" fillId="7" borderId="90" xfId="0" applyFont="1" applyFill="1" applyBorder="1" applyAlignment="1" applyProtection="1">
      <alignment horizontal="center" vertical="center" wrapText="1"/>
      <protection locked="0"/>
    </xf>
    <xf numFmtId="0" fontId="13" fillId="7" borderId="71" xfId="0" applyFont="1" applyFill="1" applyBorder="1" applyAlignment="1" applyProtection="1">
      <alignment horizontal="center" vertical="center" wrapText="1"/>
      <protection locked="0"/>
    </xf>
    <xf numFmtId="0" fontId="13" fillId="7" borderId="89" xfId="0" applyFont="1" applyFill="1" applyBorder="1" applyAlignment="1" applyProtection="1">
      <alignment horizontal="center" vertical="center" wrapText="1"/>
      <protection locked="0"/>
    </xf>
    <xf numFmtId="0" fontId="41" fillId="16" borderId="2" xfId="0" applyFont="1" applyFill="1" applyBorder="1" applyAlignment="1" applyProtection="1">
      <alignment horizontal="center" wrapText="1"/>
      <protection locked="0"/>
    </xf>
    <xf numFmtId="0" fontId="41" fillId="16" borderId="4" xfId="0" applyFont="1" applyFill="1" applyBorder="1" applyAlignment="1" applyProtection="1">
      <alignment horizontal="center" wrapText="1"/>
      <protection locked="0"/>
    </xf>
    <xf numFmtId="0" fontId="41" fillId="17" borderId="2" xfId="0" applyFont="1" applyFill="1" applyBorder="1" applyAlignment="1" applyProtection="1">
      <alignment horizontal="center" vertical="center" wrapText="1"/>
      <protection locked="0"/>
    </xf>
    <xf numFmtId="0" fontId="41" fillId="17" borderId="86" xfId="0" applyFont="1" applyFill="1" applyBorder="1" applyAlignment="1" applyProtection="1">
      <alignment horizontal="center" vertical="center" wrapText="1"/>
      <protection locked="0"/>
    </xf>
    <xf numFmtId="0" fontId="41" fillId="17" borderId="90" xfId="0" applyFont="1" applyFill="1" applyBorder="1" applyAlignment="1" applyProtection="1">
      <alignment horizontal="center" vertical="center" wrapText="1"/>
      <protection locked="0"/>
    </xf>
    <xf numFmtId="0" fontId="41" fillId="16" borderId="86" xfId="0" applyFont="1" applyFill="1" applyBorder="1" applyAlignment="1" applyProtection="1">
      <alignment horizontal="center" vertical="center" wrapText="1"/>
      <protection locked="0"/>
    </xf>
    <xf numFmtId="0" fontId="41" fillId="16" borderId="90" xfId="0" applyFont="1" applyFill="1" applyBorder="1" applyAlignment="1" applyProtection="1">
      <alignment horizontal="center" vertical="center" wrapText="1"/>
      <protection locked="0"/>
    </xf>
    <xf numFmtId="0" fontId="41" fillId="7" borderId="2" xfId="0" applyFont="1" applyFill="1" applyBorder="1" applyAlignment="1" applyProtection="1">
      <alignment horizontal="center" vertical="center" wrapText="1"/>
      <protection locked="0"/>
    </xf>
    <xf numFmtId="0" fontId="3" fillId="18" borderId="2" xfId="0" applyFont="1" applyFill="1" applyBorder="1" applyAlignment="1" applyProtection="1">
      <alignment horizontal="center" vertical="center" wrapText="1"/>
      <protection locked="0"/>
    </xf>
    <xf numFmtId="0" fontId="3" fillId="18" borderId="4" xfId="0" applyFont="1" applyFill="1" applyBorder="1" applyAlignment="1" applyProtection="1">
      <alignment horizontal="center" vertical="center" wrapText="1"/>
      <protection locked="0"/>
    </xf>
    <xf numFmtId="0" fontId="23" fillId="0" borderId="1" xfId="0" applyFont="1" applyBorder="1" applyAlignment="1">
      <alignment horizontal="center" vertical="center" wrapText="1"/>
    </xf>
    <xf numFmtId="0" fontId="39" fillId="7" borderId="1" xfId="0" applyFont="1" applyFill="1" applyBorder="1" applyAlignment="1" applyProtection="1">
      <alignment horizontal="center" vertical="center" wrapText="1"/>
      <protection locked="0"/>
    </xf>
    <xf numFmtId="0" fontId="38" fillId="9" borderId="1"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49"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08" xfId="0" applyFont="1" applyBorder="1" applyAlignment="1">
      <alignment horizontal="center" vertical="center" wrapText="1"/>
    </xf>
    <xf numFmtId="0" fontId="38" fillId="0" borderId="11" xfId="0" applyFont="1" applyBorder="1" applyAlignment="1">
      <alignment horizontal="center" vertical="center" wrapText="1"/>
    </xf>
    <xf numFmtId="0" fontId="38" fillId="12" borderId="104" xfId="0" applyFont="1" applyFill="1" applyBorder="1" applyAlignment="1">
      <alignment horizontal="center" vertical="center" wrapText="1"/>
    </xf>
    <xf numFmtId="0" fontId="38" fillId="12" borderId="106" xfId="0" applyFont="1" applyFill="1" applyBorder="1" applyAlignment="1">
      <alignment horizontal="center" vertical="center" wrapText="1"/>
    </xf>
    <xf numFmtId="0" fontId="38" fillId="12" borderId="114" xfId="0" applyFont="1" applyFill="1" applyBorder="1" applyAlignment="1">
      <alignment horizontal="center" vertical="center" wrapText="1"/>
    </xf>
    <xf numFmtId="0" fontId="3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12" borderId="103" xfId="0" applyFont="1" applyFill="1" applyBorder="1" applyAlignment="1">
      <alignment horizontal="center" vertical="center" wrapText="1"/>
    </xf>
    <xf numFmtId="0" fontId="38" fillId="12" borderId="100" xfId="0" applyFont="1" applyFill="1" applyBorder="1" applyAlignment="1">
      <alignment horizontal="center" vertical="center" wrapText="1"/>
    </xf>
    <xf numFmtId="0" fontId="38" fillId="12" borderId="113"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10" fillId="0" borderId="73" xfId="0" applyFont="1" applyBorder="1" applyAlignment="1">
      <alignment horizontal="center" vertical="center"/>
    </xf>
    <xf numFmtId="0" fontId="10" fillId="0" borderId="75" xfId="0" applyFont="1" applyBorder="1" applyAlignment="1">
      <alignment horizontal="center" vertical="center"/>
    </xf>
    <xf numFmtId="0" fontId="10" fillId="0" borderId="42" xfId="0" applyFont="1" applyBorder="1" applyAlignment="1">
      <alignment horizontal="center" vertical="center"/>
    </xf>
    <xf numFmtId="0" fontId="47" fillId="5" borderId="115" xfId="0" applyFont="1" applyFill="1" applyBorder="1" applyAlignment="1">
      <alignment horizontal="center" vertical="center"/>
    </xf>
    <xf numFmtId="0" fontId="47" fillId="5" borderId="116" xfId="0" applyFont="1" applyFill="1" applyBorder="1" applyAlignment="1">
      <alignment horizontal="center" vertical="center"/>
    </xf>
    <xf numFmtId="0" fontId="47" fillId="5" borderId="117" xfId="0" applyFont="1" applyFill="1" applyBorder="1" applyAlignment="1">
      <alignment horizontal="center" vertical="center"/>
    </xf>
    <xf numFmtId="0" fontId="47" fillId="5" borderId="118" xfId="0" applyFont="1" applyFill="1" applyBorder="1" applyAlignment="1">
      <alignment horizontal="center" vertical="center"/>
    </xf>
    <xf numFmtId="0" fontId="47" fillId="5" borderId="119" xfId="0" applyFont="1" applyFill="1" applyBorder="1" applyAlignment="1">
      <alignment horizontal="center" vertical="center"/>
    </xf>
    <xf numFmtId="0" fontId="12" fillId="12" borderId="83" xfId="0" applyFont="1" applyFill="1" applyBorder="1" applyAlignment="1">
      <alignment horizontal="center" vertical="center" wrapText="1"/>
    </xf>
    <xf numFmtId="0" fontId="12" fillId="12" borderId="33"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43" xfId="0" applyFont="1" applyFill="1" applyBorder="1" applyAlignment="1">
      <alignment horizontal="center" vertical="center" wrapText="1"/>
    </xf>
    <xf numFmtId="0" fontId="12" fillId="12" borderId="81" xfId="0" applyFont="1" applyFill="1" applyBorder="1" applyAlignment="1">
      <alignment horizontal="center" vertical="center" wrapText="1"/>
    </xf>
    <xf numFmtId="0" fontId="12" fillId="12" borderId="85" xfId="0" applyFont="1" applyFill="1" applyBorder="1" applyAlignment="1">
      <alignment horizontal="center" vertical="center" wrapText="1"/>
    </xf>
    <xf numFmtId="0" fontId="6" fillId="12" borderId="71" xfId="0" applyFont="1" applyFill="1" applyBorder="1" applyAlignment="1">
      <alignment horizontal="center" vertical="center" wrapText="1"/>
    </xf>
    <xf numFmtId="0" fontId="6" fillId="12" borderId="87" xfId="0" applyFont="1" applyFill="1" applyBorder="1" applyAlignment="1">
      <alignment horizontal="center" vertical="center" wrapText="1"/>
    </xf>
    <xf numFmtId="0" fontId="38" fillId="12" borderId="12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80" xfId="0" applyFont="1" applyFill="1" applyBorder="1" applyAlignment="1">
      <alignment horizontal="center" vertical="center" wrapText="1"/>
    </xf>
    <xf numFmtId="0" fontId="38" fillId="12" borderId="102" xfId="0" applyFont="1" applyFill="1" applyBorder="1" applyAlignment="1">
      <alignment horizontal="center" vertical="center" wrapText="1"/>
    </xf>
    <xf numFmtId="0" fontId="38" fillId="12" borderId="105" xfId="0" applyFont="1" applyFill="1" applyBorder="1" applyAlignment="1">
      <alignment horizontal="center" vertical="center" wrapText="1"/>
    </xf>
    <xf numFmtId="0" fontId="38" fillId="12" borderId="112" xfId="0" applyFont="1" applyFill="1" applyBorder="1" applyAlignment="1">
      <alignment horizontal="center" vertical="center" wrapText="1"/>
    </xf>
    <xf numFmtId="0" fontId="38" fillId="12" borderId="73" xfId="0" applyFont="1" applyFill="1" applyBorder="1" applyAlignment="1">
      <alignment horizontal="center" vertical="center" wrapText="1"/>
    </xf>
    <xf numFmtId="0" fontId="38" fillId="12" borderId="74" xfId="0" applyFont="1" applyFill="1" applyBorder="1" applyAlignment="1">
      <alignment horizontal="center" vertical="center" wrapText="1"/>
    </xf>
    <xf numFmtId="0" fontId="38" fillId="12" borderId="76"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28" fillId="12" borderId="34"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28" fillId="12" borderId="36" xfId="0" applyFont="1" applyFill="1" applyBorder="1" applyAlignment="1">
      <alignment horizontal="center" vertical="center" wrapText="1"/>
    </xf>
    <xf numFmtId="0" fontId="34" fillId="12" borderId="86" xfId="0" applyFont="1" applyFill="1" applyBorder="1" applyAlignment="1">
      <alignment horizontal="center" vertical="center" wrapText="1"/>
    </xf>
    <xf numFmtId="0" fontId="34" fillId="12" borderId="88" xfId="0" applyFont="1" applyFill="1" applyBorder="1" applyAlignment="1">
      <alignment horizontal="center" vertical="center" wrapText="1"/>
    </xf>
    <xf numFmtId="0" fontId="38" fillId="12" borderId="33" xfId="0" applyFont="1" applyFill="1" applyBorder="1" applyAlignment="1">
      <alignment horizontal="center" vertical="center" wrapText="1"/>
    </xf>
    <xf numFmtId="0" fontId="38" fillId="12" borderId="40" xfId="0" applyFont="1" applyFill="1" applyBorder="1" applyAlignment="1">
      <alignment horizontal="center" vertical="center" wrapText="1"/>
    </xf>
    <xf numFmtId="0" fontId="40" fillId="12" borderId="96" xfId="0" applyFont="1" applyFill="1" applyBorder="1" applyAlignment="1">
      <alignment horizontal="center" vertical="center" wrapText="1"/>
    </xf>
    <xf numFmtId="0" fontId="3" fillId="12" borderId="97" xfId="0" applyFont="1" applyFill="1" applyBorder="1" applyAlignment="1">
      <alignment horizontal="center" vertical="center" wrapText="1"/>
    </xf>
    <xf numFmtId="0" fontId="3" fillId="12" borderId="77"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80" xfId="0" applyFont="1" applyFill="1" applyBorder="1" applyAlignment="1">
      <alignment horizontal="center" vertical="center" wrapText="1"/>
    </xf>
    <xf numFmtId="0" fontId="12" fillId="12" borderId="73" xfId="0" applyFont="1" applyFill="1" applyBorder="1" applyAlignment="1">
      <alignment horizontal="center" vertical="center"/>
    </xf>
    <xf numFmtId="0" fontId="12" fillId="12" borderId="42" xfId="0" applyFont="1" applyFill="1" applyBorder="1" applyAlignment="1">
      <alignment horizontal="center" vertical="center"/>
    </xf>
    <xf numFmtId="0" fontId="12" fillId="12" borderId="84" xfId="0" applyFont="1" applyFill="1" applyBorder="1" applyAlignment="1">
      <alignment horizontal="center" vertical="center"/>
    </xf>
    <xf numFmtId="0" fontId="38" fillId="12" borderId="110" xfId="0" applyFont="1" applyFill="1" applyBorder="1" applyAlignment="1">
      <alignment horizontal="center" vertical="center" wrapText="1"/>
    </xf>
    <xf numFmtId="0" fontId="38" fillId="12" borderId="111" xfId="0" applyFont="1" applyFill="1" applyBorder="1" applyAlignment="1">
      <alignment horizontal="center" vertical="center" wrapText="1"/>
    </xf>
    <xf numFmtId="0" fontId="34" fillId="12" borderId="91" xfId="0" applyFont="1" applyFill="1" applyBorder="1" applyAlignment="1">
      <alignment horizontal="center" vertical="center" wrapText="1"/>
    </xf>
    <xf numFmtId="0" fontId="34" fillId="12" borderId="92" xfId="0" applyFont="1" applyFill="1" applyBorder="1" applyAlignment="1">
      <alignment horizontal="center" vertical="center" wrapText="1"/>
    </xf>
    <xf numFmtId="0" fontId="34" fillId="12" borderId="93" xfId="0" applyFont="1" applyFill="1" applyBorder="1" applyAlignment="1">
      <alignment horizontal="center" vertical="center" wrapText="1"/>
    </xf>
    <xf numFmtId="0" fontId="16" fillId="12" borderId="88" xfId="0" applyFont="1" applyFill="1" applyBorder="1" applyAlignment="1">
      <alignment horizontal="center" vertical="center" wrapText="1"/>
    </xf>
    <xf numFmtId="0" fontId="38" fillId="7" borderId="122" xfId="0" applyFont="1" applyFill="1" applyBorder="1" applyAlignment="1" applyProtection="1">
      <alignment horizontal="center" vertical="center" wrapText="1"/>
      <protection locked="0"/>
    </xf>
    <xf numFmtId="0" fontId="12" fillId="12" borderId="82" xfId="0" applyFont="1" applyFill="1" applyBorder="1" applyAlignment="1">
      <alignment horizontal="center" vertical="center" wrapText="1"/>
    </xf>
    <xf numFmtId="0" fontId="12" fillId="12" borderId="12" xfId="0" applyFont="1" applyFill="1" applyBorder="1" applyAlignment="1">
      <alignment horizontal="center" vertical="center" wrapText="1"/>
    </xf>
    <xf numFmtId="0" fontId="12" fillId="12" borderId="80" xfId="0" applyFont="1" applyFill="1" applyBorder="1" applyAlignment="1">
      <alignment horizontal="center" vertical="center" wrapText="1"/>
    </xf>
    <xf numFmtId="0" fontId="38" fillId="0" borderId="12" xfId="0" applyFont="1" applyBorder="1" applyAlignment="1">
      <alignment horizontal="center" vertical="center" wrapText="1"/>
    </xf>
    <xf numFmtId="0" fontId="38" fillId="7" borderId="123" xfId="0" applyFont="1" applyFill="1" applyBorder="1" applyAlignment="1" applyProtection="1">
      <alignment horizontal="center" vertical="center" wrapText="1"/>
      <protection locked="0"/>
    </xf>
    <xf numFmtId="0" fontId="38" fillId="7" borderId="124" xfId="0" applyFont="1" applyFill="1" applyBorder="1" applyAlignment="1" applyProtection="1">
      <alignment horizontal="center" vertical="center" wrapText="1"/>
      <protection locked="0"/>
    </xf>
    <xf numFmtId="0" fontId="38" fillId="7" borderId="1" xfId="0" applyFont="1" applyFill="1" applyBorder="1" applyAlignment="1" applyProtection="1">
      <alignment horizontal="center" vertical="center" wrapText="1"/>
      <protection locked="0"/>
    </xf>
    <xf numFmtId="0" fontId="16" fillId="9" borderId="41" xfId="0" applyFont="1" applyFill="1" applyBorder="1" applyAlignment="1">
      <alignment horizontal="left" vertical="center" wrapText="1"/>
    </xf>
    <xf numFmtId="0" fontId="16" fillId="9" borderId="42"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12" xfId="0" applyFont="1" applyBorder="1" applyAlignment="1">
      <alignment horizontal="left" vertical="center" wrapText="1"/>
    </xf>
    <xf numFmtId="0" fontId="15" fillId="0" borderId="4" xfId="0" applyFont="1" applyBorder="1" applyAlignment="1">
      <alignment horizontal="left" vertical="center" wrapText="1"/>
    </xf>
    <xf numFmtId="0" fontId="3" fillId="0" borderId="1" xfId="0" applyFont="1" applyBorder="1" applyAlignment="1">
      <alignment horizontal="center" vertical="center" wrapText="1"/>
    </xf>
    <xf numFmtId="0" fontId="16" fillId="9" borderId="71" xfId="0" applyFont="1" applyFill="1" applyBorder="1" applyAlignment="1">
      <alignment horizontal="left" vertical="center" wrapText="1"/>
    </xf>
    <xf numFmtId="0" fontId="16" fillId="9" borderId="99" xfId="0" applyFont="1" applyFill="1" applyBorder="1" applyAlignment="1">
      <alignment horizontal="left" vertical="center" wrapText="1"/>
    </xf>
    <xf numFmtId="0" fontId="16" fillId="9" borderId="89" xfId="0" applyFont="1" applyFill="1" applyBorder="1" applyAlignment="1">
      <alignment horizontal="left" vertical="center" wrapText="1"/>
    </xf>
    <xf numFmtId="0" fontId="16" fillId="9" borderId="71" xfId="0" applyFont="1" applyFill="1" applyBorder="1" applyAlignment="1">
      <alignment horizontal="center" vertical="center" wrapText="1"/>
    </xf>
    <xf numFmtId="0" fontId="16" fillId="9" borderId="99" xfId="0" applyFont="1" applyFill="1" applyBorder="1" applyAlignment="1">
      <alignment horizontal="center" vertical="center" wrapText="1"/>
    </xf>
    <xf numFmtId="0" fontId="16" fillId="9" borderId="89"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9" borderId="76" xfId="0" applyFont="1" applyFill="1" applyBorder="1" applyAlignment="1">
      <alignment horizontal="left" vertical="center" wrapText="1"/>
    </xf>
    <xf numFmtId="0" fontId="16" fillId="9" borderId="41" xfId="0" applyFont="1" applyFill="1" applyBorder="1" applyAlignment="1">
      <alignment horizontal="center" vertical="center" wrapText="1"/>
    </xf>
    <xf numFmtId="0" fontId="16" fillId="9" borderId="42" xfId="0" applyFont="1" applyFill="1" applyBorder="1" applyAlignment="1">
      <alignment horizontal="center" vertical="center" wrapText="1"/>
    </xf>
    <xf numFmtId="0" fontId="38" fillId="7" borderId="128" xfId="0" applyFont="1" applyFill="1" applyBorder="1" applyAlignment="1" applyProtection="1">
      <alignment horizontal="center" vertical="center" wrapText="1"/>
      <protection locked="0"/>
    </xf>
    <xf numFmtId="0" fontId="38" fillId="7" borderId="98" xfId="0" applyFont="1" applyFill="1" applyBorder="1" applyAlignment="1" applyProtection="1">
      <alignment horizontal="center" vertical="center" wrapText="1"/>
      <protection locked="0"/>
    </xf>
    <xf numFmtId="0" fontId="38" fillId="7" borderId="4" xfId="0" applyFont="1" applyFill="1" applyBorder="1" applyAlignment="1" applyProtection="1">
      <alignment horizontal="center" vertical="center" wrapText="1"/>
      <protection locked="0"/>
    </xf>
    <xf numFmtId="0" fontId="38" fillId="0" borderId="4" xfId="0" applyFont="1" applyBorder="1" applyAlignment="1">
      <alignment horizontal="center" vertical="center" wrapText="1"/>
    </xf>
    <xf numFmtId="0" fontId="38" fillId="0" borderId="109" xfId="0" applyFont="1" applyBorder="1" applyAlignment="1">
      <alignment horizontal="center" vertical="center" wrapText="1"/>
    </xf>
    <xf numFmtId="0" fontId="38" fillId="0" borderId="87" xfId="0" applyFont="1" applyBorder="1" applyAlignment="1">
      <alignment horizontal="center" vertical="center" wrapText="1"/>
    </xf>
    <xf numFmtId="0" fontId="39" fillId="7" borderId="126" xfId="0" applyFont="1" applyFill="1" applyBorder="1" applyAlignment="1" applyProtection="1">
      <alignment horizontal="center" vertical="center" wrapText="1"/>
      <protection locked="0"/>
    </xf>
    <xf numFmtId="0" fontId="70" fillId="7" borderId="2" xfId="0" applyFont="1" applyFill="1" applyBorder="1" applyAlignment="1" applyProtection="1">
      <alignment horizontal="center" vertical="center" wrapText="1"/>
      <protection locked="0"/>
    </xf>
    <xf numFmtId="0" fontId="70" fillId="7" borderId="4" xfId="0" applyFont="1" applyFill="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74" fillId="0" borderId="78" xfId="0" applyFont="1" applyBorder="1" applyAlignment="1">
      <alignment horizontal="center" vertical="center" wrapText="1"/>
    </xf>
    <xf numFmtId="0" fontId="74" fillId="0" borderId="127" xfId="0" applyFont="1" applyBorder="1" applyAlignment="1">
      <alignment horizontal="center" vertical="center" wrapText="1"/>
    </xf>
    <xf numFmtId="0" fontId="38" fillId="2" borderId="3"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protection locked="0"/>
    </xf>
    <xf numFmtId="0" fontId="39" fillId="7" borderId="12" xfId="0" applyFont="1" applyFill="1" applyBorder="1" applyAlignment="1" applyProtection="1">
      <alignment horizontal="center" vertical="center" wrapText="1"/>
      <protection locked="0"/>
    </xf>
    <xf numFmtId="0" fontId="49" fillId="0" borderId="12" xfId="0" applyFont="1" applyBorder="1" applyAlignment="1">
      <alignment horizontal="center" vertical="center" wrapText="1"/>
    </xf>
    <xf numFmtId="0" fontId="39" fillId="0" borderId="12" xfId="0" applyFont="1" applyBorder="1" applyAlignment="1">
      <alignment horizontal="center" vertical="center" wrapText="1"/>
    </xf>
    <xf numFmtId="0" fontId="38" fillId="9" borderId="20" xfId="0" applyFont="1" applyFill="1" applyBorder="1" applyAlignment="1">
      <alignment horizontal="center" vertical="center" wrapText="1"/>
    </xf>
    <xf numFmtId="0" fontId="38" fillId="9" borderId="21" xfId="0" applyFont="1" applyFill="1" applyBorder="1" applyAlignment="1">
      <alignment horizontal="center" vertical="center" wrapText="1"/>
    </xf>
    <xf numFmtId="0" fontId="38" fillId="9" borderId="9" xfId="0"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38" fillId="9" borderId="8" xfId="0" applyFont="1" applyFill="1" applyBorder="1" applyAlignment="1">
      <alignment horizontal="center" vertical="center" wrapText="1"/>
    </xf>
    <xf numFmtId="0" fontId="23" fillId="0" borderId="12" xfId="0" applyFont="1" applyBorder="1" applyAlignment="1">
      <alignment horizontal="center" vertical="center" wrapText="1"/>
    </xf>
    <xf numFmtId="0" fontId="38" fillId="7" borderId="1" xfId="0" applyFont="1" applyFill="1" applyBorder="1" applyAlignment="1" applyProtection="1">
      <alignment horizontal="center" vertical="center"/>
      <protection locked="0"/>
    </xf>
    <xf numFmtId="0" fontId="77" fillId="7" borderId="2" xfId="0" applyFont="1" applyFill="1" applyBorder="1" applyAlignment="1" applyProtection="1">
      <alignment horizontal="center" vertical="center" wrapText="1"/>
      <protection locked="0"/>
    </xf>
    <xf numFmtId="0" fontId="77" fillId="7" borderId="4" xfId="0" applyFont="1" applyFill="1" applyBorder="1" applyAlignment="1" applyProtection="1">
      <alignment horizontal="center" vertical="center" wrapText="1"/>
      <protection locked="0"/>
    </xf>
    <xf numFmtId="0" fontId="38" fillId="0" borderId="79" xfId="0" applyFont="1" applyBorder="1" applyAlignment="1">
      <alignment horizontal="center" vertical="center" wrapText="1"/>
    </xf>
    <xf numFmtId="0" fontId="39" fillId="7" borderId="128" xfId="0" applyFont="1" applyFill="1" applyBorder="1" applyAlignment="1" applyProtection="1">
      <alignment horizontal="center" vertical="center" wrapText="1"/>
      <protection locked="0"/>
    </xf>
    <xf numFmtId="0" fontId="13" fillId="7" borderId="99" xfId="0" applyFont="1" applyFill="1" applyBorder="1" applyAlignment="1" applyProtection="1">
      <alignment horizontal="center" vertical="center" wrapText="1"/>
      <protection locked="0"/>
    </xf>
    <xf numFmtId="0" fontId="78" fillId="0" borderId="20" xfId="0" applyFont="1" applyBorder="1" applyAlignment="1">
      <alignment horizontal="center" vertical="center" wrapText="1"/>
    </xf>
    <xf numFmtId="0" fontId="78" fillId="0" borderId="22" xfId="0" applyFont="1" applyBorder="1" applyAlignment="1">
      <alignment horizontal="center" vertical="center" wrapText="1"/>
    </xf>
    <xf numFmtId="0" fontId="78" fillId="0" borderId="21" xfId="0" applyFont="1" applyBorder="1" applyAlignment="1">
      <alignment horizontal="center" vertical="center" wrapText="1"/>
    </xf>
    <xf numFmtId="0" fontId="78" fillId="0" borderId="9" xfId="0" applyFont="1" applyBorder="1" applyAlignment="1">
      <alignment horizontal="center" vertical="center" wrapText="1"/>
    </xf>
    <xf numFmtId="0" fontId="78" fillId="0" borderId="0" xfId="0" applyFont="1" applyAlignment="1">
      <alignment horizontal="center" vertical="center" wrapText="1"/>
    </xf>
    <xf numFmtId="0" fontId="78" fillId="0" borderId="10"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7" xfId="0" applyFont="1" applyBorder="1" applyAlignment="1">
      <alignment horizontal="center" vertical="center" wrapText="1"/>
    </xf>
    <xf numFmtId="0" fontId="78" fillId="0" borderId="8" xfId="0" applyFont="1" applyBorder="1" applyAlignment="1">
      <alignment horizontal="center" vertical="center" wrapText="1"/>
    </xf>
    <xf numFmtId="0" fontId="79" fillId="0" borderId="20" xfId="0" applyFont="1" applyBorder="1" applyAlignment="1">
      <alignment horizontal="center" vertical="center" wrapText="1"/>
    </xf>
    <xf numFmtId="0" fontId="79" fillId="0" borderId="22" xfId="0" applyFont="1" applyBorder="1" applyAlignment="1">
      <alignment horizontal="center" vertical="center" wrapText="1"/>
    </xf>
    <xf numFmtId="0" fontId="79" fillId="0" borderId="21" xfId="0" applyFont="1" applyBorder="1" applyAlignment="1">
      <alignment horizontal="center" vertical="center" wrapText="1"/>
    </xf>
    <xf numFmtId="0" fontId="79" fillId="0" borderId="11" xfId="0" applyFont="1" applyBorder="1" applyAlignment="1">
      <alignment horizontal="center" vertical="center" wrapText="1"/>
    </xf>
    <xf numFmtId="0" fontId="79" fillId="0" borderId="7" xfId="0" applyFont="1" applyBorder="1" applyAlignment="1">
      <alignment horizontal="center" vertical="center" wrapText="1"/>
    </xf>
    <xf numFmtId="0" fontId="7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9" fontId="3" fillId="7" borderId="2" xfId="0" applyNumberFormat="1" applyFont="1" applyFill="1" applyBorder="1" applyAlignment="1" applyProtection="1">
      <alignment horizontal="center" vertical="center" wrapText="1"/>
      <protection locked="0"/>
    </xf>
    <xf numFmtId="9" fontId="3" fillId="7" borderId="4" xfId="0" applyNumberFormat="1"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13" fillId="7" borderId="4" xfId="0"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center" wrapText="1"/>
      <protection locked="0"/>
    </xf>
    <xf numFmtId="0" fontId="6" fillId="7" borderId="4" xfId="0" applyFont="1" applyFill="1" applyBorder="1" applyAlignment="1" applyProtection="1">
      <alignment horizontal="center" vertical="center" wrapText="1"/>
      <protection locked="0"/>
    </xf>
    <xf numFmtId="164" fontId="3" fillId="7" borderId="2" xfId="8" applyNumberFormat="1" applyFont="1" applyFill="1" applyBorder="1" applyAlignment="1" applyProtection="1">
      <alignment horizontal="center" vertical="center" wrapText="1"/>
      <protection locked="0"/>
    </xf>
    <xf numFmtId="164" fontId="3" fillId="7" borderId="4" xfId="8" applyNumberFormat="1" applyFont="1" applyFill="1" applyBorder="1" applyAlignment="1" applyProtection="1">
      <alignment horizontal="center" vertical="center" wrapText="1"/>
      <protection locked="0"/>
    </xf>
    <xf numFmtId="1" fontId="3" fillId="7" borderId="2" xfId="0" applyNumberFormat="1" applyFont="1" applyFill="1" applyBorder="1" applyAlignment="1" applyProtection="1">
      <alignment horizontal="center" vertical="center" wrapText="1"/>
      <protection locked="0"/>
    </xf>
    <xf numFmtId="1" fontId="3" fillId="7" borderId="4" xfId="0" applyNumberFormat="1" applyFont="1" applyFill="1" applyBorder="1" applyAlignment="1" applyProtection="1">
      <alignment horizontal="center" vertical="center" wrapText="1"/>
      <protection locked="0"/>
    </xf>
    <xf numFmtId="0" fontId="3" fillId="0" borderId="2" xfId="0" applyFont="1" applyBorder="1" applyAlignment="1">
      <alignment horizontal="center" vertical="center" textRotation="90" wrapText="1"/>
    </xf>
    <xf numFmtId="0" fontId="3" fillId="0" borderId="12"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57" fillId="0" borderId="2" xfId="0" applyFont="1" applyBorder="1" applyAlignment="1">
      <alignment horizontal="center" vertical="center" wrapText="1"/>
    </xf>
    <xf numFmtId="0" fontId="57" fillId="0" borderId="4" xfId="0" applyFont="1" applyBorder="1" applyAlignment="1">
      <alignment horizontal="center" vertical="center" wrapText="1"/>
    </xf>
    <xf numFmtId="0" fontId="4" fillId="5" borderId="56" xfId="0" applyFont="1" applyFill="1" applyBorder="1" applyAlignment="1">
      <alignment horizontal="left" vertical="center" wrapText="1"/>
    </xf>
    <xf numFmtId="0" fontId="4" fillId="5" borderId="57" xfId="0" applyFont="1" applyFill="1" applyBorder="1" applyAlignment="1">
      <alignment horizontal="left" vertical="center" wrapText="1"/>
    </xf>
    <xf numFmtId="0" fontId="4" fillId="5" borderId="5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9" fillId="0" borderId="12" xfId="0" applyFont="1" applyBorder="1" applyAlignment="1">
      <alignment horizontal="center" vertical="center" wrapText="1"/>
    </xf>
    <xf numFmtId="0" fontId="4" fillId="5" borderId="107"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56" xfId="0" applyFont="1" applyFill="1" applyBorder="1" applyAlignment="1">
      <alignment vertical="center" wrapText="1"/>
    </xf>
    <xf numFmtId="0" fontId="4" fillId="5" borderId="57" xfId="0" applyFont="1" applyFill="1" applyBorder="1" applyAlignment="1">
      <alignment vertical="center" wrapText="1"/>
    </xf>
    <xf numFmtId="0" fontId="4" fillId="5" borderId="58" xfId="0" applyFont="1" applyFill="1" applyBorder="1" applyAlignment="1">
      <alignment vertical="center" wrapText="1"/>
    </xf>
    <xf numFmtId="0" fontId="4" fillId="5" borderId="78" xfId="0" applyFont="1" applyFill="1" applyBorder="1" applyAlignment="1">
      <alignment horizontal="left" vertical="center" wrapText="1"/>
    </xf>
    <xf numFmtId="0" fontId="11" fillId="0" borderId="54" xfId="5" applyFont="1" applyBorder="1" applyAlignment="1">
      <alignment horizontal="center" vertical="center" wrapText="1"/>
    </xf>
    <xf numFmtId="0" fontId="11" fillId="0" borderId="55"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50" xfId="5" applyFont="1" applyBorder="1" applyAlignment="1">
      <alignment horizontal="center" vertical="center" wrapText="1"/>
    </xf>
    <xf numFmtId="0" fontId="11" fillId="0" borderId="22" xfId="5" applyFont="1" applyBorder="1" applyAlignment="1">
      <alignment horizontal="center" vertical="center" wrapText="1"/>
    </xf>
    <xf numFmtId="0" fontId="11" fillId="0" borderId="27" xfId="5" applyFont="1" applyBorder="1" applyAlignment="1">
      <alignment horizontal="center" vertical="center" wrapText="1"/>
    </xf>
    <xf numFmtId="0" fontId="11" fillId="0" borderId="0" xfId="5" applyFont="1" applyAlignment="1">
      <alignment horizontal="center" vertical="center" wrapText="1"/>
    </xf>
    <xf numFmtId="0" fontId="11" fillId="0" borderId="16" xfId="5" applyFont="1" applyBorder="1" applyAlignment="1">
      <alignment horizontal="center" vertical="center" wrapText="1"/>
    </xf>
    <xf numFmtId="0" fontId="38" fillId="10" borderId="60" xfId="0" applyFont="1" applyFill="1" applyBorder="1" applyAlignment="1">
      <alignment horizontal="center" vertical="center" wrapText="1"/>
    </xf>
    <xf numFmtId="0" fontId="38" fillId="10" borderId="62" xfId="0" applyFont="1" applyFill="1" applyBorder="1" applyAlignment="1">
      <alignment horizontal="center" vertical="center"/>
    </xf>
    <xf numFmtId="0" fontId="38" fillId="10" borderId="59" xfId="0" applyFont="1" applyFill="1" applyBorder="1" applyAlignment="1">
      <alignment horizontal="center" vertical="center"/>
    </xf>
    <xf numFmtId="0" fontId="11" fillId="11" borderId="54" xfId="5" applyFont="1" applyFill="1" applyBorder="1" applyAlignment="1">
      <alignment horizontal="center" vertical="center" wrapText="1"/>
    </xf>
    <xf numFmtId="0" fontId="11" fillId="11" borderId="6" xfId="5" applyFont="1" applyFill="1" applyBorder="1" applyAlignment="1">
      <alignment horizontal="center" vertical="center" wrapText="1"/>
    </xf>
    <xf numFmtId="0" fontId="11" fillId="11" borderId="0" xfId="5" applyFont="1" applyFill="1" applyAlignment="1">
      <alignment horizontal="center" vertical="center" wrapText="1"/>
    </xf>
    <xf numFmtId="0" fontId="64" fillId="16" borderId="2" xfId="0" applyFont="1" applyFill="1" applyBorder="1" applyAlignment="1" applyProtection="1">
      <alignment horizontal="center" vertical="center" wrapText="1"/>
      <protection locked="0"/>
    </xf>
    <xf numFmtId="0" fontId="64" fillId="16" borderId="120" xfId="0" applyFont="1" applyFill="1" applyBorder="1" applyAlignment="1" applyProtection="1">
      <alignment horizontal="center" vertical="center" wrapText="1"/>
      <protection locked="0"/>
    </xf>
    <xf numFmtId="0" fontId="3" fillId="0" borderId="1" xfId="0" applyFont="1" applyBorder="1" applyAlignment="1">
      <alignment horizontal="center" vertical="center" textRotation="90" wrapText="1"/>
    </xf>
    <xf numFmtId="0" fontId="5" fillId="7" borderId="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4" fillId="5" borderId="56"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67" fillId="16" borderId="2" xfId="0" applyFont="1" applyFill="1" applyBorder="1" applyAlignment="1" applyProtection="1">
      <alignment horizontal="center" vertical="center" wrapText="1"/>
      <protection locked="0"/>
    </xf>
    <xf numFmtId="0" fontId="67" fillId="16" borderId="4"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cellXfs>
  <cellStyles count="9">
    <cellStyle name="Hipervínculo" xfId="3" builtinId="8" hidden="1"/>
    <cellStyle name="Hipervínculo" xfId="1" builtinId="8" hidden="1"/>
    <cellStyle name="Hipervínculo" xfId="6" builtinId="8"/>
    <cellStyle name="Hipervínculo visitado" xfId="4" builtinId="9" hidden="1"/>
    <cellStyle name="Hipervínculo visitado" xfId="2" builtinId="9" hidden="1"/>
    <cellStyle name="Millares" xfId="8" builtinId="3"/>
    <cellStyle name="Normal" xfId="0" builtinId="0"/>
    <cellStyle name="Normal 2" xfId="5" xr:uid="{00000000-0005-0000-0000-000006000000}"/>
    <cellStyle name="Porcentaje" xfId="7" builtinId="5"/>
  </cellStyles>
  <dxfs count="45">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66675</xdr:colOff>
      <xdr:row>9</xdr:row>
      <xdr:rowOff>152400</xdr:rowOff>
    </xdr:from>
    <xdr:to>
      <xdr:col>5</xdr:col>
      <xdr:colOff>876300</xdr:colOff>
      <xdr:row>13</xdr:row>
      <xdr:rowOff>476250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14675" y="3476625"/>
          <a:ext cx="1676400" cy="2762250"/>
        </a:xfrm>
        <a:prstGeom prst="rect">
          <a:avLst/>
        </a:prstGeom>
        <a:noFill/>
        <a:ln w="762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314325</xdr:colOff>
      <xdr:row>11</xdr:row>
      <xdr:rowOff>552450</xdr:rowOff>
    </xdr:from>
    <xdr:to>
      <xdr:col>5</xdr:col>
      <xdr:colOff>685800</xdr:colOff>
      <xdr:row>13</xdr:row>
      <xdr:rowOff>361950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362325" y="5095875"/>
          <a:ext cx="12382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latin typeface="Times New Roman" panose="02020603050405020304" pitchFamily="18" charset="0"/>
              <a:cs typeface="Times New Roman" panose="02020603050405020304" pitchFamily="18" charset="0"/>
            </a:rPr>
            <a:t>No aplica para los riesgos de corrupción</a:t>
          </a:r>
        </a:p>
      </xdr:txBody>
    </xdr:sp>
    <xdr:clientData/>
  </xdr:twoCellAnchor>
  <xdr:twoCellAnchor editAs="oneCell">
    <xdr:from>
      <xdr:col>1</xdr:col>
      <xdr:colOff>85725</xdr:colOff>
      <xdr:row>2</xdr:row>
      <xdr:rowOff>400050</xdr:rowOff>
    </xdr:from>
    <xdr:to>
      <xdr:col>2</xdr:col>
      <xdr:colOff>895350</xdr:colOff>
      <xdr:row>5</xdr:row>
      <xdr:rowOff>38100</xdr:rowOff>
    </xdr:to>
    <xdr:pic>
      <xdr:nvPicPr>
        <xdr:cNvPr id="5" name="Imagen 4">
          <a:extLst>
            <a:ext uri="{FF2B5EF4-FFF2-40B4-BE49-F238E27FC236}">
              <a16:creationId xmlns:a16="http://schemas.microsoft.com/office/drawing/2014/main" id="{FDA69424-1E2C-4539-AC9F-0F1607273F4C}"/>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847725" y="790575"/>
          <a:ext cx="1752600" cy="838200"/>
        </a:xfrm>
        <a:prstGeom prst="rect">
          <a:avLst/>
        </a:prstGeom>
      </xdr:spPr>
    </xdr:pic>
    <xdr:clientData/>
  </xdr:twoCellAnchor>
  <xdr:twoCellAnchor editAs="oneCell">
    <xdr:from>
      <xdr:col>13</xdr:col>
      <xdr:colOff>504825</xdr:colOff>
      <xdr:row>121</xdr:row>
      <xdr:rowOff>161925</xdr:rowOff>
    </xdr:from>
    <xdr:to>
      <xdr:col>16</xdr:col>
      <xdr:colOff>542925</xdr:colOff>
      <xdr:row>126</xdr:row>
      <xdr:rowOff>123825</xdr:rowOff>
    </xdr:to>
    <xdr:pic>
      <xdr:nvPicPr>
        <xdr:cNvPr id="6" name="Imagen 5">
          <a:extLst>
            <a:ext uri="{FF2B5EF4-FFF2-40B4-BE49-F238E27FC236}">
              <a16:creationId xmlns:a16="http://schemas.microsoft.com/office/drawing/2014/main" id="{C912FCCB-AEAA-431C-828D-B30E5C623AE7}"/>
            </a:ext>
            <a:ext uri="{147F2762-F138-4A5C-976F-8EAC2B608ADB}">
              <a16:predDERef xmlns:a16="http://schemas.microsoft.com/office/drawing/2014/main" pred="{FDA69424-1E2C-4539-AC9F-0F1607273F4C}"/>
            </a:ext>
          </a:extLst>
        </xdr:cNvPr>
        <xdr:cNvPicPr>
          <a:picLocks noChangeAspect="1"/>
        </xdr:cNvPicPr>
      </xdr:nvPicPr>
      <xdr:blipFill>
        <a:blip xmlns:r="http://schemas.openxmlformats.org/officeDocument/2006/relationships" r:embed="rId2"/>
        <a:stretch>
          <a:fillRect/>
        </a:stretch>
      </xdr:blipFill>
      <xdr:spPr>
        <a:xfrm>
          <a:off x="11982450" y="39881175"/>
          <a:ext cx="23241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361950</xdr:colOff>
      <xdr:row>26</xdr:row>
      <xdr:rowOff>66675</xdr:rowOff>
    </xdr:from>
    <xdr:to>
      <xdr:col>15</xdr:col>
      <xdr:colOff>714375</xdr:colOff>
      <xdr:row>28</xdr:row>
      <xdr:rowOff>76200</xdr:rowOff>
    </xdr:to>
    <xdr:pic>
      <xdr:nvPicPr>
        <xdr:cNvPr id="3" name="Imagen 2">
          <a:extLst>
            <a:ext uri="{FF2B5EF4-FFF2-40B4-BE49-F238E27FC236}">
              <a16:creationId xmlns:a16="http://schemas.microsoft.com/office/drawing/2014/main" id="{1F0E0E0C-1DFB-4EEF-9073-48FE17EAE3E1}"/>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a:stretch>
          <a:fillRect/>
        </a:stretch>
      </xdr:blipFill>
      <xdr:spPr>
        <a:xfrm>
          <a:off x="11496675" y="15240000"/>
          <a:ext cx="1876425" cy="733425"/>
        </a:xfrm>
        <a:prstGeom prst="rect">
          <a:avLst/>
        </a:prstGeom>
      </xdr:spPr>
    </xdr:pic>
    <xdr:clientData/>
  </xdr:twoCellAnchor>
  <xdr:twoCellAnchor editAs="oneCell">
    <xdr:from>
      <xdr:col>1</xdr:col>
      <xdr:colOff>142875</xdr:colOff>
      <xdr:row>1</xdr:row>
      <xdr:rowOff>476250</xdr:rowOff>
    </xdr:from>
    <xdr:to>
      <xdr:col>2</xdr:col>
      <xdr:colOff>895350</xdr:colOff>
      <xdr:row>4</xdr:row>
      <xdr:rowOff>85725</xdr:rowOff>
    </xdr:to>
    <xdr:pic>
      <xdr:nvPicPr>
        <xdr:cNvPr id="5" name="Imagen 4">
          <a:extLst>
            <a:ext uri="{FF2B5EF4-FFF2-40B4-BE49-F238E27FC236}">
              <a16:creationId xmlns:a16="http://schemas.microsoft.com/office/drawing/2014/main" id="{7126C859-0FB9-4A20-84FD-374D47555F85}"/>
            </a:ext>
            <a:ext uri="{147F2762-F138-4A5C-976F-8EAC2B608ADB}">
              <a16:predDERef xmlns:a16="http://schemas.microsoft.com/office/drawing/2014/main" pred="{1F0E0E0C-1DFB-4EEF-9073-48FE17EAE3E1}"/>
            </a:ext>
          </a:extLst>
        </xdr:cNvPr>
        <xdr:cNvPicPr>
          <a:picLocks noChangeAspect="1"/>
        </xdr:cNvPicPr>
      </xdr:nvPicPr>
      <xdr:blipFill>
        <a:blip xmlns:r="http://schemas.openxmlformats.org/officeDocument/2006/relationships" r:embed="rId2"/>
        <a:stretch>
          <a:fillRect/>
        </a:stretch>
      </xdr:blipFill>
      <xdr:spPr>
        <a:xfrm>
          <a:off x="904875" y="571500"/>
          <a:ext cx="1695450" cy="809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409575</xdr:rowOff>
    </xdr:from>
    <xdr:to>
      <xdr:col>2</xdr:col>
      <xdr:colOff>866775</xdr:colOff>
      <xdr:row>4</xdr:row>
      <xdr:rowOff>57150</xdr:rowOff>
    </xdr:to>
    <xdr:pic>
      <xdr:nvPicPr>
        <xdr:cNvPr id="4" name="Imagen 3">
          <a:extLst>
            <a:ext uri="{FF2B5EF4-FFF2-40B4-BE49-F238E27FC236}">
              <a16:creationId xmlns:a16="http://schemas.microsoft.com/office/drawing/2014/main" id="{8900050E-F38E-4859-BB47-15B74548F84D}"/>
            </a:ext>
            <a:ext uri="{147F2762-F138-4A5C-976F-8EAC2B608ADB}">
              <a16:predDERef xmlns:a16="http://schemas.microsoft.com/office/drawing/2014/main" pred="{1F0E0E0C-1DFB-4EEF-9073-48FE17EAE3E1}"/>
            </a:ext>
          </a:extLst>
        </xdr:cNvPr>
        <xdr:cNvPicPr>
          <a:picLocks noChangeAspect="1"/>
        </xdr:cNvPicPr>
      </xdr:nvPicPr>
      <xdr:blipFill>
        <a:blip xmlns:r="http://schemas.openxmlformats.org/officeDocument/2006/relationships" r:embed="rId1"/>
        <a:stretch>
          <a:fillRect/>
        </a:stretch>
      </xdr:blipFill>
      <xdr:spPr>
        <a:xfrm>
          <a:off x="171450" y="533400"/>
          <a:ext cx="1771650" cy="847725"/>
        </a:xfrm>
        <a:prstGeom prst="rect">
          <a:avLst/>
        </a:prstGeom>
      </xdr:spPr>
    </xdr:pic>
    <xdr:clientData/>
  </xdr:twoCellAnchor>
  <xdr:twoCellAnchor editAs="oneCell">
    <xdr:from>
      <xdr:col>12</xdr:col>
      <xdr:colOff>152400</xdr:colOff>
      <xdr:row>49</xdr:row>
      <xdr:rowOff>133350</xdr:rowOff>
    </xdr:from>
    <xdr:to>
      <xdr:col>12</xdr:col>
      <xdr:colOff>2533650</xdr:colOff>
      <xdr:row>51</xdr:row>
      <xdr:rowOff>171450</xdr:rowOff>
    </xdr:to>
    <xdr:pic>
      <xdr:nvPicPr>
        <xdr:cNvPr id="5" name="Imagen 4">
          <a:extLst>
            <a:ext uri="{FF2B5EF4-FFF2-40B4-BE49-F238E27FC236}">
              <a16:creationId xmlns:a16="http://schemas.microsoft.com/office/drawing/2014/main" id="{2A619063-B22F-4EA3-9DCE-B5B53EEBCA69}"/>
            </a:ext>
            <a:ext uri="{147F2762-F138-4A5C-976F-8EAC2B608ADB}">
              <a16:predDERef xmlns:a16="http://schemas.microsoft.com/office/drawing/2014/main" pred="{8900050E-F38E-4859-BB47-15B74548F84D}"/>
            </a:ext>
          </a:extLst>
        </xdr:cNvPr>
        <xdr:cNvPicPr>
          <a:picLocks noChangeAspect="1"/>
        </xdr:cNvPicPr>
      </xdr:nvPicPr>
      <xdr:blipFill>
        <a:blip xmlns:r="http://schemas.openxmlformats.org/officeDocument/2006/relationships" r:embed="rId2"/>
        <a:stretch>
          <a:fillRect/>
        </a:stretch>
      </xdr:blipFill>
      <xdr:spPr>
        <a:xfrm>
          <a:off x="27051000" y="47148750"/>
          <a:ext cx="2381250" cy="942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485775</xdr:colOff>
      <xdr:row>2</xdr:row>
      <xdr:rowOff>219075</xdr:rowOff>
    </xdr:from>
    <xdr:to>
      <xdr:col>3</xdr:col>
      <xdr:colOff>508000</xdr:colOff>
      <xdr:row>5</xdr:row>
      <xdr:rowOff>438150</xdr:rowOff>
    </xdr:to>
    <xdr:pic>
      <xdr:nvPicPr>
        <xdr:cNvPr id="5" name="Imagen 4">
          <a:extLst>
            <a:ext uri="{FF2B5EF4-FFF2-40B4-BE49-F238E27FC236}">
              <a16:creationId xmlns:a16="http://schemas.microsoft.com/office/drawing/2014/main" id="{9E52AF40-5B16-472A-8E4D-246C066CD593}"/>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962025" y="609600"/>
          <a:ext cx="2981325" cy="1419225"/>
        </a:xfrm>
        <a:prstGeom prst="rect">
          <a:avLst/>
        </a:prstGeom>
      </xdr:spPr>
    </xdr:pic>
    <xdr:clientData/>
  </xdr:twoCellAnchor>
  <xdr:twoCellAnchor editAs="oneCell">
    <xdr:from>
      <xdr:col>12</xdr:col>
      <xdr:colOff>1295400</xdr:colOff>
      <xdr:row>192</xdr:row>
      <xdr:rowOff>123825</xdr:rowOff>
    </xdr:from>
    <xdr:to>
      <xdr:col>16</xdr:col>
      <xdr:colOff>571500</xdr:colOff>
      <xdr:row>194</xdr:row>
      <xdr:rowOff>723901</xdr:rowOff>
    </xdr:to>
    <xdr:pic>
      <xdr:nvPicPr>
        <xdr:cNvPr id="6" name="Imagen 5">
          <a:extLst>
            <a:ext uri="{FF2B5EF4-FFF2-40B4-BE49-F238E27FC236}">
              <a16:creationId xmlns:a16="http://schemas.microsoft.com/office/drawing/2014/main" id="{FD8E4B71-75CC-4DC7-80F0-C1AE93491FD5}"/>
            </a:ext>
            <a:ext uri="{147F2762-F138-4A5C-976F-8EAC2B608ADB}">
              <a16:predDERef xmlns:a16="http://schemas.microsoft.com/office/drawing/2014/main" pred="{9E52AF40-5B16-472A-8E4D-246C066CD593}"/>
            </a:ext>
          </a:extLst>
        </xdr:cNvPr>
        <xdr:cNvPicPr>
          <a:picLocks noChangeAspect="1"/>
        </xdr:cNvPicPr>
      </xdr:nvPicPr>
      <xdr:blipFill>
        <a:blip xmlns:r="http://schemas.openxmlformats.org/officeDocument/2006/relationships" r:embed="rId2"/>
        <a:stretch>
          <a:fillRect/>
        </a:stretch>
      </xdr:blipFill>
      <xdr:spPr>
        <a:xfrm>
          <a:off x="25355550" y="38938200"/>
          <a:ext cx="2600325" cy="1028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30</xdr:col>
      <xdr:colOff>1790700</xdr:colOff>
      <xdr:row>104</xdr:row>
      <xdr:rowOff>28575</xdr:rowOff>
    </xdr:from>
    <xdr:to>
      <xdr:col>31</xdr:col>
      <xdr:colOff>2019300</xdr:colOff>
      <xdr:row>106</xdr:row>
      <xdr:rowOff>76200</xdr:rowOff>
    </xdr:to>
    <xdr:pic>
      <xdr:nvPicPr>
        <xdr:cNvPr id="3" name="Imagen 2">
          <a:extLst>
            <a:ext uri="{FF2B5EF4-FFF2-40B4-BE49-F238E27FC236}">
              <a16:creationId xmlns:a16="http://schemas.microsoft.com/office/drawing/2014/main" id="{9E13DF2C-4FD5-45E4-A126-E8ECBA58DC68}"/>
            </a:ext>
            <a:ext uri="{147F2762-F138-4A5C-976F-8EAC2B608ADB}">
              <a16:predDERef xmlns:a16="http://schemas.microsoft.com/office/drawing/2014/main" pred="{00000000-0008-0000-0400-000002000000}"/>
            </a:ext>
          </a:extLst>
        </xdr:cNvPr>
        <xdr:cNvPicPr>
          <a:picLocks noChangeAspect="1"/>
        </xdr:cNvPicPr>
      </xdr:nvPicPr>
      <xdr:blipFill>
        <a:blip xmlns:r="http://schemas.openxmlformats.org/officeDocument/2006/relationships" r:embed="rId1"/>
        <a:stretch>
          <a:fillRect/>
        </a:stretch>
      </xdr:blipFill>
      <xdr:spPr>
        <a:xfrm>
          <a:off x="30156150" y="32356425"/>
          <a:ext cx="2409825" cy="952500"/>
        </a:xfrm>
        <a:prstGeom prst="rect">
          <a:avLst/>
        </a:prstGeom>
      </xdr:spPr>
    </xdr:pic>
    <xdr:clientData/>
  </xdr:twoCellAnchor>
  <xdr:twoCellAnchor editAs="oneCell">
    <xdr:from>
      <xdr:col>1</xdr:col>
      <xdr:colOff>628650</xdr:colOff>
      <xdr:row>1</xdr:row>
      <xdr:rowOff>171450</xdr:rowOff>
    </xdr:from>
    <xdr:to>
      <xdr:col>3</xdr:col>
      <xdr:colOff>1438275</xdr:colOff>
      <xdr:row>4</xdr:row>
      <xdr:rowOff>390525</xdr:rowOff>
    </xdr:to>
    <xdr:pic>
      <xdr:nvPicPr>
        <xdr:cNvPr id="4" name="Imagen 3">
          <a:extLst>
            <a:ext uri="{FF2B5EF4-FFF2-40B4-BE49-F238E27FC236}">
              <a16:creationId xmlns:a16="http://schemas.microsoft.com/office/drawing/2014/main" id="{BE63D8A4-1277-4D54-9F01-A27C609CF077}"/>
            </a:ext>
            <a:ext uri="{147F2762-F138-4A5C-976F-8EAC2B608ADB}">
              <a16:predDERef xmlns:a16="http://schemas.microsoft.com/office/drawing/2014/main" pred="{9E13DF2C-4FD5-45E4-A126-E8ECBA58DC68}"/>
            </a:ext>
          </a:extLst>
        </xdr:cNvPr>
        <xdr:cNvPicPr>
          <a:picLocks noChangeAspect="1"/>
        </xdr:cNvPicPr>
      </xdr:nvPicPr>
      <xdr:blipFill>
        <a:blip xmlns:r="http://schemas.openxmlformats.org/officeDocument/2006/relationships" r:embed="rId2"/>
        <a:stretch>
          <a:fillRect/>
        </a:stretch>
      </xdr:blipFill>
      <xdr:spPr>
        <a:xfrm>
          <a:off x="762000" y="314325"/>
          <a:ext cx="2981325" cy="1419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666750</xdr:colOff>
      <xdr:row>1</xdr:row>
      <xdr:rowOff>190500</xdr:rowOff>
    </xdr:from>
    <xdr:to>
      <xdr:col>2</xdr:col>
      <xdr:colOff>1428750</xdr:colOff>
      <xdr:row>4</xdr:row>
      <xdr:rowOff>409575</xdr:rowOff>
    </xdr:to>
    <xdr:pic>
      <xdr:nvPicPr>
        <xdr:cNvPr id="3" name="Imagen 2">
          <a:extLst>
            <a:ext uri="{FF2B5EF4-FFF2-40B4-BE49-F238E27FC236}">
              <a16:creationId xmlns:a16="http://schemas.microsoft.com/office/drawing/2014/main" id="{5503CF22-5616-4706-95F1-0C27755227C6}"/>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809625" y="266700"/>
          <a:ext cx="2981325" cy="1419225"/>
        </a:xfrm>
        <a:prstGeom prst="rect">
          <a:avLst/>
        </a:prstGeom>
      </xdr:spPr>
    </xdr:pic>
    <xdr:clientData/>
  </xdr:twoCellAnchor>
  <xdr:twoCellAnchor editAs="oneCell">
    <xdr:from>
      <xdr:col>43</xdr:col>
      <xdr:colOff>714375</xdr:colOff>
      <xdr:row>82</xdr:row>
      <xdr:rowOff>28575</xdr:rowOff>
    </xdr:from>
    <xdr:to>
      <xdr:col>44</xdr:col>
      <xdr:colOff>2209800</xdr:colOff>
      <xdr:row>83</xdr:row>
      <xdr:rowOff>209550</xdr:rowOff>
    </xdr:to>
    <xdr:pic>
      <xdr:nvPicPr>
        <xdr:cNvPr id="4" name="Imagen 3">
          <a:extLst>
            <a:ext uri="{FF2B5EF4-FFF2-40B4-BE49-F238E27FC236}">
              <a16:creationId xmlns:a16="http://schemas.microsoft.com/office/drawing/2014/main" id="{A53BF9E4-0A0D-427B-99DD-13ED27D27EE7}"/>
            </a:ext>
            <a:ext uri="{147F2762-F138-4A5C-976F-8EAC2B608ADB}">
              <a16:predDERef xmlns:a16="http://schemas.microsoft.com/office/drawing/2014/main" pred="{5503CF22-5616-4706-95F1-0C27755227C6}"/>
            </a:ext>
          </a:extLst>
        </xdr:cNvPr>
        <xdr:cNvPicPr>
          <a:picLocks noChangeAspect="1"/>
        </xdr:cNvPicPr>
      </xdr:nvPicPr>
      <xdr:blipFill>
        <a:blip xmlns:r="http://schemas.openxmlformats.org/officeDocument/2006/relationships" r:embed="rId2"/>
        <a:stretch>
          <a:fillRect/>
        </a:stretch>
      </xdr:blipFill>
      <xdr:spPr>
        <a:xfrm>
          <a:off x="71027925" y="69856350"/>
          <a:ext cx="2600325" cy="1028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1170214</xdr:colOff>
      <xdr:row>1</xdr:row>
      <xdr:rowOff>144587</xdr:rowOff>
    </xdr:from>
    <xdr:to>
      <xdr:col>3</xdr:col>
      <xdr:colOff>2009322</xdr:colOff>
      <xdr:row>4</xdr:row>
      <xdr:rowOff>412749</xdr:rowOff>
    </xdr:to>
    <xdr:pic>
      <xdr:nvPicPr>
        <xdr:cNvPr id="3" name="Imagen 2">
          <a:extLst>
            <a:ext uri="{FF2B5EF4-FFF2-40B4-BE49-F238E27FC236}">
              <a16:creationId xmlns:a16="http://schemas.microsoft.com/office/drawing/2014/main" id="{C5814B12-9D2E-4D59-B65C-998B50AB4D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214" y="319212"/>
          <a:ext cx="2862036" cy="1649287"/>
        </a:xfrm>
        <a:prstGeom prst="rect">
          <a:avLst/>
        </a:prstGeom>
      </xdr:spPr>
    </xdr:pic>
    <xdr:clientData/>
  </xdr:twoCellAnchor>
  <xdr:twoCellAnchor editAs="oneCell">
    <xdr:from>
      <xdr:col>35</xdr:col>
      <xdr:colOff>0</xdr:colOff>
      <xdr:row>188</xdr:row>
      <xdr:rowOff>47625</xdr:rowOff>
    </xdr:from>
    <xdr:to>
      <xdr:col>41</xdr:col>
      <xdr:colOff>240421</xdr:colOff>
      <xdr:row>194</xdr:row>
      <xdr:rowOff>47625</xdr:rowOff>
    </xdr:to>
    <xdr:pic>
      <xdr:nvPicPr>
        <xdr:cNvPr id="4" name="Imagen 3">
          <a:extLst>
            <a:ext uri="{FF2B5EF4-FFF2-40B4-BE49-F238E27FC236}">
              <a16:creationId xmlns:a16="http://schemas.microsoft.com/office/drawing/2014/main" id="{16DCFF4A-B39E-3075-0624-3BA0AF973B37}"/>
            </a:ext>
          </a:extLst>
        </xdr:cNvPr>
        <xdr:cNvPicPr>
          <a:picLocks noChangeAspect="1"/>
        </xdr:cNvPicPr>
      </xdr:nvPicPr>
      <xdr:blipFill>
        <a:blip xmlns:r="http://schemas.openxmlformats.org/officeDocument/2006/relationships" r:embed="rId2"/>
        <a:stretch>
          <a:fillRect/>
        </a:stretch>
      </xdr:blipFill>
      <xdr:spPr>
        <a:xfrm>
          <a:off x="52720875" y="38274625"/>
          <a:ext cx="2478796" cy="952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xdr:row>
      <xdr:rowOff>0</xdr:rowOff>
    </xdr:from>
    <xdr:to>
      <xdr:col>2</xdr:col>
      <xdr:colOff>914400</xdr:colOff>
      <xdr:row>4</xdr:row>
      <xdr:rowOff>142875</xdr:rowOff>
    </xdr:to>
    <xdr:pic>
      <xdr:nvPicPr>
        <xdr:cNvPr id="3" name="Imagen 2">
          <a:extLst>
            <a:ext uri="{FF2B5EF4-FFF2-40B4-BE49-F238E27FC236}">
              <a16:creationId xmlns:a16="http://schemas.microsoft.com/office/drawing/2014/main" id="{DE187DB1-ABA7-4395-B7CA-B8FF768EB452}"/>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219075" y="619125"/>
          <a:ext cx="1771650" cy="847725"/>
        </a:xfrm>
        <a:prstGeom prst="rect">
          <a:avLst/>
        </a:prstGeom>
      </xdr:spPr>
    </xdr:pic>
    <xdr:clientData/>
  </xdr:twoCellAnchor>
  <xdr:twoCellAnchor editAs="oneCell">
    <xdr:from>
      <xdr:col>11</xdr:col>
      <xdr:colOff>57150</xdr:colOff>
      <xdr:row>19</xdr:row>
      <xdr:rowOff>381000</xdr:rowOff>
    </xdr:from>
    <xdr:to>
      <xdr:col>12</xdr:col>
      <xdr:colOff>2371725</xdr:colOff>
      <xdr:row>23</xdr:row>
      <xdr:rowOff>95250</xdr:rowOff>
    </xdr:to>
    <xdr:pic>
      <xdr:nvPicPr>
        <xdr:cNvPr id="4" name="Imagen 3">
          <a:extLst>
            <a:ext uri="{FF2B5EF4-FFF2-40B4-BE49-F238E27FC236}">
              <a16:creationId xmlns:a16="http://schemas.microsoft.com/office/drawing/2014/main" id="{DB72D282-7B5F-4527-8381-D0EE396936CA}"/>
            </a:ext>
            <a:ext uri="{147F2762-F138-4A5C-976F-8EAC2B608ADB}">
              <a16:predDERef xmlns:a16="http://schemas.microsoft.com/office/drawing/2014/main" pred="{DE187DB1-ABA7-4395-B7CA-B8FF768EB452}"/>
            </a:ext>
          </a:extLst>
        </xdr:cNvPr>
        <xdr:cNvPicPr>
          <a:picLocks noChangeAspect="1"/>
        </xdr:cNvPicPr>
      </xdr:nvPicPr>
      <xdr:blipFill>
        <a:blip xmlns:r="http://schemas.openxmlformats.org/officeDocument/2006/relationships" r:embed="rId2"/>
        <a:stretch>
          <a:fillRect/>
        </a:stretch>
      </xdr:blipFill>
      <xdr:spPr>
        <a:xfrm>
          <a:off x="28832175" y="6648450"/>
          <a:ext cx="2600325" cy="102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genciadetierras-my.sharepoint.com/Users/jesusdavidgonzalez/Downloads/5.%20MRC%202025%20(UGT%20OCCIDENTE%20)%20(1).xlsx" TargetMode="External"/><Relationship Id="rId1" Type="http://schemas.openxmlformats.org/officeDocument/2006/relationships/externalLinkPath" Target="/Users/jesusdavidgonzalez/Downloads/5.%20MRC%202025%20(UGT%20OCCIDENTE%20)%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genciadetierras-my.sharepoint.com/personal/jesus_gonzalez_ant_gov_co/Documents/ANT/26.%20%20MRC/MRC%202025-DAT%20V1.xlsx" TargetMode="External"/><Relationship Id="rId1" Type="http://schemas.openxmlformats.org/officeDocument/2006/relationships/externalLinkPath" Target="/personal/jesus_gonzalez_ant_gov_co/Documents/ANT/26.%20%20MRC/MRC%202025-DAT%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sheetData sheetId="1"/>
      <sheetData sheetId="2"/>
      <sheetData sheetId="3"/>
      <sheetData sheetId="4">
        <row r="44">
          <cell r="H44" t="b">
            <v>0</v>
          </cell>
          <cell r="AD44">
            <v>3</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 CALOR"/>
      <sheetName val="1 - POLÍTICA"/>
      <sheetName val="2 - CONTEXTO"/>
      <sheetName val="3-IDENTIFICACIÓN DEL RIESGO"/>
      <sheetName val="4-VALORACIÓN DEL RIESGO"/>
      <sheetName val="5-CONTROLES"/>
      <sheetName val="6-MAPA DE RIESGOS CORRUPCION"/>
      <sheetName val="Anexo 1 modificaciones"/>
    </sheetNames>
    <sheetDataSet>
      <sheetData sheetId="0"/>
      <sheetData sheetId="1"/>
      <sheetData sheetId="2"/>
      <sheetData sheetId="3"/>
      <sheetData sheetId="4">
        <row r="52">
          <cell r="H52" t="b">
            <v>0</v>
          </cell>
          <cell r="AD52">
            <v>3</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intranet.agenciadetierras.gov.co/wp-content/uploads/2019/09/DEST-Politica-003-POL%C3%8DTICA-DE-TRANSPARENCIA-Y-ANTICORRUPCI%C3%93N.pdf" TargetMode="External"/><Relationship Id="rId1" Type="http://schemas.openxmlformats.org/officeDocument/2006/relationships/hyperlink" Target="http://www.agenciadetierras.gov.co/wp-content/uploads/2018/04/DEST-PoliItica-001-Riesgos-y-Oportunidade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28"/>
  <sheetViews>
    <sheetView topLeftCell="C17" zoomScale="60" zoomScaleNormal="60" workbookViewId="0">
      <selection activeCell="C10" sqref="C10:I15"/>
    </sheetView>
  </sheetViews>
  <sheetFormatPr baseColWidth="10" defaultColWidth="11.5" defaultRowHeight="15" x14ac:dyDescent="0.2"/>
  <cols>
    <col min="1" max="1" width="11.5" style="24"/>
    <col min="2" max="2" width="14.1640625" style="24" customWidth="1"/>
    <col min="3" max="3" width="14.83203125" style="24" customWidth="1"/>
    <col min="4" max="4" width="15" style="24" customWidth="1"/>
    <col min="5" max="5" width="13" style="24" customWidth="1"/>
    <col min="6" max="6" width="14" style="24" customWidth="1"/>
    <col min="7" max="7" width="13.5" style="24" customWidth="1"/>
    <col min="8" max="8" width="14.5" style="24" customWidth="1"/>
    <col min="9" max="9" width="14.33203125" style="24" customWidth="1"/>
    <col min="10" max="10" width="11.5" style="24"/>
    <col min="11" max="11" width="13" style="24" customWidth="1"/>
    <col min="12" max="12" width="11.5" style="24" customWidth="1"/>
    <col min="13" max="13" width="11.5" style="24"/>
    <col min="14" max="15" width="11.5" style="24" customWidth="1"/>
    <col min="16" max="16" width="11.5" style="24"/>
    <col min="17" max="17" width="11.5" style="24" customWidth="1"/>
    <col min="18" max="16384" width="11.5" style="24"/>
  </cols>
  <sheetData>
    <row r="2" spans="2:17" ht="16" thickBot="1" x14ac:dyDescent="0.25"/>
    <row r="3" spans="2:17" s="25" customFormat="1" ht="39" customHeight="1" x14ac:dyDescent="0.2">
      <c r="B3" s="362"/>
      <c r="C3" s="363"/>
      <c r="D3" s="337" t="s">
        <v>0</v>
      </c>
      <c r="E3" s="337"/>
      <c r="F3" s="382" t="s">
        <v>1</v>
      </c>
      <c r="G3" s="383"/>
      <c r="H3" s="383"/>
      <c r="I3" s="383"/>
      <c r="J3" s="383"/>
      <c r="K3" s="383"/>
      <c r="L3" s="383"/>
      <c r="M3" s="384"/>
      <c r="N3" s="337" t="s">
        <v>2</v>
      </c>
      <c r="O3" s="337"/>
      <c r="P3" s="377"/>
      <c r="Q3" s="378"/>
    </row>
    <row r="4" spans="2:17" s="25" customFormat="1" ht="27.75" customHeight="1" x14ac:dyDescent="0.2">
      <c r="B4" s="364"/>
      <c r="C4" s="365"/>
      <c r="D4" s="338" t="s">
        <v>3</v>
      </c>
      <c r="E4" s="338"/>
      <c r="F4" s="385" t="s">
        <v>4</v>
      </c>
      <c r="G4" s="386"/>
      <c r="H4" s="386"/>
      <c r="I4" s="386"/>
      <c r="J4" s="386"/>
      <c r="K4" s="386"/>
      <c r="L4" s="386"/>
      <c r="M4" s="387"/>
      <c r="N4" s="338" t="s">
        <v>5</v>
      </c>
      <c r="O4" s="338"/>
      <c r="P4" s="375"/>
      <c r="Q4" s="376"/>
    </row>
    <row r="5" spans="2:17" s="25" customFormat="1" ht="27.75" customHeight="1" x14ac:dyDescent="0.2">
      <c r="B5" s="364"/>
      <c r="C5" s="365"/>
      <c r="D5" s="338" t="s">
        <v>6</v>
      </c>
      <c r="E5" s="338"/>
      <c r="F5" s="342" t="s">
        <v>7</v>
      </c>
      <c r="G5" s="342"/>
      <c r="H5" s="342"/>
      <c r="I5" s="342"/>
      <c r="J5" s="342"/>
      <c r="K5" s="342"/>
      <c r="L5" s="342"/>
      <c r="M5" s="342"/>
      <c r="N5" s="354" t="s">
        <v>8</v>
      </c>
      <c r="O5" s="355"/>
      <c r="P5" s="358"/>
      <c r="Q5" s="359"/>
    </row>
    <row r="6" spans="2:17" s="25" customFormat="1" ht="42" customHeight="1" thickBot="1" x14ac:dyDescent="0.25">
      <c r="B6" s="366"/>
      <c r="C6" s="367"/>
      <c r="D6" s="339" t="s">
        <v>9</v>
      </c>
      <c r="E6" s="339"/>
      <c r="F6" s="343" t="s">
        <v>10</v>
      </c>
      <c r="G6" s="343"/>
      <c r="H6" s="343"/>
      <c r="I6" s="343"/>
      <c r="J6" s="343"/>
      <c r="K6" s="343"/>
      <c r="L6" s="343"/>
      <c r="M6" s="343"/>
      <c r="N6" s="356"/>
      <c r="O6" s="357"/>
      <c r="P6" s="360"/>
      <c r="Q6" s="361"/>
    </row>
    <row r="7" spans="2:17" ht="23.25" customHeight="1" thickBot="1" x14ac:dyDescent="0.25">
      <c r="B7" s="334" t="s">
        <v>11</v>
      </c>
      <c r="C7" s="335"/>
      <c r="D7" s="335"/>
      <c r="E7" s="335"/>
      <c r="F7" s="335"/>
      <c r="G7" s="335"/>
      <c r="H7" s="335"/>
      <c r="I7" s="335"/>
      <c r="J7" s="335"/>
      <c r="K7" s="335"/>
      <c r="L7" s="335"/>
      <c r="M7" s="335"/>
      <c r="N7" s="335"/>
      <c r="O7" s="335"/>
      <c r="P7" s="335"/>
      <c r="Q7" s="336"/>
    </row>
    <row r="8" spans="2:17" ht="35.25" customHeight="1" x14ac:dyDescent="0.2">
      <c r="B8" s="346" t="s">
        <v>12</v>
      </c>
      <c r="C8" s="347"/>
      <c r="D8" s="347"/>
      <c r="E8" s="347"/>
      <c r="F8" s="347"/>
      <c r="G8" s="347"/>
      <c r="H8" s="347"/>
      <c r="I8" s="347"/>
      <c r="J8" s="347"/>
      <c r="K8" s="347"/>
      <c r="L8" s="347"/>
      <c r="M8" s="347"/>
      <c r="N8" s="347"/>
      <c r="O8" s="347"/>
      <c r="P8" s="347"/>
      <c r="Q8" s="348"/>
    </row>
    <row r="9" spans="2:17" ht="27.75" customHeight="1" thickBot="1" x14ac:dyDescent="0.25">
      <c r="B9" s="26"/>
      <c r="C9" s="27"/>
      <c r="D9" s="27"/>
      <c r="E9" s="27"/>
      <c r="F9" s="27"/>
      <c r="G9" s="27"/>
      <c r="H9" s="27"/>
      <c r="I9" s="27"/>
      <c r="J9" s="27"/>
      <c r="K9" s="27"/>
      <c r="L9" s="27"/>
      <c r="M9" s="27"/>
      <c r="N9" s="27"/>
      <c r="O9" s="27"/>
      <c r="P9" s="27"/>
      <c r="Q9" s="28"/>
    </row>
    <row r="10" spans="2:17" ht="48" customHeight="1" thickTop="1" thickBot="1" x14ac:dyDescent="0.25">
      <c r="B10" s="26"/>
      <c r="C10" s="349" t="s">
        <v>13</v>
      </c>
      <c r="D10" s="29" t="s">
        <v>14</v>
      </c>
      <c r="E10" s="30"/>
      <c r="F10" s="31"/>
      <c r="G10" s="32"/>
      <c r="H10" s="32"/>
      <c r="I10" s="32"/>
      <c r="J10" s="27"/>
      <c r="K10" s="379" t="s">
        <v>15</v>
      </c>
      <c r="L10" s="380"/>
      <c r="M10" s="379" t="s">
        <v>16</v>
      </c>
      <c r="N10" s="380"/>
      <c r="O10" s="381" t="s">
        <v>17</v>
      </c>
      <c r="P10" s="381"/>
      <c r="Q10" s="28"/>
    </row>
    <row r="11" spans="2:17" ht="48" customHeight="1" thickTop="1" thickBot="1" x14ac:dyDescent="0.25">
      <c r="B11" s="26"/>
      <c r="C11" s="349"/>
      <c r="D11" s="29" t="s">
        <v>18</v>
      </c>
      <c r="E11" s="33"/>
      <c r="F11" s="31"/>
      <c r="G11" s="31"/>
      <c r="H11" s="32"/>
      <c r="I11" s="32"/>
      <c r="J11" s="27"/>
      <c r="K11" s="368" t="s">
        <v>19</v>
      </c>
      <c r="L11" s="369"/>
      <c r="M11" s="368" t="s">
        <v>20</v>
      </c>
      <c r="N11" s="369"/>
      <c r="O11" s="370" t="s">
        <v>21</v>
      </c>
      <c r="P11" s="370"/>
      <c r="Q11" s="28"/>
    </row>
    <row r="12" spans="2:17" ht="48" customHeight="1" thickTop="1" thickBot="1" x14ac:dyDescent="0.25">
      <c r="B12" s="26"/>
      <c r="C12" s="349"/>
      <c r="D12" s="29" t="s">
        <v>22</v>
      </c>
      <c r="E12" s="34"/>
      <c r="F12" s="35"/>
      <c r="G12" s="31"/>
      <c r="H12" s="32"/>
      <c r="I12" s="32"/>
      <c r="J12" s="27"/>
      <c r="K12" s="368" t="s">
        <v>19</v>
      </c>
      <c r="L12" s="369"/>
      <c r="M12" s="368" t="s">
        <v>18</v>
      </c>
      <c r="N12" s="369"/>
      <c r="O12" s="370" t="s">
        <v>21</v>
      </c>
      <c r="P12" s="370"/>
      <c r="Q12" s="28"/>
    </row>
    <row r="13" spans="2:17" ht="48" customHeight="1" thickTop="1" thickBot="1" x14ac:dyDescent="0.25">
      <c r="B13" s="26"/>
      <c r="C13" s="349"/>
      <c r="D13" s="29" t="s">
        <v>23</v>
      </c>
      <c r="E13" s="34"/>
      <c r="F13" s="36"/>
      <c r="G13" s="35"/>
      <c r="H13" s="31"/>
      <c r="I13" s="32"/>
      <c r="J13" s="27"/>
      <c r="K13" s="368" t="s">
        <v>19</v>
      </c>
      <c r="L13" s="369"/>
      <c r="M13" s="368" t="s">
        <v>22</v>
      </c>
      <c r="N13" s="369"/>
      <c r="O13" s="370" t="s">
        <v>21</v>
      </c>
      <c r="P13" s="370"/>
      <c r="Q13" s="28"/>
    </row>
    <row r="14" spans="2:17" ht="48" customHeight="1" thickTop="1" thickBot="1" x14ac:dyDescent="0.25">
      <c r="B14" s="26"/>
      <c r="C14" s="349"/>
      <c r="D14" s="29" t="s">
        <v>24</v>
      </c>
      <c r="E14" s="37"/>
      <c r="F14" s="38"/>
      <c r="G14" s="39"/>
      <c r="H14" s="40"/>
      <c r="I14" s="41"/>
      <c r="J14" s="27"/>
      <c r="K14" s="368" t="s">
        <v>19</v>
      </c>
      <c r="L14" s="369"/>
      <c r="M14" s="368" t="s">
        <v>23</v>
      </c>
      <c r="N14" s="369"/>
      <c r="O14" s="370" t="s">
        <v>21</v>
      </c>
      <c r="P14" s="370"/>
      <c r="Q14" s="28"/>
    </row>
    <row r="15" spans="2:17" ht="32.25" customHeight="1" thickTop="1" thickBot="1" x14ac:dyDescent="0.25">
      <c r="B15" s="26"/>
      <c r="C15" s="27"/>
      <c r="D15" s="27"/>
      <c r="E15" s="29" t="s">
        <v>25</v>
      </c>
      <c r="F15" s="29" t="s">
        <v>26</v>
      </c>
      <c r="G15" s="29" t="s">
        <v>27</v>
      </c>
      <c r="H15" s="29" t="s">
        <v>28</v>
      </c>
      <c r="I15" s="29" t="s">
        <v>19</v>
      </c>
      <c r="J15" s="27"/>
      <c r="K15" s="368" t="s">
        <v>19</v>
      </c>
      <c r="L15" s="369"/>
      <c r="M15" s="368" t="s">
        <v>24</v>
      </c>
      <c r="N15" s="369"/>
      <c r="O15" s="370" t="s">
        <v>21</v>
      </c>
      <c r="P15" s="370"/>
      <c r="Q15" s="28"/>
    </row>
    <row r="16" spans="2:17" ht="33.75" customHeight="1" thickTop="1" thickBot="1" x14ac:dyDescent="0.25">
      <c r="B16" s="26"/>
      <c r="C16" s="27"/>
      <c r="D16" s="27"/>
      <c r="E16" s="350" t="s">
        <v>29</v>
      </c>
      <c r="F16" s="350"/>
      <c r="G16" s="350"/>
      <c r="H16" s="350"/>
      <c r="I16" s="350"/>
      <c r="J16" s="27"/>
      <c r="K16" s="368" t="s">
        <v>28</v>
      </c>
      <c r="L16" s="369"/>
      <c r="M16" s="368" t="s">
        <v>20</v>
      </c>
      <c r="N16" s="369"/>
      <c r="O16" s="370" t="s">
        <v>21</v>
      </c>
      <c r="P16" s="370"/>
      <c r="Q16" s="28"/>
    </row>
    <row r="17" spans="2:17" ht="33.75" customHeight="1" thickTop="1" x14ac:dyDescent="0.2">
      <c r="B17" s="26"/>
      <c r="C17" s="27"/>
      <c r="D17" s="27"/>
      <c r="E17" s="42"/>
      <c r="F17" s="42"/>
      <c r="G17" s="42"/>
      <c r="H17" s="42"/>
      <c r="I17" s="42"/>
      <c r="J17" s="27"/>
      <c r="K17" s="368" t="s">
        <v>28</v>
      </c>
      <c r="L17" s="369"/>
      <c r="M17" s="368" t="s">
        <v>18</v>
      </c>
      <c r="N17" s="369"/>
      <c r="O17" s="370" t="s">
        <v>21</v>
      </c>
      <c r="P17" s="370"/>
      <c r="Q17" s="28"/>
    </row>
    <row r="18" spans="2:17" ht="33.75" customHeight="1" x14ac:dyDescent="0.2">
      <c r="B18" s="26"/>
      <c r="C18" s="27"/>
      <c r="D18" s="27"/>
      <c r="E18" s="42"/>
      <c r="F18" s="42"/>
      <c r="G18" s="42"/>
      <c r="H18" s="42"/>
      <c r="I18" s="42"/>
      <c r="J18" s="27"/>
      <c r="K18" s="368" t="s">
        <v>28</v>
      </c>
      <c r="L18" s="369"/>
      <c r="M18" s="368" t="s">
        <v>22</v>
      </c>
      <c r="N18" s="369"/>
      <c r="O18" s="370" t="s">
        <v>21</v>
      </c>
      <c r="P18" s="370"/>
      <c r="Q18" s="28"/>
    </row>
    <row r="19" spans="2:17" ht="33.75" customHeight="1" x14ac:dyDescent="0.2">
      <c r="B19" s="26"/>
      <c r="C19" s="27"/>
      <c r="D19" s="27"/>
      <c r="E19" s="42"/>
      <c r="F19" s="42"/>
      <c r="G19" s="42"/>
      <c r="H19" s="42"/>
      <c r="I19" s="42"/>
      <c r="J19" s="27"/>
      <c r="K19" s="368" t="s">
        <v>28</v>
      </c>
      <c r="L19" s="369"/>
      <c r="M19" s="368" t="s">
        <v>23</v>
      </c>
      <c r="N19" s="369"/>
      <c r="O19" s="371" t="s">
        <v>30</v>
      </c>
      <c r="P19" s="371"/>
      <c r="Q19" s="28"/>
    </row>
    <row r="20" spans="2:17" ht="33.75" customHeight="1" x14ac:dyDescent="0.2">
      <c r="B20" s="26"/>
      <c r="C20" s="27"/>
      <c r="D20" s="27"/>
      <c r="E20" s="42"/>
      <c r="F20" s="42"/>
      <c r="G20" s="42"/>
      <c r="H20" s="42"/>
      <c r="I20" s="42"/>
      <c r="J20" s="27"/>
      <c r="K20" s="368" t="s">
        <v>28</v>
      </c>
      <c r="L20" s="369"/>
      <c r="M20" s="368" t="s">
        <v>24</v>
      </c>
      <c r="N20" s="369"/>
      <c r="O20" s="371" t="s">
        <v>30</v>
      </c>
      <c r="P20" s="371"/>
      <c r="Q20" s="28"/>
    </row>
    <row r="21" spans="2:17" ht="33.75" customHeight="1" x14ac:dyDescent="0.2">
      <c r="B21" s="26"/>
      <c r="C21" s="27"/>
      <c r="D21" s="27"/>
      <c r="E21" s="42"/>
      <c r="F21" s="42"/>
      <c r="G21" s="42"/>
      <c r="H21" s="42"/>
      <c r="I21" s="42"/>
      <c r="J21" s="27"/>
      <c r="K21" s="368" t="s">
        <v>27</v>
      </c>
      <c r="L21" s="369"/>
      <c r="M21" s="368" t="s">
        <v>20</v>
      </c>
      <c r="N21" s="369"/>
      <c r="O21" s="370" t="s">
        <v>21</v>
      </c>
      <c r="P21" s="370"/>
      <c r="Q21" s="28"/>
    </row>
    <row r="22" spans="2:17" ht="33.75" customHeight="1" x14ac:dyDescent="0.2">
      <c r="B22" s="26"/>
      <c r="C22" s="27"/>
      <c r="D22" s="27"/>
      <c r="E22" s="42"/>
      <c r="F22" s="42"/>
      <c r="G22" s="42"/>
      <c r="H22" s="42"/>
      <c r="I22" s="42"/>
      <c r="J22" s="27"/>
      <c r="K22" s="368" t="s">
        <v>27</v>
      </c>
      <c r="L22" s="369"/>
      <c r="M22" s="368" t="s">
        <v>18</v>
      </c>
      <c r="N22" s="369"/>
      <c r="O22" s="371" t="s">
        <v>30</v>
      </c>
      <c r="P22" s="371"/>
      <c r="Q22" s="28"/>
    </row>
    <row r="23" spans="2:17" ht="33.75" customHeight="1" x14ac:dyDescent="0.2">
      <c r="B23" s="26"/>
      <c r="C23" s="27"/>
      <c r="D23" s="27"/>
      <c r="E23" s="42"/>
      <c r="F23" s="42"/>
      <c r="G23" s="42"/>
      <c r="H23" s="42"/>
      <c r="I23" s="42"/>
      <c r="J23" s="27"/>
      <c r="K23" s="368" t="s">
        <v>27</v>
      </c>
      <c r="L23" s="369"/>
      <c r="M23" s="368" t="s">
        <v>22</v>
      </c>
      <c r="N23" s="369"/>
      <c r="O23" s="371" t="s">
        <v>30</v>
      </c>
      <c r="P23" s="371"/>
      <c r="Q23" s="28"/>
    </row>
    <row r="24" spans="2:17" ht="33.75" customHeight="1" x14ac:dyDescent="0.2">
      <c r="B24" s="26"/>
      <c r="C24" s="27"/>
      <c r="D24" s="27"/>
      <c r="E24" s="42"/>
      <c r="F24" s="42"/>
      <c r="G24" s="42"/>
      <c r="H24" s="42"/>
      <c r="I24" s="42"/>
      <c r="J24" s="27"/>
      <c r="K24" s="368" t="s">
        <v>27</v>
      </c>
      <c r="L24" s="369"/>
      <c r="M24" s="368" t="s">
        <v>23</v>
      </c>
      <c r="N24" s="369"/>
      <c r="O24" s="372" t="s">
        <v>31</v>
      </c>
      <c r="P24" s="373"/>
      <c r="Q24" s="28"/>
    </row>
    <row r="25" spans="2:17" ht="33.75" customHeight="1" x14ac:dyDescent="0.2">
      <c r="B25" s="26"/>
      <c r="C25" s="27"/>
      <c r="D25" s="27"/>
      <c r="E25" s="42"/>
      <c r="F25" s="42"/>
      <c r="G25" s="42"/>
      <c r="H25" s="42"/>
      <c r="I25" s="42"/>
      <c r="J25" s="27"/>
      <c r="K25" s="368" t="s">
        <v>27</v>
      </c>
      <c r="L25" s="369"/>
      <c r="M25" s="368" t="s">
        <v>24</v>
      </c>
      <c r="N25" s="369"/>
      <c r="O25" s="372" t="s">
        <v>31</v>
      </c>
      <c r="P25" s="373"/>
      <c r="Q25" s="28"/>
    </row>
    <row r="26" spans="2:17" ht="33.75" customHeight="1" x14ac:dyDescent="0.2">
      <c r="B26" s="26"/>
      <c r="C26" s="27"/>
      <c r="D26" s="27"/>
      <c r="E26" s="42"/>
      <c r="F26" s="42"/>
      <c r="G26" s="42"/>
      <c r="H26" s="42"/>
      <c r="I26" s="42"/>
      <c r="J26" s="27"/>
      <c r="K26" s="368" t="s">
        <v>26</v>
      </c>
      <c r="L26" s="369"/>
      <c r="M26" s="368" t="s">
        <v>20</v>
      </c>
      <c r="N26" s="369"/>
      <c r="O26" s="371" t="s">
        <v>30</v>
      </c>
      <c r="P26" s="371"/>
      <c r="Q26" s="28"/>
    </row>
    <row r="27" spans="2:17" ht="33.75" customHeight="1" x14ac:dyDescent="0.2">
      <c r="B27" s="26"/>
      <c r="C27" s="27"/>
      <c r="D27" s="27"/>
      <c r="E27" s="42"/>
      <c r="F27" s="42"/>
      <c r="G27" s="42"/>
      <c r="H27" s="42"/>
      <c r="I27" s="42"/>
      <c r="J27" s="27"/>
      <c r="K27" s="368" t="s">
        <v>26</v>
      </c>
      <c r="L27" s="369"/>
      <c r="M27" s="368" t="s">
        <v>18</v>
      </c>
      <c r="N27" s="369"/>
      <c r="O27" s="371" t="s">
        <v>30</v>
      </c>
      <c r="P27" s="371"/>
      <c r="Q27" s="28"/>
    </row>
    <row r="28" spans="2:17" ht="33.75" customHeight="1" x14ac:dyDescent="0.2">
      <c r="B28" s="26"/>
      <c r="C28" s="27"/>
      <c r="D28" s="27"/>
      <c r="E28" s="42"/>
      <c r="F28" s="42"/>
      <c r="G28" s="42"/>
      <c r="H28" s="42"/>
      <c r="I28" s="42"/>
      <c r="J28" s="27"/>
      <c r="K28" s="368" t="s">
        <v>26</v>
      </c>
      <c r="L28" s="369"/>
      <c r="M28" s="368" t="s">
        <v>22</v>
      </c>
      <c r="N28" s="369"/>
      <c r="O28" s="372" t="s">
        <v>31</v>
      </c>
      <c r="P28" s="373"/>
      <c r="Q28" s="28"/>
    </row>
    <row r="29" spans="2:17" ht="33.75" customHeight="1" x14ac:dyDescent="0.2">
      <c r="B29" s="26"/>
      <c r="C29" s="27"/>
      <c r="D29" s="27"/>
      <c r="E29" s="42"/>
      <c r="F29" s="42"/>
      <c r="G29" s="42"/>
      <c r="H29" s="42"/>
      <c r="I29" s="42"/>
      <c r="J29" s="27"/>
      <c r="K29" s="368" t="s">
        <v>26</v>
      </c>
      <c r="L29" s="369"/>
      <c r="M29" s="368" t="s">
        <v>23</v>
      </c>
      <c r="N29" s="369"/>
      <c r="O29" s="374" t="s">
        <v>32</v>
      </c>
      <c r="P29" s="374"/>
      <c r="Q29" s="28"/>
    </row>
    <row r="30" spans="2:17" ht="33.75" customHeight="1" x14ac:dyDescent="0.2">
      <c r="B30" s="26"/>
      <c r="C30" s="27"/>
      <c r="D30" s="27"/>
      <c r="E30" s="42"/>
      <c r="F30" s="42"/>
      <c r="G30" s="42"/>
      <c r="H30" s="42"/>
      <c r="I30" s="42"/>
      <c r="J30" s="27"/>
      <c r="K30" s="368" t="s">
        <v>26</v>
      </c>
      <c r="L30" s="369"/>
      <c r="M30" s="368" t="s">
        <v>24</v>
      </c>
      <c r="N30" s="369"/>
      <c r="O30" s="374" t="s">
        <v>32</v>
      </c>
      <c r="P30" s="374"/>
      <c r="Q30" s="28"/>
    </row>
    <row r="31" spans="2:17" ht="33.75" customHeight="1" x14ac:dyDescent="0.2">
      <c r="B31" s="26"/>
      <c r="C31" s="27"/>
      <c r="D31" s="27"/>
      <c r="E31" s="42"/>
      <c r="F31" s="42"/>
      <c r="G31" s="42"/>
      <c r="H31" s="42"/>
      <c r="I31" s="42"/>
      <c r="J31" s="27"/>
      <c r="K31" s="368" t="s">
        <v>25</v>
      </c>
      <c r="L31" s="369"/>
      <c r="M31" s="368" t="s">
        <v>20</v>
      </c>
      <c r="N31" s="369"/>
      <c r="O31" s="371" t="s">
        <v>30</v>
      </c>
      <c r="P31" s="371"/>
      <c r="Q31" s="28"/>
    </row>
    <row r="32" spans="2:17" ht="33.75" customHeight="1" x14ac:dyDescent="0.2">
      <c r="B32" s="26"/>
      <c r="C32" s="27"/>
      <c r="D32" s="27"/>
      <c r="E32" s="42"/>
      <c r="F32" s="42"/>
      <c r="G32" s="42"/>
      <c r="H32" s="42"/>
      <c r="I32" s="42"/>
      <c r="J32" s="27"/>
      <c r="K32" s="368" t="s">
        <v>25</v>
      </c>
      <c r="L32" s="369"/>
      <c r="M32" s="368" t="s">
        <v>18</v>
      </c>
      <c r="N32" s="369"/>
      <c r="O32" s="372" t="s">
        <v>31</v>
      </c>
      <c r="P32" s="373"/>
      <c r="Q32" s="28"/>
    </row>
    <row r="33" spans="2:17" ht="33.75" customHeight="1" x14ac:dyDescent="0.2">
      <c r="B33" s="26"/>
      <c r="C33" s="27"/>
      <c r="D33" s="27"/>
      <c r="E33" s="42"/>
      <c r="F33" s="42"/>
      <c r="G33" s="42"/>
      <c r="H33" s="42"/>
      <c r="I33" s="42"/>
      <c r="J33" s="27"/>
      <c r="K33" s="368" t="s">
        <v>25</v>
      </c>
      <c r="L33" s="369"/>
      <c r="M33" s="368" t="s">
        <v>22</v>
      </c>
      <c r="N33" s="369"/>
      <c r="O33" s="374" t="s">
        <v>32</v>
      </c>
      <c r="P33" s="374"/>
      <c r="Q33" s="28"/>
    </row>
    <row r="34" spans="2:17" ht="33.75" customHeight="1" x14ac:dyDescent="0.2">
      <c r="B34" s="26"/>
      <c r="C34" s="27"/>
      <c r="D34" s="27"/>
      <c r="E34" s="42"/>
      <c r="F34" s="42"/>
      <c r="G34" s="42"/>
      <c r="H34" s="42"/>
      <c r="I34" s="42"/>
      <c r="J34" s="27"/>
      <c r="K34" s="368" t="s">
        <v>25</v>
      </c>
      <c r="L34" s="369"/>
      <c r="M34" s="368" t="s">
        <v>23</v>
      </c>
      <c r="N34" s="369"/>
      <c r="O34" s="374" t="s">
        <v>32</v>
      </c>
      <c r="P34" s="374"/>
      <c r="Q34" s="28"/>
    </row>
    <row r="35" spans="2:17" ht="33.75" customHeight="1" x14ac:dyDescent="0.2">
      <c r="B35" s="26"/>
      <c r="C35" s="27"/>
      <c r="D35" s="27"/>
      <c r="E35" s="42"/>
      <c r="F35" s="42"/>
      <c r="G35" s="42"/>
      <c r="H35" s="42"/>
      <c r="I35" s="42"/>
      <c r="J35" s="27"/>
      <c r="K35" s="368" t="s">
        <v>25</v>
      </c>
      <c r="L35" s="369"/>
      <c r="M35" s="368" t="s">
        <v>24</v>
      </c>
      <c r="N35" s="369"/>
      <c r="O35" s="374" t="s">
        <v>32</v>
      </c>
      <c r="P35" s="374"/>
      <c r="Q35" s="28"/>
    </row>
    <row r="36" spans="2:17" ht="33.75" customHeight="1" x14ac:dyDescent="0.2">
      <c r="B36" s="26"/>
      <c r="C36" s="27"/>
      <c r="D36" s="27"/>
      <c r="E36" s="42"/>
      <c r="F36" s="42"/>
      <c r="G36" s="42"/>
      <c r="H36" s="42"/>
      <c r="I36" s="42"/>
      <c r="J36" s="27"/>
      <c r="K36" s="43"/>
      <c r="L36" s="43"/>
      <c r="M36" s="43"/>
      <c r="N36" s="43"/>
      <c r="O36" s="44"/>
      <c r="P36" s="44"/>
      <c r="Q36" s="28"/>
    </row>
    <row r="37" spans="2:17" ht="33.75" customHeight="1" thickBot="1" x14ac:dyDescent="0.25">
      <c r="B37" s="26"/>
      <c r="C37" s="27"/>
      <c r="D37" s="27"/>
      <c r="E37" s="42"/>
      <c r="F37" s="42"/>
      <c r="G37" s="42"/>
      <c r="H37" s="42"/>
      <c r="I37" s="42"/>
      <c r="J37" s="27"/>
      <c r="K37" s="43"/>
      <c r="L37" s="43"/>
      <c r="M37" s="43"/>
      <c r="N37" s="43"/>
      <c r="O37" s="44"/>
      <c r="P37" s="44"/>
      <c r="Q37" s="28"/>
    </row>
    <row r="38" spans="2:17" ht="23.25" customHeight="1" thickBot="1" x14ac:dyDescent="0.25">
      <c r="B38" s="334" t="s">
        <v>33</v>
      </c>
      <c r="C38" s="335"/>
      <c r="D38" s="335"/>
      <c r="E38" s="335"/>
      <c r="F38" s="335"/>
      <c r="G38" s="335"/>
      <c r="H38" s="335"/>
      <c r="I38" s="335"/>
      <c r="J38" s="335"/>
      <c r="K38" s="335"/>
      <c r="L38" s="335"/>
      <c r="M38" s="335"/>
      <c r="N38" s="335"/>
      <c r="O38" s="335"/>
      <c r="P38" s="335"/>
      <c r="Q38" s="336"/>
    </row>
    <row r="39" spans="2:17" ht="16" thickBot="1" x14ac:dyDescent="0.25">
      <c r="B39" s="26"/>
      <c r="C39" s="27"/>
      <c r="D39" s="27"/>
      <c r="E39" s="27"/>
      <c r="F39" s="27"/>
      <c r="G39" s="27"/>
      <c r="H39" s="27"/>
      <c r="I39" s="27"/>
      <c r="J39" s="27"/>
      <c r="K39" s="27"/>
      <c r="L39" s="27"/>
      <c r="M39" s="27"/>
      <c r="N39" s="27"/>
      <c r="O39" s="27"/>
      <c r="P39" s="27"/>
      <c r="Q39" s="28"/>
    </row>
    <row r="40" spans="2:17" ht="18.75" customHeight="1" x14ac:dyDescent="0.2">
      <c r="B40" s="26"/>
      <c r="C40" s="316" t="s">
        <v>34</v>
      </c>
      <c r="D40" s="317"/>
      <c r="E40" s="317"/>
      <c r="F40" s="317"/>
      <c r="G40" s="318"/>
      <c r="H40" s="27"/>
      <c r="I40" s="312" t="s">
        <v>35</v>
      </c>
      <c r="J40" s="313"/>
      <c r="K40" s="313"/>
      <c r="L40" s="313"/>
      <c r="M40" s="313"/>
      <c r="N40" s="313"/>
      <c r="O40" s="313"/>
      <c r="P40" s="314"/>
      <c r="Q40" s="28"/>
    </row>
    <row r="41" spans="2:17" ht="17.25" customHeight="1" thickBot="1" x14ac:dyDescent="0.25">
      <c r="B41" s="26"/>
      <c r="C41" s="45" t="s">
        <v>36</v>
      </c>
      <c r="D41" s="46" t="s">
        <v>37</v>
      </c>
      <c r="E41" s="328" t="s">
        <v>38</v>
      </c>
      <c r="F41" s="328"/>
      <c r="G41" s="47" t="s">
        <v>39</v>
      </c>
      <c r="H41" s="27"/>
      <c r="I41" s="311" t="s">
        <v>40</v>
      </c>
      <c r="J41" s="306" t="s">
        <v>41</v>
      </c>
      <c r="K41" s="306"/>
      <c r="L41" s="306"/>
      <c r="M41" s="306"/>
      <c r="N41" s="306"/>
      <c r="O41" s="292" t="s">
        <v>42</v>
      </c>
      <c r="P41" s="293"/>
      <c r="Q41" s="28"/>
    </row>
    <row r="42" spans="2:17" ht="33" customHeight="1" thickBot="1" x14ac:dyDescent="0.25">
      <c r="B42" s="26"/>
      <c r="C42" s="48">
        <v>5</v>
      </c>
      <c r="D42" s="49" t="s">
        <v>20</v>
      </c>
      <c r="E42" s="329" t="s">
        <v>43</v>
      </c>
      <c r="F42" s="329"/>
      <c r="G42" s="50" t="s">
        <v>44</v>
      </c>
      <c r="H42" s="27"/>
      <c r="I42" s="255"/>
      <c r="J42" s="256"/>
      <c r="K42" s="256"/>
      <c r="L42" s="256"/>
      <c r="M42" s="256"/>
      <c r="N42" s="256"/>
      <c r="O42" s="51" t="s">
        <v>45</v>
      </c>
      <c r="P42" s="52" t="s">
        <v>46</v>
      </c>
      <c r="Q42" s="28"/>
    </row>
    <row r="43" spans="2:17" ht="14.25" customHeight="1" x14ac:dyDescent="0.2">
      <c r="B43" s="26"/>
      <c r="C43" s="259">
        <v>4</v>
      </c>
      <c r="D43" s="332" t="s">
        <v>18</v>
      </c>
      <c r="E43" s="330" t="s">
        <v>47</v>
      </c>
      <c r="F43" s="330"/>
      <c r="G43" s="315" t="s">
        <v>48</v>
      </c>
      <c r="H43" s="27"/>
      <c r="I43" s="53">
        <v>1</v>
      </c>
      <c r="J43" s="294" t="s">
        <v>49</v>
      </c>
      <c r="K43" s="294"/>
      <c r="L43" s="294"/>
      <c r="M43" s="294"/>
      <c r="N43" s="294"/>
      <c r="O43" s="54"/>
      <c r="P43" s="55"/>
      <c r="Q43" s="28"/>
    </row>
    <row r="44" spans="2:17" ht="17.25" customHeight="1" x14ac:dyDescent="0.2">
      <c r="B44" s="26"/>
      <c r="C44" s="259"/>
      <c r="D44" s="332"/>
      <c r="E44" s="330"/>
      <c r="F44" s="330"/>
      <c r="G44" s="315"/>
      <c r="H44" s="27"/>
      <c r="I44" s="56">
        <v>2</v>
      </c>
      <c r="J44" s="295" t="s">
        <v>50</v>
      </c>
      <c r="K44" s="295"/>
      <c r="L44" s="295"/>
      <c r="M44" s="295"/>
      <c r="N44" s="295"/>
      <c r="O44" s="57"/>
      <c r="P44" s="58"/>
      <c r="Q44" s="28"/>
    </row>
    <row r="45" spans="2:17" ht="30" customHeight="1" x14ac:dyDescent="0.2">
      <c r="B45" s="26"/>
      <c r="C45" s="59">
        <v>3</v>
      </c>
      <c r="D45" s="60" t="s">
        <v>22</v>
      </c>
      <c r="E45" s="330" t="s">
        <v>51</v>
      </c>
      <c r="F45" s="330"/>
      <c r="G45" s="61" t="s">
        <v>52</v>
      </c>
      <c r="H45" s="27"/>
      <c r="I45" s="56">
        <v>3</v>
      </c>
      <c r="J45" s="295" t="s">
        <v>53</v>
      </c>
      <c r="K45" s="295"/>
      <c r="L45" s="295"/>
      <c r="M45" s="295"/>
      <c r="N45" s="295"/>
      <c r="O45" s="57"/>
      <c r="P45" s="58"/>
      <c r="Q45" s="28"/>
    </row>
    <row r="46" spans="2:17" ht="26.25" customHeight="1" x14ac:dyDescent="0.2">
      <c r="B46" s="26"/>
      <c r="C46" s="59">
        <v>2</v>
      </c>
      <c r="D46" s="60" t="s">
        <v>23</v>
      </c>
      <c r="E46" s="330" t="s">
        <v>54</v>
      </c>
      <c r="F46" s="330"/>
      <c r="G46" s="61" t="s">
        <v>55</v>
      </c>
      <c r="H46" s="27"/>
      <c r="I46" s="56">
        <v>4</v>
      </c>
      <c r="J46" s="295" t="s">
        <v>56</v>
      </c>
      <c r="K46" s="295"/>
      <c r="L46" s="295"/>
      <c r="M46" s="295"/>
      <c r="N46" s="295"/>
      <c r="O46" s="57"/>
      <c r="P46" s="58"/>
      <c r="Q46" s="28"/>
    </row>
    <row r="47" spans="2:17" ht="40.5" customHeight="1" thickBot="1" x14ac:dyDescent="0.25">
      <c r="B47" s="26"/>
      <c r="C47" s="62">
        <v>1</v>
      </c>
      <c r="D47" s="63" t="s">
        <v>24</v>
      </c>
      <c r="E47" s="331" t="s">
        <v>57</v>
      </c>
      <c r="F47" s="331"/>
      <c r="G47" s="64" t="s">
        <v>58</v>
      </c>
      <c r="H47" s="27"/>
      <c r="I47" s="56">
        <v>5</v>
      </c>
      <c r="J47" s="295" t="s">
        <v>59</v>
      </c>
      <c r="K47" s="295"/>
      <c r="L47" s="295"/>
      <c r="M47" s="295"/>
      <c r="N47" s="295"/>
      <c r="O47" s="57"/>
      <c r="P47" s="58"/>
      <c r="Q47" s="28"/>
    </row>
    <row r="48" spans="2:17" ht="17.25" customHeight="1" x14ac:dyDescent="0.2">
      <c r="B48" s="26"/>
      <c r="C48" s="27"/>
      <c r="D48" s="27"/>
      <c r="E48" s="27"/>
      <c r="F48" s="27"/>
      <c r="G48" s="27"/>
      <c r="H48" s="27"/>
      <c r="I48" s="56">
        <v>6</v>
      </c>
      <c r="J48" s="295" t="s">
        <v>60</v>
      </c>
      <c r="K48" s="295"/>
      <c r="L48" s="295"/>
      <c r="M48" s="295"/>
      <c r="N48" s="295"/>
      <c r="O48" s="57"/>
      <c r="P48" s="58"/>
      <c r="Q48" s="28"/>
    </row>
    <row r="49" spans="2:17" ht="16.5" customHeight="1" thickBot="1" x14ac:dyDescent="0.25">
      <c r="B49" s="26"/>
      <c r="C49" s="27"/>
      <c r="D49" s="27"/>
      <c r="E49" s="27"/>
      <c r="F49" s="27"/>
      <c r="G49" s="27"/>
      <c r="H49" s="27"/>
      <c r="I49" s="56">
        <v>7</v>
      </c>
      <c r="J49" s="295" t="s">
        <v>61</v>
      </c>
      <c r="K49" s="295"/>
      <c r="L49" s="295"/>
      <c r="M49" s="295"/>
      <c r="N49" s="295"/>
      <c r="O49" s="57"/>
      <c r="P49" s="58"/>
      <c r="Q49" s="28"/>
    </row>
    <row r="50" spans="2:17" ht="28.5" customHeight="1" x14ac:dyDescent="0.2">
      <c r="B50" s="26"/>
      <c r="C50" s="316" t="s">
        <v>62</v>
      </c>
      <c r="D50" s="317"/>
      <c r="E50" s="317"/>
      <c r="F50" s="317"/>
      <c r="G50" s="318"/>
      <c r="H50" s="27"/>
      <c r="I50" s="56">
        <v>8</v>
      </c>
      <c r="J50" s="295" t="s">
        <v>63</v>
      </c>
      <c r="K50" s="295"/>
      <c r="L50" s="295"/>
      <c r="M50" s="295"/>
      <c r="N50" s="295"/>
      <c r="O50" s="57"/>
      <c r="P50" s="58"/>
      <c r="Q50" s="28"/>
    </row>
    <row r="51" spans="2:17" ht="17.25" customHeight="1" thickBot="1" x14ac:dyDescent="0.25">
      <c r="B51" s="26"/>
      <c r="C51" s="45" t="s">
        <v>64</v>
      </c>
      <c r="D51" s="319" t="s">
        <v>38</v>
      </c>
      <c r="E51" s="320"/>
      <c r="F51" s="320"/>
      <c r="G51" s="321"/>
      <c r="H51" s="27"/>
      <c r="I51" s="56">
        <v>9</v>
      </c>
      <c r="J51" s="295" t="s">
        <v>65</v>
      </c>
      <c r="K51" s="295"/>
      <c r="L51" s="295"/>
      <c r="M51" s="295"/>
      <c r="N51" s="295"/>
      <c r="O51" s="57"/>
      <c r="P51" s="58"/>
      <c r="Q51" s="28"/>
    </row>
    <row r="52" spans="2:17" ht="29.25" customHeight="1" x14ac:dyDescent="0.2">
      <c r="B52" s="26"/>
      <c r="C52" s="65" t="s">
        <v>66</v>
      </c>
      <c r="D52" s="322" t="s">
        <v>67</v>
      </c>
      <c r="E52" s="323"/>
      <c r="F52" s="323"/>
      <c r="G52" s="324"/>
      <c r="H52" s="27"/>
      <c r="I52" s="56">
        <v>10</v>
      </c>
      <c r="J52" s="295" t="s">
        <v>68</v>
      </c>
      <c r="K52" s="295"/>
      <c r="L52" s="295"/>
      <c r="M52" s="295"/>
      <c r="N52" s="295"/>
      <c r="O52" s="57"/>
      <c r="P52" s="58"/>
      <c r="Q52" s="28"/>
    </row>
    <row r="53" spans="2:17" ht="24.75" customHeight="1" x14ac:dyDescent="0.2">
      <c r="B53" s="26"/>
      <c r="C53" s="66" t="s">
        <v>69</v>
      </c>
      <c r="D53" s="325" t="s">
        <v>70</v>
      </c>
      <c r="E53" s="326"/>
      <c r="F53" s="326"/>
      <c r="G53" s="327"/>
      <c r="H53" s="27"/>
      <c r="I53" s="56">
        <v>11</v>
      </c>
      <c r="J53" s="295" t="s">
        <v>71</v>
      </c>
      <c r="K53" s="295"/>
      <c r="L53" s="295"/>
      <c r="M53" s="295"/>
      <c r="N53" s="295"/>
      <c r="O53" s="57"/>
      <c r="P53" s="58"/>
      <c r="Q53" s="28"/>
    </row>
    <row r="54" spans="2:17" ht="27" customHeight="1" x14ac:dyDescent="0.2">
      <c r="B54" s="26"/>
      <c r="C54" s="66" t="s">
        <v>72</v>
      </c>
      <c r="D54" s="325" t="s">
        <v>73</v>
      </c>
      <c r="E54" s="326"/>
      <c r="F54" s="326"/>
      <c r="G54" s="327"/>
      <c r="H54" s="27"/>
      <c r="I54" s="56">
        <v>12</v>
      </c>
      <c r="J54" s="295" t="s">
        <v>74</v>
      </c>
      <c r="K54" s="295"/>
      <c r="L54" s="295"/>
      <c r="M54" s="295"/>
      <c r="N54" s="295"/>
      <c r="O54" s="57"/>
      <c r="P54" s="58"/>
      <c r="Q54" s="28"/>
    </row>
    <row r="55" spans="2:17" ht="35.25" customHeight="1" x14ac:dyDescent="0.2">
      <c r="B55" s="26"/>
      <c r="C55" s="66" t="s">
        <v>75</v>
      </c>
      <c r="D55" s="325" t="s">
        <v>76</v>
      </c>
      <c r="E55" s="326"/>
      <c r="F55" s="326"/>
      <c r="G55" s="333"/>
      <c r="H55" s="27"/>
      <c r="I55" s="56">
        <v>13</v>
      </c>
      <c r="J55" s="295" t="s">
        <v>77</v>
      </c>
      <c r="K55" s="295"/>
      <c r="L55" s="295"/>
      <c r="M55" s="295"/>
      <c r="N55" s="295"/>
      <c r="O55" s="57"/>
      <c r="P55" s="58"/>
      <c r="Q55" s="28"/>
    </row>
    <row r="56" spans="2:17" ht="17.25" customHeight="1" x14ac:dyDescent="0.2">
      <c r="B56" s="26"/>
      <c r="C56" s="27"/>
      <c r="D56" s="27"/>
      <c r="E56" s="27"/>
      <c r="F56" s="27"/>
      <c r="G56" s="27"/>
      <c r="H56" s="27"/>
      <c r="I56" s="56">
        <v>14</v>
      </c>
      <c r="J56" s="295" t="s">
        <v>78</v>
      </c>
      <c r="K56" s="295"/>
      <c r="L56" s="295"/>
      <c r="M56" s="295"/>
      <c r="N56" s="295"/>
      <c r="O56" s="57"/>
      <c r="P56" s="58"/>
      <c r="Q56" s="28"/>
    </row>
    <row r="57" spans="2:17" ht="17.25" customHeight="1" x14ac:dyDescent="0.2">
      <c r="B57" s="26"/>
      <c r="C57" s="27"/>
      <c r="D57" s="27"/>
      <c r="E57" s="27"/>
      <c r="F57" s="27"/>
      <c r="G57" s="27"/>
      <c r="H57" s="27"/>
      <c r="I57" s="56">
        <v>15</v>
      </c>
      <c r="J57" s="295" t="s">
        <v>79</v>
      </c>
      <c r="K57" s="295"/>
      <c r="L57" s="295"/>
      <c r="M57" s="295"/>
      <c r="N57" s="295"/>
      <c r="O57" s="57"/>
      <c r="P57" s="58"/>
      <c r="Q57" s="28"/>
    </row>
    <row r="58" spans="2:17" ht="17.25" customHeight="1" x14ac:dyDescent="0.2">
      <c r="B58" s="26"/>
      <c r="C58" s="27"/>
      <c r="D58" s="27"/>
      <c r="E58" s="27"/>
      <c r="F58" s="27"/>
      <c r="G58" s="27"/>
      <c r="H58" s="27"/>
      <c r="I58" s="56">
        <v>16</v>
      </c>
      <c r="J58" s="295" t="s">
        <v>80</v>
      </c>
      <c r="K58" s="295"/>
      <c r="L58" s="295"/>
      <c r="M58" s="295"/>
      <c r="N58" s="295"/>
      <c r="O58" s="57"/>
      <c r="P58" s="58"/>
      <c r="Q58" s="28"/>
    </row>
    <row r="59" spans="2:17" ht="17.25" customHeight="1" x14ac:dyDescent="0.2">
      <c r="B59" s="26"/>
      <c r="C59" s="27"/>
      <c r="D59" s="27"/>
      <c r="E59" s="27"/>
      <c r="F59" s="27"/>
      <c r="G59" s="27"/>
      <c r="H59" s="27"/>
      <c r="I59" s="56">
        <v>17</v>
      </c>
      <c r="J59" s="295" t="s">
        <v>81</v>
      </c>
      <c r="K59" s="295"/>
      <c r="L59" s="295"/>
      <c r="M59" s="295"/>
      <c r="N59" s="295"/>
      <c r="O59" s="57"/>
      <c r="P59" s="58"/>
      <c r="Q59" s="28"/>
    </row>
    <row r="60" spans="2:17" ht="17.25" customHeight="1" x14ac:dyDescent="0.2">
      <c r="B60" s="26"/>
      <c r="C60" s="27"/>
      <c r="D60" s="27"/>
      <c r="E60" s="27"/>
      <c r="F60" s="27"/>
      <c r="G60" s="27"/>
      <c r="H60" s="27"/>
      <c r="I60" s="56">
        <v>18</v>
      </c>
      <c r="J60" s="295" t="s">
        <v>82</v>
      </c>
      <c r="K60" s="295"/>
      <c r="L60" s="295"/>
      <c r="M60" s="295"/>
      <c r="N60" s="295"/>
      <c r="O60" s="57"/>
      <c r="P60" s="58"/>
      <c r="Q60" s="28"/>
    </row>
    <row r="61" spans="2:17" ht="17.25" customHeight="1" x14ac:dyDescent="0.2">
      <c r="B61" s="26"/>
      <c r="C61" s="27"/>
      <c r="D61" s="27"/>
      <c r="E61" s="27"/>
      <c r="F61" s="27"/>
      <c r="G61" s="27"/>
      <c r="H61" s="27"/>
      <c r="I61" s="56">
        <v>19</v>
      </c>
      <c r="J61" s="295" t="s">
        <v>83</v>
      </c>
      <c r="K61" s="295"/>
      <c r="L61" s="295"/>
      <c r="M61" s="295"/>
      <c r="N61" s="295"/>
      <c r="O61" s="57"/>
      <c r="P61" s="58"/>
      <c r="Q61" s="28"/>
    </row>
    <row r="62" spans="2:17" ht="15" customHeight="1" x14ac:dyDescent="0.2">
      <c r="B62" s="26"/>
      <c r="C62" s="27"/>
      <c r="D62" s="27"/>
      <c r="E62" s="27"/>
      <c r="F62" s="27"/>
      <c r="G62" s="27"/>
      <c r="H62" s="27"/>
      <c r="I62" s="307" t="s">
        <v>84</v>
      </c>
      <c r="J62" s="308"/>
      <c r="K62" s="308"/>
      <c r="L62" s="308"/>
      <c r="M62" s="308"/>
      <c r="N62" s="308"/>
      <c r="O62" s="67"/>
      <c r="P62" s="68"/>
      <c r="Q62" s="28"/>
    </row>
    <row r="63" spans="2:17" ht="57.75" customHeight="1" x14ac:dyDescent="0.2">
      <c r="B63" s="26"/>
      <c r="C63" s="27"/>
      <c r="D63" s="27"/>
      <c r="E63" s="27"/>
      <c r="F63" s="27"/>
      <c r="G63" s="27"/>
      <c r="H63" s="27"/>
      <c r="I63" s="309" t="s">
        <v>85</v>
      </c>
      <c r="J63" s="310"/>
      <c r="K63" s="310"/>
      <c r="L63" s="310"/>
      <c r="M63" s="310"/>
      <c r="N63" s="310"/>
      <c r="O63" s="57"/>
      <c r="P63" s="58"/>
      <c r="Q63" s="28"/>
    </row>
    <row r="64" spans="2:17" ht="15.75" customHeight="1" x14ac:dyDescent="0.2">
      <c r="B64" s="26"/>
      <c r="C64" s="27"/>
      <c r="D64" s="27"/>
      <c r="E64" s="27"/>
      <c r="F64" s="27"/>
      <c r="G64" s="27"/>
      <c r="H64" s="27"/>
      <c r="I64" s="69" t="s">
        <v>27</v>
      </c>
      <c r="J64" s="298" t="s">
        <v>86</v>
      </c>
      <c r="K64" s="299"/>
      <c r="L64" s="299"/>
      <c r="M64" s="299"/>
      <c r="N64" s="300"/>
      <c r="O64" s="296"/>
      <c r="P64" s="297"/>
      <c r="Q64" s="28"/>
    </row>
    <row r="65" spans="2:17" ht="18" x14ac:dyDescent="0.2">
      <c r="B65" s="26"/>
      <c r="C65" s="27"/>
      <c r="D65" s="27"/>
      <c r="E65" s="27"/>
      <c r="F65" s="27"/>
      <c r="G65" s="27"/>
      <c r="H65" s="27"/>
      <c r="I65" s="69" t="s">
        <v>28</v>
      </c>
      <c r="J65" s="298" t="s">
        <v>87</v>
      </c>
      <c r="K65" s="299"/>
      <c r="L65" s="299"/>
      <c r="M65" s="299"/>
      <c r="N65" s="300"/>
      <c r="O65" s="296"/>
      <c r="P65" s="297"/>
      <c r="Q65" s="28"/>
    </row>
    <row r="66" spans="2:17" ht="19" thickBot="1" x14ac:dyDescent="0.25">
      <c r="B66" s="26"/>
      <c r="C66" s="27"/>
      <c r="D66" s="27"/>
      <c r="E66" s="27"/>
      <c r="F66" s="27"/>
      <c r="G66" s="27"/>
      <c r="H66" s="27"/>
      <c r="I66" s="70" t="s">
        <v>19</v>
      </c>
      <c r="J66" s="301" t="s">
        <v>88</v>
      </c>
      <c r="K66" s="302"/>
      <c r="L66" s="302"/>
      <c r="M66" s="302"/>
      <c r="N66" s="303"/>
      <c r="O66" s="304"/>
      <c r="P66" s="305"/>
      <c r="Q66" s="28"/>
    </row>
    <row r="67" spans="2:17" ht="17" thickBot="1" x14ac:dyDescent="0.25">
      <c r="B67" s="26"/>
      <c r="C67" s="71"/>
      <c r="D67" s="71"/>
      <c r="E67" s="71"/>
      <c r="F67" s="71"/>
      <c r="G67" s="71"/>
      <c r="H67" s="71"/>
      <c r="I67" s="71"/>
      <c r="J67" s="71"/>
      <c r="K67" s="71"/>
      <c r="L67" s="71"/>
      <c r="M67" s="72"/>
      <c r="N67" s="27"/>
      <c r="O67" s="27"/>
      <c r="P67" s="27"/>
      <c r="Q67" s="28"/>
    </row>
    <row r="68" spans="2:17" ht="23.25" customHeight="1" thickBot="1" x14ac:dyDescent="0.25">
      <c r="B68" s="334" t="s">
        <v>89</v>
      </c>
      <c r="C68" s="335"/>
      <c r="D68" s="335"/>
      <c r="E68" s="335"/>
      <c r="F68" s="335"/>
      <c r="G68" s="335"/>
      <c r="H68" s="335"/>
      <c r="I68" s="335"/>
      <c r="J68" s="335"/>
      <c r="K68" s="335"/>
      <c r="L68" s="335"/>
      <c r="M68" s="335"/>
      <c r="N68" s="335"/>
      <c r="O68" s="335"/>
      <c r="P68" s="335"/>
      <c r="Q68" s="336"/>
    </row>
    <row r="69" spans="2:17" ht="16" thickBot="1" x14ac:dyDescent="0.25">
      <c r="B69" s="26"/>
      <c r="C69" s="27"/>
      <c r="D69" s="27"/>
      <c r="E69" s="27"/>
      <c r="F69" s="27"/>
      <c r="G69" s="27"/>
      <c r="H69" s="27"/>
      <c r="I69" s="27"/>
      <c r="J69" s="27"/>
      <c r="K69" s="27"/>
      <c r="L69" s="27"/>
      <c r="M69" s="27"/>
      <c r="N69" s="27"/>
      <c r="O69" s="27"/>
      <c r="P69" s="27"/>
      <c r="Q69" s="28"/>
    </row>
    <row r="70" spans="2:17" ht="16" x14ac:dyDescent="0.2">
      <c r="B70" s="26"/>
      <c r="C70" s="250" t="s">
        <v>90</v>
      </c>
      <c r="D70" s="251"/>
      <c r="E70" s="251"/>
      <c r="F70" s="251"/>
      <c r="G70" s="252"/>
      <c r="H70" s="27"/>
      <c r="I70" s="250" t="s">
        <v>91</v>
      </c>
      <c r="J70" s="251"/>
      <c r="K70" s="251"/>
      <c r="L70" s="252"/>
      <c r="M70" s="27"/>
      <c r="N70" s="27"/>
      <c r="O70" s="27"/>
      <c r="P70" s="27"/>
      <c r="Q70" s="28"/>
    </row>
    <row r="71" spans="2:17" ht="61" thickBot="1" x14ac:dyDescent="0.25">
      <c r="B71" s="26"/>
      <c r="C71" s="73" t="s">
        <v>92</v>
      </c>
      <c r="D71" s="256" t="s">
        <v>93</v>
      </c>
      <c r="E71" s="256"/>
      <c r="F71" s="256"/>
      <c r="G71" s="261"/>
      <c r="H71" s="27"/>
      <c r="I71" s="255" t="s">
        <v>94</v>
      </c>
      <c r="J71" s="256"/>
      <c r="K71" s="74" t="s">
        <v>95</v>
      </c>
      <c r="L71" s="75" t="s">
        <v>96</v>
      </c>
      <c r="M71" s="27"/>
      <c r="N71" s="27"/>
      <c r="O71" s="27"/>
      <c r="P71" s="27"/>
      <c r="Q71" s="28"/>
    </row>
    <row r="72" spans="2:17" ht="32.25" customHeight="1" x14ac:dyDescent="0.2">
      <c r="B72" s="26"/>
      <c r="C72" s="76" t="s">
        <v>97</v>
      </c>
      <c r="D72" s="253" t="s">
        <v>98</v>
      </c>
      <c r="E72" s="253"/>
      <c r="F72" s="253"/>
      <c r="G72" s="254"/>
      <c r="H72" s="27"/>
      <c r="I72" s="257" t="s">
        <v>99</v>
      </c>
      <c r="J72" s="258"/>
      <c r="K72" s="77" t="s">
        <v>100</v>
      </c>
      <c r="L72" s="78">
        <v>15</v>
      </c>
      <c r="M72" s="27"/>
      <c r="N72" s="27"/>
      <c r="O72" s="27"/>
      <c r="P72" s="27"/>
      <c r="Q72" s="28"/>
    </row>
    <row r="73" spans="2:17" ht="18" x14ac:dyDescent="0.2">
      <c r="B73" s="26"/>
      <c r="C73" s="79" t="s">
        <v>27</v>
      </c>
      <c r="D73" s="262" t="s">
        <v>101</v>
      </c>
      <c r="E73" s="262"/>
      <c r="F73" s="262"/>
      <c r="G73" s="263"/>
      <c r="H73" s="27"/>
      <c r="I73" s="259"/>
      <c r="J73" s="260"/>
      <c r="K73" s="80" t="s">
        <v>102</v>
      </c>
      <c r="L73" s="81">
        <v>0</v>
      </c>
      <c r="M73" s="27"/>
      <c r="N73" s="27"/>
      <c r="O73" s="27"/>
      <c r="P73" s="27"/>
      <c r="Q73" s="28"/>
    </row>
    <row r="74" spans="2:17" ht="19" thickBot="1" x14ac:dyDescent="0.25">
      <c r="B74" s="26"/>
      <c r="C74" s="82" t="s">
        <v>103</v>
      </c>
      <c r="D74" s="264" t="s">
        <v>104</v>
      </c>
      <c r="E74" s="264"/>
      <c r="F74" s="264"/>
      <c r="G74" s="265"/>
      <c r="H74" s="27"/>
      <c r="I74" s="259" t="s">
        <v>105</v>
      </c>
      <c r="J74" s="260"/>
      <c r="K74" s="80" t="s">
        <v>106</v>
      </c>
      <c r="L74" s="81">
        <v>15</v>
      </c>
      <c r="M74" s="27"/>
      <c r="N74" s="27"/>
      <c r="O74" s="27"/>
      <c r="P74" s="27"/>
      <c r="Q74" s="28"/>
    </row>
    <row r="75" spans="2:17" x14ac:dyDescent="0.2">
      <c r="B75" s="26"/>
      <c r="C75" s="27"/>
      <c r="D75" s="27"/>
      <c r="E75" s="27"/>
      <c r="F75" s="27"/>
      <c r="G75" s="27"/>
      <c r="H75" s="27"/>
      <c r="I75" s="259"/>
      <c r="J75" s="260"/>
      <c r="K75" s="80" t="s">
        <v>107</v>
      </c>
      <c r="L75" s="81">
        <v>0</v>
      </c>
      <c r="M75" s="27"/>
      <c r="N75" s="27"/>
      <c r="O75" s="27"/>
      <c r="P75" s="27"/>
      <c r="Q75" s="28"/>
    </row>
    <row r="76" spans="2:17" x14ac:dyDescent="0.2">
      <c r="B76" s="26"/>
      <c r="C76" s="27"/>
      <c r="D76" s="27"/>
      <c r="E76" s="27"/>
      <c r="F76" s="27"/>
      <c r="G76" s="27"/>
      <c r="H76" s="27"/>
      <c r="I76" s="259" t="s">
        <v>108</v>
      </c>
      <c r="J76" s="260"/>
      <c r="K76" s="80" t="s">
        <v>109</v>
      </c>
      <c r="L76" s="81">
        <v>15</v>
      </c>
      <c r="M76" s="27"/>
      <c r="N76" s="27"/>
      <c r="O76" s="27"/>
      <c r="P76" s="27"/>
      <c r="Q76" s="28"/>
    </row>
    <row r="77" spans="2:17" x14ac:dyDescent="0.2">
      <c r="B77" s="26"/>
      <c r="C77" s="27"/>
      <c r="D77" s="27"/>
      <c r="E77" s="27"/>
      <c r="F77" s="27"/>
      <c r="G77" s="27"/>
      <c r="H77" s="27"/>
      <c r="I77" s="259"/>
      <c r="J77" s="260"/>
      <c r="K77" s="80" t="s">
        <v>110</v>
      </c>
      <c r="L77" s="81">
        <v>0</v>
      </c>
      <c r="M77" s="27"/>
      <c r="N77" s="27"/>
      <c r="O77" s="27"/>
      <c r="P77" s="27"/>
      <c r="Q77" s="28"/>
    </row>
    <row r="78" spans="2:17" x14ac:dyDescent="0.2">
      <c r="B78" s="26"/>
      <c r="C78" s="27"/>
      <c r="D78" s="27"/>
      <c r="E78" s="27"/>
      <c r="F78" s="27"/>
      <c r="G78" s="27"/>
      <c r="H78" s="27"/>
      <c r="I78" s="259" t="s">
        <v>111</v>
      </c>
      <c r="J78" s="260"/>
      <c r="K78" s="80" t="s">
        <v>112</v>
      </c>
      <c r="L78" s="81">
        <v>15</v>
      </c>
      <c r="M78" s="27"/>
      <c r="N78" s="27"/>
      <c r="O78" s="27"/>
      <c r="P78" s="27"/>
      <c r="Q78" s="28"/>
    </row>
    <row r="79" spans="2:17" x14ac:dyDescent="0.2">
      <c r="B79" s="26"/>
      <c r="C79" s="27"/>
      <c r="D79" s="27"/>
      <c r="E79" s="27"/>
      <c r="F79" s="27"/>
      <c r="G79" s="27"/>
      <c r="H79" s="27"/>
      <c r="I79" s="259"/>
      <c r="J79" s="260"/>
      <c r="K79" s="80" t="s">
        <v>113</v>
      </c>
      <c r="L79" s="81">
        <v>10</v>
      </c>
      <c r="M79" s="27"/>
      <c r="N79" s="27"/>
      <c r="O79" s="27"/>
      <c r="P79" s="27"/>
      <c r="Q79" s="28"/>
    </row>
    <row r="80" spans="2:17" x14ac:dyDescent="0.2">
      <c r="B80" s="26"/>
      <c r="C80" s="27"/>
      <c r="D80" s="27"/>
      <c r="E80" s="27"/>
      <c r="F80" s="27"/>
      <c r="G80" s="27"/>
      <c r="H80" s="27"/>
      <c r="I80" s="259"/>
      <c r="J80" s="260"/>
      <c r="K80" s="80" t="s">
        <v>114</v>
      </c>
      <c r="L80" s="81">
        <v>0</v>
      </c>
      <c r="M80" s="27"/>
      <c r="N80" s="27"/>
      <c r="O80" s="27"/>
      <c r="P80" s="27"/>
      <c r="Q80" s="28"/>
    </row>
    <row r="81" spans="2:17" x14ac:dyDescent="0.2">
      <c r="B81" s="26"/>
      <c r="C81" s="27"/>
      <c r="D81" s="27"/>
      <c r="E81" s="27"/>
      <c r="F81" s="27"/>
      <c r="G81" s="27"/>
      <c r="H81" s="27"/>
      <c r="I81" s="259" t="s">
        <v>115</v>
      </c>
      <c r="J81" s="260"/>
      <c r="K81" s="80" t="s">
        <v>116</v>
      </c>
      <c r="L81" s="81">
        <v>15</v>
      </c>
      <c r="M81" s="27"/>
      <c r="N81" s="27"/>
      <c r="O81" s="27"/>
      <c r="P81" s="27"/>
      <c r="Q81" s="28"/>
    </row>
    <row r="82" spans="2:17" x14ac:dyDescent="0.2">
      <c r="B82" s="26"/>
      <c r="C82" s="27"/>
      <c r="D82" s="27"/>
      <c r="E82" s="27"/>
      <c r="F82" s="27"/>
      <c r="G82" s="27"/>
      <c r="H82" s="27"/>
      <c r="I82" s="259"/>
      <c r="J82" s="260"/>
      <c r="K82" s="80" t="s">
        <v>117</v>
      </c>
      <c r="L82" s="81">
        <v>0</v>
      </c>
      <c r="M82" s="27"/>
      <c r="N82" s="27"/>
      <c r="O82" s="27"/>
      <c r="P82" s="27"/>
      <c r="Q82" s="28"/>
    </row>
    <row r="83" spans="2:17" ht="30" x14ac:dyDescent="0.2">
      <c r="B83" s="26"/>
      <c r="C83" s="27"/>
      <c r="D83" s="27"/>
      <c r="E83" s="27"/>
      <c r="F83" s="27"/>
      <c r="G83" s="27"/>
      <c r="H83" s="27"/>
      <c r="I83" s="259" t="s">
        <v>118</v>
      </c>
      <c r="J83" s="260"/>
      <c r="K83" s="80" t="s">
        <v>119</v>
      </c>
      <c r="L83" s="81">
        <v>15</v>
      </c>
      <c r="M83" s="27"/>
      <c r="N83" s="27"/>
      <c r="O83" s="27"/>
      <c r="P83" s="27"/>
      <c r="Q83" s="28"/>
    </row>
    <row r="84" spans="2:17" ht="30" x14ac:dyDescent="0.2">
      <c r="B84" s="26"/>
      <c r="C84" s="27"/>
      <c r="D84" s="27"/>
      <c r="E84" s="27"/>
      <c r="F84" s="27"/>
      <c r="G84" s="27"/>
      <c r="H84" s="27"/>
      <c r="I84" s="259"/>
      <c r="J84" s="260"/>
      <c r="K84" s="80" t="s">
        <v>120</v>
      </c>
      <c r="L84" s="81">
        <v>0</v>
      </c>
      <c r="M84" s="27"/>
      <c r="N84" s="27"/>
      <c r="O84" s="27"/>
      <c r="P84" s="27"/>
      <c r="Q84" s="28"/>
    </row>
    <row r="85" spans="2:17" x14ac:dyDescent="0.2">
      <c r="B85" s="26"/>
      <c r="C85" s="27"/>
      <c r="D85" s="27"/>
      <c r="E85" s="27"/>
      <c r="F85" s="27"/>
      <c r="G85" s="27"/>
      <c r="H85" s="27"/>
      <c r="I85" s="259" t="s">
        <v>121</v>
      </c>
      <c r="J85" s="260"/>
      <c r="K85" s="80" t="s">
        <v>122</v>
      </c>
      <c r="L85" s="81">
        <v>10</v>
      </c>
      <c r="M85" s="27"/>
      <c r="N85" s="27"/>
      <c r="O85" s="27"/>
      <c r="P85" s="27"/>
      <c r="Q85" s="28"/>
    </row>
    <row r="86" spans="2:17" x14ac:dyDescent="0.2">
      <c r="B86" s="26"/>
      <c r="C86" s="27"/>
      <c r="D86" s="27"/>
      <c r="E86" s="27"/>
      <c r="F86" s="27"/>
      <c r="G86" s="27"/>
      <c r="H86" s="27"/>
      <c r="I86" s="259"/>
      <c r="J86" s="260"/>
      <c r="K86" s="80" t="s">
        <v>123</v>
      </c>
      <c r="L86" s="81">
        <v>5</v>
      </c>
      <c r="M86" s="27"/>
      <c r="N86" s="27"/>
      <c r="O86" s="27"/>
      <c r="P86" s="27"/>
      <c r="Q86" s="28"/>
    </row>
    <row r="87" spans="2:17" ht="16" thickBot="1" x14ac:dyDescent="0.25">
      <c r="B87" s="26"/>
      <c r="C87" s="27"/>
      <c r="D87" s="27"/>
      <c r="E87" s="27"/>
      <c r="F87" s="27"/>
      <c r="G87" s="27"/>
      <c r="H87" s="27"/>
      <c r="I87" s="290"/>
      <c r="J87" s="291"/>
      <c r="K87" s="83" t="s">
        <v>124</v>
      </c>
      <c r="L87" s="84">
        <v>0</v>
      </c>
      <c r="M87" s="27"/>
      <c r="N87" s="27"/>
      <c r="O87" s="27"/>
      <c r="P87" s="27"/>
      <c r="Q87" s="28"/>
    </row>
    <row r="88" spans="2:17" ht="18" x14ac:dyDescent="0.2">
      <c r="B88" s="26"/>
      <c r="C88" s="27"/>
      <c r="D88" s="27"/>
      <c r="E88" s="27"/>
      <c r="F88" s="27"/>
      <c r="G88" s="27"/>
      <c r="H88" s="27"/>
      <c r="I88" s="85" t="s">
        <v>97</v>
      </c>
      <c r="J88" s="284" t="s">
        <v>125</v>
      </c>
      <c r="K88" s="284"/>
      <c r="L88" s="285"/>
      <c r="M88" s="27"/>
      <c r="N88" s="27"/>
      <c r="O88" s="27"/>
      <c r="P88" s="27"/>
      <c r="Q88" s="28"/>
    </row>
    <row r="89" spans="2:17" ht="18" x14ac:dyDescent="0.2">
      <c r="B89" s="26"/>
      <c r="C89" s="27"/>
      <c r="D89" s="27"/>
      <c r="E89" s="27"/>
      <c r="F89" s="27"/>
      <c r="G89" s="27"/>
      <c r="H89" s="27"/>
      <c r="I89" s="79" t="s">
        <v>27</v>
      </c>
      <c r="J89" s="286" t="s">
        <v>126</v>
      </c>
      <c r="K89" s="286"/>
      <c r="L89" s="287"/>
      <c r="M89" s="27"/>
      <c r="N89" s="27"/>
      <c r="O89" s="27"/>
      <c r="P89" s="27"/>
      <c r="Q89" s="28"/>
    </row>
    <row r="90" spans="2:17" ht="19" thickBot="1" x14ac:dyDescent="0.25">
      <c r="B90" s="26"/>
      <c r="C90" s="27"/>
      <c r="D90" s="27"/>
      <c r="E90" s="27"/>
      <c r="F90" s="27"/>
      <c r="G90" s="27"/>
      <c r="H90" s="27"/>
      <c r="I90" s="82" t="s">
        <v>103</v>
      </c>
      <c r="J90" s="288" t="s">
        <v>127</v>
      </c>
      <c r="K90" s="288"/>
      <c r="L90" s="289"/>
      <c r="M90" s="27"/>
      <c r="N90" s="27"/>
      <c r="O90" s="27"/>
      <c r="P90" s="27"/>
      <c r="Q90" s="28"/>
    </row>
    <row r="91" spans="2:17" ht="16" thickBot="1" x14ac:dyDescent="0.25">
      <c r="B91" s="26"/>
      <c r="C91" s="27"/>
      <c r="D91" s="27"/>
      <c r="E91" s="27"/>
      <c r="F91" s="27"/>
      <c r="G91" s="27"/>
      <c r="H91" s="27"/>
      <c r="I91" s="27"/>
      <c r="J91" s="27"/>
      <c r="K91" s="27"/>
      <c r="L91" s="27"/>
      <c r="M91" s="27"/>
      <c r="N91" s="27"/>
      <c r="O91" s="27"/>
      <c r="P91" s="27"/>
      <c r="Q91" s="28"/>
    </row>
    <row r="92" spans="2:17" ht="23.25" customHeight="1" thickBot="1" x14ac:dyDescent="0.25">
      <c r="B92" s="334" t="s">
        <v>128</v>
      </c>
      <c r="C92" s="335"/>
      <c r="D92" s="335"/>
      <c r="E92" s="335"/>
      <c r="F92" s="335"/>
      <c r="G92" s="335"/>
      <c r="H92" s="335"/>
      <c r="I92" s="335"/>
      <c r="J92" s="335"/>
      <c r="K92" s="335"/>
      <c r="L92" s="335"/>
      <c r="M92" s="335"/>
      <c r="N92" s="335"/>
      <c r="O92" s="335"/>
      <c r="P92" s="335"/>
      <c r="Q92" s="336"/>
    </row>
    <row r="93" spans="2:17" ht="16" thickBot="1" x14ac:dyDescent="0.25">
      <c r="B93" s="26"/>
      <c r="C93" s="27"/>
      <c r="D93" s="27"/>
      <c r="E93" s="27"/>
      <c r="F93" s="27"/>
      <c r="G93" s="27"/>
      <c r="H93" s="27"/>
      <c r="I93" s="27"/>
      <c r="J93" s="27"/>
      <c r="K93" s="27"/>
      <c r="L93" s="27"/>
      <c r="M93" s="27"/>
      <c r="N93" s="27"/>
      <c r="O93" s="27"/>
      <c r="P93" s="27"/>
      <c r="Q93" s="28"/>
    </row>
    <row r="94" spans="2:17" ht="45" customHeight="1" x14ac:dyDescent="0.2">
      <c r="B94" s="26"/>
      <c r="C94" s="266" t="s">
        <v>129</v>
      </c>
      <c r="D94" s="267"/>
      <c r="E94" s="268"/>
      <c r="F94" s="27"/>
      <c r="G94" s="27"/>
      <c r="H94" s="27"/>
      <c r="I94" s="269" t="s">
        <v>130</v>
      </c>
      <c r="J94" s="270"/>
      <c r="K94" s="270"/>
      <c r="L94" s="270"/>
      <c r="M94" s="270"/>
      <c r="N94" s="270"/>
      <c r="O94" s="270"/>
      <c r="P94" s="271"/>
      <c r="Q94" s="28"/>
    </row>
    <row r="95" spans="2:17" ht="33" customHeight="1" thickBot="1" x14ac:dyDescent="0.25">
      <c r="B95" s="26"/>
      <c r="C95" s="86" t="s">
        <v>131</v>
      </c>
      <c r="D95" s="87" t="s">
        <v>132</v>
      </c>
      <c r="E95" s="88" t="s">
        <v>133</v>
      </c>
      <c r="F95" s="27"/>
      <c r="G95" s="27"/>
      <c r="H95" s="27"/>
      <c r="I95" s="272"/>
      <c r="J95" s="273"/>
      <c r="K95" s="273"/>
      <c r="L95" s="273"/>
      <c r="M95" s="273"/>
      <c r="N95" s="273"/>
      <c r="O95" s="273"/>
      <c r="P95" s="274"/>
      <c r="Q95" s="28"/>
    </row>
    <row r="96" spans="2:17" ht="18" x14ac:dyDescent="0.2">
      <c r="B96" s="26"/>
      <c r="C96" s="89" t="s">
        <v>97</v>
      </c>
      <c r="D96" s="90" t="s">
        <v>97</v>
      </c>
      <c r="E96" s="91" t="s">
        <v>97</v>
      </c>
      <c r="F96" s="27"/>
      <c r="G96" s="27"/>
      <c r="H96" s="27"/>
      <c r="I96" s="76" t="s">
        <v>97</v>
      </c>
      <c r="J96" s="281" t="s">
        <v>134</v>
      </c>
      <c r="K96" s="282"/>
      <c r="L96" s="282"/>
      <c r="M96" s="282"/>
      <c r="N96" s="282"/>
      <c r="O96" s="282"/>
      <c r="P96" s="283"/>
      <c r="Q96" s="28"/>
    </row>
    <row r="97" spans="2:17" ht="18" x14ac:dyDescent="0.2">
      <c r="B97" s="26"/>
      <c r="C97" s="89" t="s">
        <v>97</v>
      </c>
      <c r="D97" s="90" t="s">
        <v>27</v>
      </c>
      <c r="E97" s="91" t="s">
        <v>27</v>
      </c>
      <c r="F97" s="27"/>
      <c r="G97" s="27"/>
      <c r="H97" s="27"/>
      <c r="I97" s="79" t="s">
        <v>27</v>
      </c>
      <c r="J97" s="275" t="s">
        <v>135</v>
      </c>
      <c r="K97" s="276"/>
      <c r="L97" s="276"/>
      <c r="M97" s="276"/>
      <c r="N97" s="276"/>
      <c r="O97" s="276"/>
      <c r="P97" s="277"/>
      <c r="Q97" s="28"/>
    </row>
    <row r="98" spans="2:17" ht="19" thickBot="1" x14ac:dyDescent="0.25">
      <c r="B98" s="26"/>
      <c r="C98" s="89" t="s">
        <v>97</v>
      </c>
      <c r="D98" s="90" t="s">
        <v>103</v>
      </c>
      <c r="E98" s="91" t="s">
        <v>103</v>
      </c>
      <c r="F98" s="27"/>
      <c r="G98" s="27"/>
      <c r="H98" s="27"/>
      <c r="I98" s="82" t="s">
        <v>103</v>
      </c>
      <c r="J98" s="278" t="s">
        <v>136</v>
      </c>
      <c r="K98" s="279"/>
      <c r="L98" s="279"/>
      <c r="M98" s="279"/>
      <c r="N98" s="279"/>
      <c r="O98" s="279"/>
      <c r="P98" s="280"/>
      <c r="Q98" s="28"/>
    </row>
    <row r="99" spans="2:17" ht="18" x14ac:dyDescent="0.2">
      <c r="B99" s="26"/>
      <c r="C99" s="89" t="s">
        <v>27</v>
      </c>
      <c r="D99" s="90" t="s">
        <v>97</v>
      </c>
      <c r="E99" s="91" t="s">
        <v>27</v>
      </c>
      <c r="F99" s="27"/>
      <c r="G99" s="27"/>
      <c r="H99" s="27"/>
      <c r="I99" s="27"/>
      <c r="J99" s="27"/>
      <c r="K99" s="27"/>
      <c r="L99" s="27"/>
      <c r="M99" s="27"/>
      <c r="N99" s="27"/>
      <c r="O99" s="27"/>
      <c r="P99" s="27"/>
      <c r="Q99" s="28"/>
    </row>
    <row r="100" spans="2:17" ht="18" x14ac:dyDescent="0.2">
      <c r="B100" s="26"/>
      <c r="C100" s="89" t="s">
        <v>27</v>
      </c>
      <c r="D100" s="90" t="s">
        <v>27</v>
      </c>
      <c r="E100" s="91" t="s">
        <v>27</v>
      </c>
      <c r="F100" s="27"/>
      <c r="G100" s="27"/>
      <c r="H100" s="27"/>
      <c r="I100" s="27" t="s">
        <v>137</v>
      </c>
      <c r="J100" s="27"/>
      <c r="K100" s="27"/>
      <c r="L100" s="27"/>
      <c r="M100" s="27"/>
      <c r="N100" s="27"/>
      <c r="O100" s="27"/>
      <c r="P100" s="27"/>
      <c r="Q100" s="28"/>
    </row>
    <row r="101" spans="2:17" ht="18" x14ac:dyDescent="0.2">
      <c r="B101" s="26"/>
      <c r="C101" s="89" t="s">
        <v>27</v>
      </c>
      <c r="D101" s="90" t="s">
        <v>103</v>
      </c>
      <c r="E101" s="91" t="s">
        <v>103</v>
      </c>
      <c r="F101" s="27"/>
      <c r="G101" s="27"/>
      <c r="H101" s="27"/>
      <c r="I101" s="27">
        <v>0</v>
      </c>
      <c r="J101" s="27"/>
      <c r="K101" s="27"/>
      <c r="L101" s="27"/>
      <c r="M101" s="27"/>
      <c r="N101" s="27"/>
      <c r="O101" s="27"/>
      <c r="P101" s="27"/>
      <c r="Q101" s="28"/>
    </row>
    <row r="102" spans="2:17" ht="19" x14ac:dyDescent="0.2">
      <c r="B102" s="26"/>
      <c r="C102" s="92" t="s">
        <v>103</v>
      </c>
      <c r="D102" s="93" t="s">
        <v>97</v>
      </c>
      <c r="E102" s="94" t="s">
        <v>103</v>
      </c>
      <c r="F102" s="71"/>
      <c r="G102" s="71"/>
      <c r="H102" s="71"/>
      <c r="I102" s="95">
        <v>1</v>
      </c>
      <c r="J102" s="71"/>
      <c r="K102" s="71"/>
      <c r="L102" s="71"/>
      <c r="M102" s="72"/>
      <c r="N102" s="27"/>
      <c r="O102" s="27"/>
      <c r="P102" s="27"/>
      <c r="Q102" s="28"/>
    </row>
    <row r="103" spans="2:17" ht="18" x14ac:dyDescent="0.2">
      <c r="B103" s="26"/>
      <c r="C103" s="92" t="s">
        <v>103</v>
      </c>
      <c r="D103" s="90" t="s">
        <v>27</v>
      </c>
      <c r="E103" s="91" t="s">
        <v>103</v>
      </c>
      <c r="F103" s="96"/>
      <c r="G103" s="96"/>
      <c r="H103" s="96"/>
      <c r="I103" s="96">
        <v>2</v>
      </c>
      <c r="J103" s="96"/>
      <c r="K103" s="96"/>
      <c r="L103" s="96"/>
      <c r="M103" s="97"/>
      <c r="N103" s="27"/>
      <c r="O103" s="27"/>
      <c r="P103" s="27"/>
      <c r="Q103" s="28"/>
    </row>
    <row r="104" spans="2:17" ht="19" thickBot="1" x14ac:dyDescent="0.25">
      <c r="B104" s="26"/>
      <c r="C104" s="98" t="s">
        <v>103</v>
      </c>
      <c r="D104" s="99" t="s">
        <v>103</v>
      </c>
      <c r="E104" s="100" t="s">
        <v>103</v>
      </c>
      <c r="F104" s="96"/>
      <c r="G104" s="96"/>
      <c r="H104" s="96"/>
      <c r="I104" s="96"/>
      <c r="J104" s="96"/>
      <c r="K104" s="96"/>
      <c r="L104" s="96"/>
      <c r="M104" s="97"/>
      <c r="N104" s="27"/>
      <c r="O104" s="27"/>
      <c r="P104" s="27"/>
      <c r="Q104" s="28"/>
    </row>
    <row r="105" spans="2:17" ht="19" thickBot="1" x14ac:dyDescent="0.25">
      <c r="B105" s="26"/>
      <c r="C105" s="101"/>
      <c r="D105" s="101"/>
      <c r="E105" s="96"/>
      <c r="F105" s="96"/>
      <c r="G105" s="96"/>
      <c r="H105" s="96"/>
      <c r="I105" s="96"/>
      <c r="J105" s="96"/>
      <c r="K105" s="96"/>
      <c r="L105" s="96"/>
      <c r="M105" s="97"/>
      <c r="N105" s="27"/>
      <c r="O105" s="27"/>
      <c r="P105" s="27"/>
      <c r="Q105" s="28"/>
    </row>
    <row r="106" spans="2:17" ht="23.25" customHeight="1" thickBot="1" x14ac:dyDescent="0.25">
      <c r="B106" s="334" t="s">
        <v>138</v>
      </c>
      <c r="C106" s="335"/>
      <c r="D106" s="335"/>
      <c r="E106" s="335"/>
      <c r="F106" s="335"/>
      <c r="G106" s="335"/>
      <c r="H106" s="335"/>
      <c r="I106" s="335"/>
      <c r="J106" s="335"/>
      <c r="K106" s="335"/>
      <c r="L106" s="335"/>
      <c r="M106" s="335"/>
      <c r="N106" s="335"/>
      <c r="O106" s="335"/>
      <c r="P106" s="335"/>
      <c r="Q106" s="336"/>
    </row>
    <row r="107" spans="2:17" x14ac:dyDescent="0.2">
      <c r="B107" s="26"/>
      <c r="C107" s="27"/>
      <c r="D107" s="27"/>
      <c r="E107" s="27"/>
      <c r="F107" s="27"/>
      <c r="G107" s="27"/>
      <c r="H107" s="27"/>
      <c r="I107" s="27"/>
      <c r="J107" s="27"/>
      <c r="K107" s="27"/>
      <c r="L107" s="27"/>
      <c r="M107" s="27"/>
      <c r="N107" s="27"/>
      <c r="O107" s="27"/>
      <c r="P107" s="27"/>
      <c r="Q107" s="28"/>
    </row>
    <row r="108" spans="2:17" ht="72.75" customHeight="1" x14ac:dyDescent="0.2">
      <c r="B108" s="26"/>
      <c r="C108" s="351" t="s">
        <v>139</v>
      </c>
      <c r="D108" s="351"/>
      <c r="E108" s="351" t="s">
        <v>140</v>
      </c>
      <c r="F108" s="351"/>
      <c r="G108" s="351" t="s">
        <v>141</v>
      </c>
      <c r="H108" s="351"/>
      <c r="I108" s="351" t="s">
        <v>142</v>
      </c>
      <c r="J108" s="351"/>
      <c r="K108" s="352" t="s">
        <v>143</v>
      </c>
      <c r="L108" s="353"/>
      <c r="M108" s="72"/>
      <c r="N108" s="27"/>
      <c r="O108" s="27"/>
      <c r="P108" s="27"/>
      <c r="Q108" s="28"/>
    </row>
    <row r="109" spans="2:17" ht="18" x14ac:dyDescent="0.2">
      <c r="B109" s="26"/>
      <c r="C109" s="340" t="s">
        <v>97</v>
      </c>
      <c r="D109" s="340"/>
      <c r="E109" s="341" t="s">
        <v>144</v>
      </c>
      <c r="F109" s="341"/>
      <c r="G109" s="341" t="s">
        <v>144</v>
      </c>
      <c r="H109" s="341"/>
      <c r="I109" s="341">
        <v>2</v>
      </c>
      <c r="J109" s="341"/>
      <c r="K109" s="344">
        <v>2</v>
      </c>
      <c r="L109" s="345"/>
      <c r="M109" s="97"/>
      <c r="N109" s="27"/>
      <c r="O109" s="27"/>
      <c r="P109" s="27"/>
      <c r="Q109" s="28"/>
    </row>
    <row r="110" spans="2:17" ht="18" x14ac:dyDescent="0.2">
      <c r="B110" s="26"/>
      <c r="C110" s="340" t="s">
        <v>97</v>
      </c>
      <c r="D110" s="340"/>
      <c r="E110" s="341" t="s">
        <v>144</v>
      </c>
      <c r="F110" s="341"/>
      <c r="G110" s="341" t="s">
        <v>145</v>
      </c>
      <c r="H110" s="341"/>
      <c r="I110" s="341">
        <v>2</v>
      </c>
      <c r="J110" s="341"/>
      <c r="K110" s="344">
        <v>1</v>
      </c>
      <c r="L110" s="345"/>
      <c r="M110" s="97"/>
      <c r="N110" s="102" t="s">
        <v>144</v>
      </c>
      <c r="O110" s="102"/>
      <c r="P110" s="27"/>
      <c r="Q110" s="28"/>
    </row>
    <row r="111" spans="2:17" ht="18" x14ac:dyDescent="0.2">
      <c r="B111" s="26"/>
      <c r="C111" s="340" t="s">
        <v>97</v>
      </c>
      <c r="D111" s="340"/>
      <c r="E111" s="341" t="s">
        <v>144</v>
      </c>
      <c r="F111" s="341"/>
      <c r="G111" s="341" t="s">
        <v>146</v>
      </c>
      <c r="H111" s="341"/>
      <c r="I111" s="341">
        <v>2</v>
      </c>
      <c r="J111" s="341"/>
      <c r="K111" s="344">
        <v>0</v>
      </c>
      <c r="L111" s="345"/>
      <c r="M111" s="97"/>
      <c r="N111" s="102" t="s">
        <v>146</v>
      </c>
      <c r="O111" s="102"/>
      <c r="P111" s="27"/>
      <c r="Q111" s="28"/>
    </row>
    <row r="112" spans="2:17" ht="18" x14ac:dyDescent="0.2">
      <c r="B112" s="26"/>
      <c r="C112" s="340" t="s">
        <v>97</v>
      </c>
      <c r="D112" s="340"/>
      <c r="E112" s="341" t="s">
        <v>146</v>
      </c>
      <c r="F112" s="341"/>
      <c r="G112" s="341" t="s">
        <v>144</v>
      </c>
      <c r="H112" s="341"/>
      <c r="I112" s="341">
        <v>0</v>
      </c>
      <c r="J112" s="341"/>
      <c r="K112" s="344">
        <v>2</v>
      </c>
      <c r="L112" s="345"/>
      <c r="M112" s="97"/>
      <c r="N112" s="27"/>
      <c r="O112" s="27"/>
      <c r="P112" s="27"/>
      <c r="Q112" s="28"/>
    </row>
    <row r="113" spans="2:17" ht="18" x14ac:dyDescent="0.2">
      <c r="B113" s="26"/>
      <c r="C113" s="340" t="s">
        <v>27</v>
      </c>
      <c r="D113" s="340"/>
      <c r="E113" s="341" t="s">
        <v>144</v>
      </c>
      <c r="F113" s="341"/>
      <c r="G113" s="341" t="s">
        <v>144</v>
      </c>
      <c r="H113" s="341"/>
      <c r="I113" s="341">
        <v>1</v>
      </c>
      <c r="J113" s="341"/>
      <c r="K113" s="344">
        <v>1</v>
      </c>
      <c r="L113" s="345"/>
      <c r="M113" s="97"/>
      <c r="N113" s="102" t="s">
        <v>144</v>
      </c>
      <c r="O113" s="102"/>
      <c r="P113" s="27"/>
      <c r="Q113" s="28"/>
    </row>
    <row r="114" spans="2:17" ht="18" x14ac:dyDescent="0.2">
      <c r="B114" s="26"/>
      <c r="C114" s="340" t="s">
        <v>27</v>
      </c>
      <c r="D114" s="340"/>
      <c r="E114" s="341" t="s">
        <v>144</v>
      </c>
      <c r="F114" s="341"/>
      <c r="G114" s="341" t="s">
        <v>145</v>
      </c>
      <c r="H114" s="341"/>
      <c r="I114" s="341">
        <v>1</v>
      </c>
      <c r="J114" s="341"/>
      <c r="K114" s="344">
        <v>0</v>
      </c>
      <c r="L114" s="345"/>
      <c r="M114" s="97"/>
      <c r="N114" s="102" t="s">
        <v>145</v>
      </c>
      <c r="O114" s="102"/>
      <c r="P114" s="27"/>
      <c r="Q114" s="28"/>
    </row>
    <row r="115" spans="2:17" ht="18" x14ac:dyDescent="0.2">
      <c r="B115" s="26"/>
      <c r="C115" s="340" t="s">
        <v>27</v>
      </c>
      <c r="D115" s="340"/>
      <c r="E115" s="341" t="s">
        <v>144</v>
      </c>
      <c r="F115" s="341"/>
      <c r="G115" s="341" t="s">
        <v>146</v>
      </c>
      <c r="H115" s="341"/>
      <c r="I115" s="341">
        <v>1</v>
      </c>
      <c r="J115" s="341"/>
      <c r="K115" s="344">
        <v>0</v>
      </c>
      <c r="L115" s="345"/>
      <c r="M115" s="97"/>
      <c r="N115" s="102" t="s">
        <v>146</v>
      </c>
      <c r="O115" s="102"/>
      <c r="P115" s="27"/>
      <c r="Q115" s="28"/>
    </row>
    <row r="116" spans="2:17" ht="18" x14ac:dyDescent="0.2">
      <c r="B116" s="26"/>
      <c r="C116" s="340" t="s">
        <v>27</v>
      </c>
      <c r="D116" s="340"/>
      <c r="E116" s="341" t="s">
        <v>146</v>
      </c>
      <c r="F116" s="341"/>
      <c r="G116" s="341" t="s">
        <v>144</v>
      </c>
      <c r="H116" s="341"/>
      <c r="I116" s="341">
        <v>0</v>
      </c>
      <c r="J116" s="341"/>
      <c r="K116" s="344">
        <v>1</v>
      </c>
      <c r="L116" s="345"/>
      <c r="M116" s="97"/>
      <c r="N116" s="27"/>
      <c r="O116" s="27"/>
      <c r="P116" s="27"/>
      <c r="Q116" s="28"/>
    </row>
    <row r="117" spans="2:17" x14ac:dyDescent="0.2">
      <c r="B117" s="26"/>
      <c r="C117" s="27"/>
      <c r="D117" s="27"/>
      <c r="E117" s="27"/>
      <c r="F117" s="27"/>
      <c r="G117" s="27"/>
      <c r="H117" s="27"/>
      <c r="I117" s="27"/>
      <c r="J117" s="27"/>
      <c r="K117" s="27"/>
      <c r="L117" s="27"/>
      <c r="M117" s="27"/>
      <c r="N117" s="27"/>
      <c r="O117" s="27"/>
      <c r="P117" s="27"/>
      <c r="Q117" s="28"/>
    </row>
    <row r="118" spans="2:17" x14ac:dyDescent="0.2">
      <c r="B118" s="26"/>
      <c r="C118" s="27"/>
      <c r="D118" s="27"/>
      <c r="E118" s="103" t="s">
        <v>147</v>
      </c>
      <c r="F118" s="103"/>
      <c r="G118" s="103"/>
      <c r="H118" s="27"/>
      <c r="I118" s="27"/>
      <c r="J118" s="27"/>
      <c r="K118" s="27"/>
      <c r="L118" s="27"/>
      <c r="M118" s="27"/>
      <c r="N118" s="27"/>
      <c r="O118" s="27"/>
      <c r="P118" s="27"/>
      <c r="Q118" s="28"/>
    </row>
    <row r="119" spans="2:17" ht="16" x14ac:dyDescent="0.2">
      <c r="B119" s="26"/>
      <c r="C119" s="27"/>
      <c r="D119" s="27"/>
      <c r="E119" s="104" t="s">
        <v>148</v>
      </c>
      <c r="F119" s="105"/>
      <c r="G119" s="105"/>
      <c r="H119" s="27"/>
      <c r="I119" s="27"/>
      <c r="J119" s="27"/>
      <c r="K119" s="27"/>
      <c r="L119" s="27"/>
      <c r="M119" s="27"/>
      <c r="N119" s="27"/>
      <c r="O119" s="27"/>
      <c r="P119" s="27"/>
      <c r="Q119" s="28"/>
    </row>
    <row r="120" spans="2:17" ht="16" x14ac:dyDescent="0.2">
      <c r="B120" s="26"/>
      <c r="C120" s="27"/>
      <c r="D120" s="27"/>
      <c r="E120" s="104" t="s">
        <v>149</v>
      </c>
      <c r="F120" s="105"/>
      <c r="G120" s="105"/>
      <c r="H120" s="27"/>
      <c r="I120" s="27"/>
      <c r="J120" s="27"/>
      <c r="K120" s="27"/>
      <c r="L120" s="27"/>
      <c r="M120" s="27"/>
      <c r="N120" s="27"/>
      <c r="O120" s="27"/>
      <c r="P120" s="27"/>
      <c r="Q120" s="28"/>
    </row>
    <row r="121" spans="2:17" ht="16" x14ac:dyDescent="0.2">
      <c r="B121" s="26"/>
      <c r="C121" s="27"/>
      <c r="D121" s="27"/>
      <c r="E121" s="104" t="s">
        <v>150</v>
      </c>
      <c r="F121" s="105"/>
      <c r="G121" s="105"/>
      <c r="H121" s="27"/>
      <c r="I121" s="27"/>
      <c r="J121" s="27"/>
      <c r="K121" s="27"/>
      <c r="L121" s="27"/>
      <c r="M121" s="27"/>
      <c r="N121" s="27"/>
      <c r="O121" s="27"/>
      <c r="P121" s="27"/>
      <c r="Q121" s="28"/>
    </row>
    <row r="122" spans="2:17" x14ac:dyDescent="0.2">
      <c r="B122" s="26"/>
      <c r="C122" s="27"/>
      <c r="D122" s="27"/>
      <c r="E122" s="27"/>
      <c r="F122" s="27"/>
      <c r="G122" s="27"/>
      <c r="H122" s="27"/>
      <c r="I122" s="27"/>
      <c r="J122" s="27"/>
      <c r="K122" s="27"/>
      <c r="L122" s="27"/>
      <c r="M122" s="27"/>
      <c r="N122" s="27"/>
      <c r="O122" s="27"/>
      <c r="P122" s="27"/>
      <c r="Q122" s="28"/>
    </row>
    <row r="123" spans="2:17" x14ac:dyDescent="0.2">
      <c r="B123" s="26"/>
      <c r="C123" s="27"/>
      <c r="D123" s="27"/>
      <c r="E123" s="27"/>
      <c r="F123" s="27"/>
      <c r="G123" s="27"/>
      <c r="H123" s="27"/>
      <c r="I123" s="27"/>
      <c r="J123" s="27"/>
      <c r="K123" s="27"/>
      <c r="L123" s="27"/>
      <c r="M123" s="27"/>
      <c r="N123" s="27"/>
      <c r="O123" s="27"/>
      <c r="P123" s="27"/>
      <c r="Q123" s="28"/>
    </row>
    <row r="124" spans="2:17" x14ac:dyDescent="0.2">
      <c r="B124" s="26"/>
      <c r="C124" s="27"/>
      <c r="D124" s="27"/>
      <c r="E124" s="27"/>
      <c r="F124" s="27"/>
      <c r="G124" s="27"/>
      <c r="H124" s="27"/>
      <c r="I124" s="27"/>
      <c r="J124" s="27"/>
      <c r="K124" s="27"/>
      <c r="L124" s="27"/>
      <c r="M124" s="27"/>
      <c r="N124" s="27"/>
      <c r="O124" s="27"/>
      <c r="P124" s="27"/>
      <c r="Q124" s="28"/>
    </row>
    <row r="125" spans="2:17" x14ac:dyDescent="0.2">
      <c r="B125" s="26"/>
      <c r="C125" s="27"/>
      <c r="D125" s="27"/>
      <c r="E125" s="27"/>
      <c r="F125" s="27"/>
      <c r="G125" s="27"/>
      <c r="H125" s="27"/>
      <c r="I125" s="27"/>
      <c r="J125" s="27"/>
      <c r="K125" s="27"/>
      <c r="L125" s="27"/>
      <c r="M125" s="27"/>
      <c r="N125" s="27"/>
      <c r="O125" s="27"/>
      <c r="P125" s="27"/>
      <c r="Q125" s="28"/>
    </row>
    <row r="126" spans="2:17" x14ac:dyDescent="0.2">
      <c r="B126" s="26"/>
      <c r="C126" s="27"/>
      <c r="D126" s="27"/>
      <c r="E126" s="27"/>
      <c r="F126" s="27"/>
      <c r="G126" s="27"/>
      <c r="H126" s="27"/>
      <c r="I126" s="27"/>
      <c r="J126" s="27"/>
      <c r="K126" s="27"/>
      <c r="L126" s="27"/>
      <c r="M126" s="27"/>
      <c r="N126" s="27"/>
      <c r="O126" s="27"/>
      <c r="P126" s="27"/>
      <c r="Q126" s="28"/>
    </row>
    <row r="127" spans="2:17" x14ac:dyDescent="0.2">
      <c r="B127" s="26"/>
      <c r="C127" s="27"/>
      <c r="D127" s="27"/>
      <c r="E127" s="27"/>
      <c r="F127" s="27"/>
      <c r="G127" s="27"/>
      <c r="H127" s="27"/>
      <c r="I127" s="27"/>
      <c r="J127" s="27"/>
      <c r="K127" s="27"/>
      <c r="L127" s="27"/>
      <c r="M127" s="27"/>
      <c r="N127" s="27"/>
      <c r="O127" s="27"/>
      <c r="P127" s="27"/>
      <c r="Q127" s="28"/>
    </row>
    <row r="128" spans="2:17" ht="16" thickBot="1" x14ac:dyDescent="0.25">
      <c r="B128" s="106"/>
      <c r="C128" s="107"/>
      <c r="D128" s="107"/>
      <c r="E128" s="107"/>
      <c r="F128" s="107"/>
      <c r="G128" s="107"/>
      <c r="H128" s="107"/>
      <c r="I128" s="107"/>
      <c r="J128" s="107"/>
      <c r="K128" s="107"/>
      <c r="L128" s="107"/>
      <c r="M128" s="107"/>
      <c r="N128" s="107"/>
      <c r="O128" s="107"/>
      <c r="P128" s="107"/>
      <c r="Q128" s="108"/>
    </row>
  </sheetData>
  <sheetProtection algorithmName="SHA-512" hashValue="45yKgvlTsn2LbKhOvHqYevVKFHJXG78GSylaElt3TBu0Dj5u8PFAwTd3XXwOJBy5coxeIF1bfNqGD0b1f2XJwg==" saltValue="tTVMX0TE6RfxEyz/nwDhNA==" spinCount="100000" sheet="1" objects="1" scenarios="1" formatCells="0" formatColumns="0" formatRows="0"/>
  <mergeCells count="215">
    <mergeCell ref="K10:L10"/>
    <mergeCell ref="K11:L11"/>
    <mergeCell ref="K28:L28"/>
    <mergeCell ref="K27:L27"/>
    <mergeCell ref="K26:L26"/>
    <mergeCell ref="K25:L25"/>
    <mergeCell ref="K24:L24"/>
    <mergeCell ref="K23:L23"/>
    <mergeCell ref="K116:L116"/>
    <mergeCell ref="K33:L33"/>
    <mergeCell ref="K34:L34"/>
    <mergeCell ref="K35:L35"/>
    <mergeCell ref="K29:L29"/>
    <mergeCell ref="K30:L30"/>
    <mergeCell ref="K31:L31"/>
    <mergeCell ref="K32:L32"/>
    <mergeCell ref="B92:Q92"/>
    <mergeCell ref="M24:N24"/>
    <mergeCell ref="M25:N25"/>
    <mergeCell ref="M26:N26"/>
    <mergeCell ref="M27:N27"/>
    <mergeCell ref="M28:N28"/>
    <mergeCell ref="O24:P24"/>
    <mergeCell ref="O25:P25"/>
    <mergeCell ref="P4:Q4"/>
    <mergeCell ref="P3:Q3"/>
    <mergeCell ref="M10:N10"/>
    <mergeCell ref="M13:N13"/>
    <mergeCell ref="M12:N12"/>
    <mergeCell ref="M11:N11"/>
    <mergeCell ref="M23:N23"/>
    <mergeCell ref="K13:L13"/>
    <mergeCell ref="K12:L12"/>
    <mergeCell ref="K21:L21"/>
    <mergeCell ref="K22:L22"/>
    <mergeCell ref="K20:L20"/>
    <mergeCell ref="K14:L14"/>
    <mergeCell ref="K15:L15"/>
    <mergeCell ref="K16:L16"/>
    <mergeCell ref="K17:L17"/>
    <mergeCell ref="K18:L18"/>
    <mergeCell ref="K19:L19"/>
    <mergeCell ref="O10:P10"/>
    <mergeCell ref="O11:P11"/>
    <mergeCell ref="O12:P12"/>
    <mergeCell ref="O13:P13"/>
    <mergeCell ref="F3:M3"/>
    <mergeCell ref="F4:M4"/>
    <mergeCell ref="O26:P26"/>
    <mergeCell ref="O27:P27"/>
    <mergeCell ref="O28:P28"/>
    <mergeCell ref="O34:P34"/>
    <mergeCell ref="O35:P35"/>
    <mergeCell ref="O23:P23"/>
    <mergeCell ref="O22:P22"/>
    <mergeCell ref="O29:P29"/>
    <mergeCell ref="O30:P30"/>
    <mergeCell ref="O31:P31"/>
    <mergeCell ref="O32:P32"/>
    <mergeCell ref="O33:P33"/>
    <mergeCell ref="M34:N34"/>
    <mergeCell ref="M35:N35"/>
    <mergeCell ref="O14:P14"/>
    <mergeCell ref="O15:P15"/>
    <mergeCell ref="O16:P16"/>
    <mergeCell ref="O17:P17"/>
    <mergeCell ref="O18:P18"/>
    <mergeCell ref="O19:P19"/>
    <mergeCell ref="O20:P20"/>
    <mergeCell ref="O21:P21"/>
    <mergeCell ref="M21:N21"/>
    <mergeCell ref="M22:N22"/>
    <mergeCell ref="M29:N29"/>
    <mergeCell ref="M30:N30"/>
    <mergeCell ref="M31:N31"/>
    <mergeCell ref="M32:N32"/>
    <mergeCell ref="M33:N33"/>
    <mergeCell ref="M14:N14"/>
    <mergeCell ref="M15:N15"/>
    <mergeCell ref="M16:N16"/>
    <mergeCell ref="M17:N17"/>
    <mergeCell ref="M18:N18"/>
    <mergeCell ref="M19:N19"/>
    <mergeCell ref="M20:N20"/>
    <mergeCell ref="F5:M5"/>
    <mergeCell ref="F6:M6"/>
    <mergeCell ref="K115:L115"/>
    <mergeCell ref="K109:L109"/>
    <mergeCell ref="K110:L110"/>
    <mergeCell ref="K111:L111"/>
    <mergeCell ref="K112:L112"/>
    <mergeCell ref="K113:L113"/>
    <mergeCell ref="K114:L114"/>
    <mergeCell ref="G115:H115"/>
    <mergeCell ref="B7:Q7"/>
    <mergeCell ref="B8:Q8"/>
    <mergeCell ref="C10:C14"/>
    <mergeCell ref="E16:I16"/>
    <mergeCell ref="B106:Q106"/>
    <mergeCell ref="C108:D108"/>
    <mergeCell ref="E108:F108"/>
    <mergeCell ref="G108:H108"/>
    <mergeCell ref="I108:J108"/>
    <mergeCell ref="K108:L108"/>
    <mergeCell ref="D5:E5"/>
    <mergeCell ref="N5:O6"/>
    <mergeCell ref="P5:Q6"/>
    <mergeCell ref="B3:C6"/>
    <mergeCell ref="I109:J109"/>
    <mergeCell ref="I110:J110"/>
    <mergeCell ref="I111:J111"/>
    <mergeCell ref="I112:J112"/>
    <mergeCell ref="I113:J113"/>
    <mergeCell ref="I114:J114"/>
    <mergeCell ref="I115:J115"/>
    <mergeCell ref="I116:J116"/>
    <mergeCell ref="G109:H109"/>
    <mergeCell ref="G110:H110"/>
    <mergeCell ref="G111:H111"/>
    <mergeCell ref="G112:H112"/>
    <mergeCell ref="G113:H113"/>
    <mergeCell ref="G114:H114"/>
    <mergeCell ref="B38:Q38"/>
    <mergeCell ref="B68:Q68"/>
    <mergeCell ref="D3:E3"/>
    <mergeCell ref="N3:O3"/>
    <mergeCell ref="D4:E4"/>
    <mergeCell ref="N4:O4"/>
    <mergeCell ref="D6:E6"/>
    <mergeCell ref="C115:D115"/>
    <mergeCell ref="C116:D116"/>
    <mergeCell ref="E109:F109"/>
    <mergeCell ref="E110:F110"/>
    <mergeCell ref="E111:F111"/>
    <mergeCell ref="E112:F112"/>
    <mergeCell ref="E113:F113"/>
    <mergeCell ref="E114:F114"/>
    <mergeCell ref="E115:F115"/>
    <mergeCell ref="E116:F116"/>
    <mergeCell ref="C109:D109"/>
    <mergeCell ref="C110:D110"/>
    <mergeCell ref="C111:D111"/>
    <mergeCell ref="C112:D112"/>
    <mergeCell ref="C113:D113"/>
    <mergeCell ref="C114:D114"/>
    <mergeCell ref="G116:H116"/>
    <mergeCell ref="J61:N61"/>
    <mergeCell ref="I62:N62"/>
    <mergeCell ref="I63:N63"/>
    <mergeCell ref="J58:N58"/>
    <mergeCell ref="J59:N59"/>
    <mergeCell ref="I41:I42"/>
    <mergeCell ref="I40:P40"/>
    <mergeCell ref="G43:G44"/>
    <mergeCell ref="C50:G50"/>
    <mergeCell ref="D51:G51"/>
    <mergeCell ref="D52:G52"/>
    <mergeCell ref="D53:G53"/>
    <mergeCell ref="D54:G54"/>
    <mergeCell ref="E41:F41"/>
    <mergeCell ref="E42:F42"/>
    <mergeCell ref="E43:F44"/>
    <mergeCell ref="E45:F45"/>
    <mergeCell ref="E46:F46"/>
    <mergeCell ref="E47:F47"/>
    <mergeCell ref="C40:G40"/>
    <mergeCell ref="C43:C44"/>
    <mergeCell ref="D43:D44"/>
    <mergeCell ref="D55:G55"/>
    <mergeCell ref="J50:N50"/>
    <mergeCell ref="O41:P41"/>
    <mergeCell ref="J43:N43"/>
    <mergeCell ref="J44:N44"/>
    <mergeCell ref="J45:N45"/>
    <mergeCell ref="J46:N46"/>
    <mergeCell ref="J47:N47"/>
    <mergeCell ref="J48:N48"/>
    <mergeCell ref="J49:N49"/>
    <mergeCell ref="I81:J82"/>
    <mergeCell ref="O64:P64"/>
    <mergeCell ref="O65:P65"/>
    <mergeCell ref="J64:N64"/>
    <mergeCell ref="J65:N65"/>
    <mergeCell ref="J66:N66"/>
    <mergeCell ref="O66:P66"/>
    <mergeCell ref="J51:N51"/>
    <mergeCell ref="J52:N52"/>
    <mergeCell ref="J53:N53"/>
    <mergeCell ref="J54:N54"/>
    <mergeCell ref="J55:N55"/>
    <mergeCell ref="J56:N56"/>
    <mergeCell ref="J57:N57"/>
    <mergeCell ref="J60:N60"/>
    <mergeCell ref="J41:N42"/>
    <mergeCell ref="I83:J84"/>
    <mergeCell ref="C94:E94"/>
    <mergeCell ref="I94:P95"/>
    <mergeCell ref="J97:P97"/>
    <mergeCell ref="J98:P98"/>
    <mergeCell ref="J96:P96"/>
    <mergeCell ref="J88:L88"/>
    <mergeCell ref="J89:L89"/>
    <mergeCell ref="J90:L90"/>
    <mergeCell ref="I85:J87"/>
    <mergeCell ref="C70:G70"/>
    <mergeCell ref="D72:G72"/>
    <mergeCell ref="I71:J71"/>
    <mergeCell ref="I72:J73"/>
    <mergeCell ref="I74:J75"/>
    <mergeCell ref="I76:J77"/>
    <mergeCell ref="I78:J80"/>
    <mergeCell ref="D71:G71"/>
    <mergeCell ref="D73:G73"/>
    <mergeCell ref="D74:G74"/>
    <mergeCell ref="I70:L70"/>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0"/>
  <sheetViews>
    <sheetView topLeftCell="B1" zoomScale="60" zoomScaleNormal="60" workbookViewId="0">
      <selection activeCell="B17" sqref="B17"/>
    </sheetView>
  </sheetViews>
  <sheetFormatPr baseColWidth="10" defaultColWidth="11.5" defaultRowHeight="15" x14ac:dyDescent="0.2"/>
  <cols>
    <col min="1" max="1" width="11.5" style="24"/>
    <col min="2" max="2" width="14.1640625" style="24" customWidth="1"/>
    <col min="3" max="3" width="14.83203125" style="24" customWidth="1"/>
    <col min="4" max="4" width="11.5" style="24"/>
    <col min="5" max="5" width="13" style="24" customWidth="1"/>
    <col min="6" max="6" width="14" style="24" customWidth="1"/>
    <col min="7" max="7" width="13.5" style="24" customWidth="1"/>
    <col min="8" max="8" width="14.5" style="24" customWidth="1"/>
    <col min="9" max="9" width="14.33203125" style="24" customWidth="1"/>
    <col min="10" max="16384" width="11.5" style="24"/>
  </cols>
  <sheetData>
    <row r="1" spans="2:16" ht="7.5" customHeight="1" thickBot="1" x14ac:dyDescent="0.25"/>
    <row r="2" spans="2:16" s="25" customFormat="1" ht="39" customHeight="1" thickTop="1" x14ac:dyDescent="0.2">
      <c r="B2" s="391"/>
      <c r="C2" s="392"/>
      <c r="D2" s="395" t="s">
        <v>0</v>
      </c>
      <c r="E2" s="395"/>
      <c r="F2" s="396" t="s">
        <v>1</v>
      </c>
      <c r="G2" s="396"/>
      <c r="H2" s="396"/>
      <c r="I2" s="396"/>
      <c r="J2" s="396"/>
      <c r="K2" s="396"/>
      <c r="L2" s="396"/>
      <c r="M2" s="395" t="s">
        <v>2</v>
      </c>
      <c r="N2" s="395"/>
      <c r="O2" s="397"/>
      <c r="P2" s="398"/>
    </row>
    <row r="3" spans="2:16" s="25" customFormat="1" ht="27.75" customHeight="1" x14ac:dyDescent="0.2">
      <c r="B3" s="393"/>
      <c r="C3" s="365"/>
      <c r="D3" s="338" t="s">
        <v>3</v>
      </c>
      <c r="E3" s="338"/>
      <c r="F3" s="342" t="s">
        <v>4</v>
      </c>
      <c r="G3" s="342"/>
      <c r="H3" s="342"/>
      <c r="I3" s="342"/>
      <c r="J3" s="342"/>
      <c r="K3" s="342"/>
      <c r="L3" s="342"/>
      <c r="M3" s="338" t="s">
        <v>5</v>
      </c>
      <c r="N3" s="338"/>
      <c r="O3" s="399"/>
      <c r="P3" s="400"/>
    </row>
    <row r="4" spans="2:16" s="25" customFormat="1" ht="27.75" customHeight="1" x14ac:dyDescent="0.2">
      <c r="B4" s="393"/>
      <c r="C4" s="365"/>
      <c r="D4" s="338" t="s">
        <v>6</v>
      </c>
      <c r="E4" s="338"/>
      <c r="F4" s="342" t="s">
        <v>7</v>
      </c>
      <c r="G4" s="342"/>
      <c r="H4" s="342"/>
      <c r="I4" s="342"/>
      <c r="J4" s="342"/>
      <c r="K4" s="342"/>
      <c r="L4" s="342"/>
      <c r="M4" s="354" t="s">
        <v>8</v>
      </c>
      <c r="N4" s="355"/>
      <c r="O4" s="358"/>
      <c r="P4" s="401"/>
    </row>
    <row r="5" spans="2:16" s="25" customFormat="1" ht="42" customHeight="1" thickBot="1" x14ac:dyDescent="0.25">
      <c r="B5" s="394"/>
      <c r="C5" s="367"/>
      <c r="D5" s="339" t="s">
        <v>9</v>
      </c>
      <c r="E5" s="339"/>
      <c r="F5" s="343" t="s">
        <v>10</v>
      </c>
      <c r="G5" s="343"/>
      <c r="H5" s="343"/>
      <c r="I5" s="343"/>
      <c r="J5" s="343"/>
      <c r="K5" s="343"/>
      <c r="L5" s="343"/>
      <c r="M5" s="356"/>
      <c r="N5" s="357"/>
      <c r="O5" s="360"/>
      <c r="P5" s="402"/>
    </row>
    <row r="6" spans="2:16" ht="27.75" customHeight="1" thickBot="1" x14ac:dyDescent="0.25">
      <c r="B6" s="388" t="s">
        <v>151</v>
      </c>
      <c r="C6" s="389"/>
      <c r="D6" s="389"/>
      <c r="E6" s="389"/>
      <c r="F6" s="389"/>
      <c r="G6" s="389"/>
      <c r="H6" s="389"/>
      <c r="I6" s="389"/>
      <c r="J6" s="389"/>
      <c r="K6" s="389"/>
      <c r="L6" s="389"/>
      <c r="M6" s="389"/>
      <c r="N6" s="389"/>
      <c r="O6" s="389"/>
      <c r="P6" s="390"/>
    </row>
    <row r="7" spans="2:16" ht="60" customHeight="1" x14ac:dyDescent="0.2">
      <c r="B7" s="407" t="s">
        <v>152</v>
      </c>
      <c r="C7" s="347"/>
      <c r="D7" s="347"/>
      <c r="E7" s="347"/>
      <c r="F7" s="347"/>
      <c r="G7" s="347"/>
      <c r="H7" s="347"/>
      <c r="I7" s="347"/>
      <c r="J7" s="347"/>
      <c r="K7" s="347"/>
      <c r="L7" s="347"/>
      <c r="M7" s="347"/>
      <c r="N7" s="347"/>
      <c r="O7" s="347"/>
      <c r="P7" s="408"/>
    </row>
    <row r="8" spans="2:16" ht="9.75" customHeight="1" x14ac:dyDescent="0.2">
      <c r="B8" s="109"/>
      <c r="C8" s="27"/>
      <c r="D8" s="27"/>
      <c r="E8" s="27"/>
      <c r="F8" s="27"/>
      <c r="G8" s="27"/>
      <c r="H8" s="27"/>
      <c r="I8" s="27"/>
      <c r="J8" s="27"/>
      <c r="K8" s="27"/>
      <c r="L8" s="27"/>
      <c r="M8" s="27"/>
      <c r="N8" s="27"/>
      <c r="O8" s="27"/>
      <c r="P8" s="110"/>
    </row>
    <row r="9" spans="2:16" ht="21.75" customHeight="1" x14ac:dyDescent="0.2">
      <c r="B9" s="409" t="s">
        <v>153</v>
      </c>
      <c r="C9" s="410"/>
      <c r="D9" s="410"/>
      <c r="E9" s="410"/>
      <c r="F9" s="410"/>
      <c r="G9" s="410"/>
      <c r="H9" s="410"/>
      <c r="I9" s="410"/>
      <c r="J9" s="410"/>
      <c r="K9" s="410"/>
      <c r="L9" s="410"/>
      <c r="M9" s="410"/>
      <c r="N9" s="410"/>
      <c r="O9" s="410"/>
      <c r="P9" s="411"/>
    </row>
    <row r="10" spans="2:16" ht="18.75" customHeight="1" x14ac:dyDescent="0.2">
      <c r="B10" s="412" t="s">
        <v>154</v>
      </c>
      <c r="C10" s="413"/>
      <c r="D10" s="413"/>
      <c r="E10" s="413"/>
      <c r="F10" s="413"/>
      <c r="G10" s="413"/>
      <c r="H10" s="413"/>
      <c r="I10" s="413"/>
      <c r="J10" s="413"/>
      <c r="K10" s="413"/>
      <c r="L10" s="413"/>
      <c r="M10" s="413"/>
      <c r="N10" s="413"/>
      <c r="O10" s="413"/>
      <c r="P10" s="414"/>
    </row>
    <row r="11" spans="2:16" ht="18.75" customHeight="1" x14ac:dyDescent="0.2">
      <c r="B11" s="111"/>
      <c r="C11" s="112"/>
      <c r="D11" s="112"/>
      <c r="E11" s="112"/>
      <c r="F11" s="112"/>
      <c r="G11" s="112"/>
      <c r="H11" s="112"/>
      <c r="I11" s="112"/>
      <c r="J11" s="112"/>
      <c r="K11" s="112"/>
      <c r="L11" s="112"/>
      <c r="M11" s="112"/>
      <c r="N11" s="112"/>
      <c r="O11" s="112"/>
      <c r="P11" s="113"/>
    </row>
    <row r="12" spans="2:16" ht="59.25" customHeight="1" x14ac:dyDescent="0.2">
      <c r="B12" s="415" t="s">
        <v>155</v>
      </c>
      <c r="C12" s="416"/>
      <c r="D12" s="417" t="s">
        <v>156</v>
      </c>
      <c r="E12" s="417"/>
      <c r="F12" s="417"/>
      <c r="G12" s="417"/>
      <c r="H12" s="417"/>
      <c r="I12" s="417"/>
      <c r="J12" s="417"/>
      <c r="K12" s="417"/>
      <c r="L12" s="417"/>
      <c r="M12" s="417"/>
      <c r="N12" s="417"/>
      <c r="O12" s="417"/>
      <c r="P12" s="418"/>
    </row>
    <row r="13" spans="2:16" ht="48" customHeight="1" x14ac:dyDescent="0.2">
      <c r="B13" s="419" t="s">
        <v>157</v>
      </c>
      <c r="C13" s="420"/>
      <c r="D13" s="421" t="s">
        <v>158</v>
      </c>
      <c r="E13" s="421"/>
      <c r="F13" s="421"/>
      <c r="G13" s="421"/>
      <c r="H13" s="421"/>
      <c r="I13" s="421"/>
      <c r="J13" s="421"/>
      <c r="K13" s="421"/>
      <c r="L13" s="421"/>
      <c r="M13" s="421"/>
      <c r="N13" s="421"/>
      <c r="O13" s="421"/>
      <c r="P13" s="422"/>
    </row>
    <row r="14" spans="2:16" ht="192" customHeight="1" x14ac:dyDescent="0.2">
      <c r="B14" s="419" t="s">
        <v>159</v>
      </c>
      <c r="C14" s="420"/>
      <c r="D14" s="423" t="s">
        <v>160</v>
      </c>
      <c r="E14" s="423"/>
      <c r="F14" s="423"/>
      <c r="G14" s="423"/>
      <c r="H14" s="423"/>
      <c r="I14" s="423"/>
      <c r="J14" s="423"/>
      <c r="K14" s="423"/>
      <c r="L14" s="423"/>
      <c r="M14" s="423"/>
      <c r="N14" s="423"/>
      <c r="O14" s="423"/>
      <c r="P14" s="424"/>
    </row>
    <row r="15" spans="2:16" ht="69" customHeight="1" x14ac:dyDescent="0.2">
      <c r="B15" s="405" t="s">
        <v>161</v>
      </c>
      <c r="C15" s="406"/>
      <c r="D15" s="425" t="s">
        <v>162</v>
      </c>
      <c r="E15" s="425"/>
      <c r="F15" s="425"/>
      <c r="G15" s="425"/>
      <c r="H15" s="425"/>
      <c r="I15" s="425"/>
      <c r="J15" s="425"/>
      <c r="K15" s="425"/>
      <c r="L15" s="425"/>
      <c r="M15" s="425"/>
      <c r="N15" s="425"/>
      <c r="O15" s="425"/>
      <c r="P15" s="426"/>
    </row>
    <row r="16" spans="2:16" ht="33.75" customHeight="1" thickBot="1" x14ac:dyDescent="0.25">
      <c r="B16" s="405" t="s">
        <v>163</v>
      </c>
      <c r="C16" s="406"/>
      <c r="D16" s="403" t="s">
        <v>164</v>
      </c>
      <c r="E16" s="403"/>
      <c r="F16" s="403"/>
      <c r="G16" s="403"/>
      <c r="H16" s="403"/>
      <c r="I16" s="403"/>
      <c r="J16" s="403"/>
      <c r="K16" s="403"/>
      <c r="L16" s="403"/>
      <c r="M16" s="403"/>
      <c r="N16" s="403"/>
      <c r="O16" s="403"/>
      <c r="P16" s="404"/>
    </row>
    <row r="17" spans="2:16" ht="36.75" customHeight="1" thickBot="1" x14ac:dyDescent="0.25">
      <c r="B17" s="388" t="s">
        <v>165</v>
      </c>
      <c r="C17" s="389"/>
      <c r="D17" s="389"/>
      <c r="E17" s="389"/>
      <c r="F17" s="389"/>
      <c r="G17" s="389"/>
      <c r="H17" s="389"/>
      <c r="I17" s="389"/>
      <c r="J17" s="389"/>
      <c r="K17" s="389"/>
      <c r="L17" s="389"/>
      <c r="M17" s="389"/>
      <c r="N17" s="389"/>
      <c r="O17" s="389"/>
      <c r="P17" s="390"/>
    </row>
    <row r="18" spans="2:16" ht="9.75" customHeight="1" x14ac:dyDescent="0.2">
      <c r="B18" s="109"/>
      <c r="C18" s="27"/>
      <c r="D18" s="27"/>
      <c r="E18" s="27"/>
      <c r="F18" s="27"/>
      <c r="G18" s="27"/>
      <c r="H18" s="27"/>
      <c r="I18" s="27"/>
      <c r="J18" s="27"/>
      <c r="K18" s="27"/>
      <c r="L18" s="27"/>
      <c r="M18" s="27"/>
      <c r="N18" s="27"/>
      <c r="O18" s="27"/>
      <c r="P18" s="110"/>
    </row>
    <row r="19" spans="2:16" ht="21.75" customHeight="1" x14ac:dyDescent="0.2">
      <c r="B19" s="409" t="s">
        <v>166</v>
      </c>
      <c r="C19" s="410"/>
      <c r="D19" s="410"/>
      <c r="E19" s="410"/>
      <c r="F19" s="410"/>
      <c r="G19" s="410"/>
      <c r="H19" s="410"/>
      <c r="I19" s="410"/>
      <c r="J19" s="410"/>
      <c r="K19" s="410"/>
      <c r="L19" s="410"/>
      <c r="M19" s="410"/>
      <c r="N19" s="410"/>
      <c r="O19" s="410"/>
      <c r="P19" s="411"/>
    </row>
    <row r="20" spans="2:16" ht="18.75" customHeight="1" x14ac:dyDescent="0.2">
      <c r="B20" s="427" t="s">
        <v>167</v>
      </c>
      <c r="C20" s="413"/>
      <c r="D20" s="413"/>
      <c r="E20" s="413"/>
      <c r="F20" s="413"/>
      <c r="G20" s="413"/>
      <c r="H20" s="413"/>
      <c r="I20" s="413"/>
      <c r="J20" s="413"/>
      <c r="K20" s="413"/>
      <c r="L20" s="413"/>
      <c r="M20" s="413"/>
      <c r="N20" s="413"/>
      <c r="O20" s="413"/>
      <c r="P20" s="414"/>
    </row>
    <row r="21" spans="2:16" ht="18.75" customHeight="1" x14ac:dyDescent="0.2">
      <c r="B21" s="111"/>
      <c r="C21" s="112"/>
      <c r="D21" s="112"/>
      <c r="E21" s="112"/>
      <c r="F21" s="112"/>
      <c r="G21" s="112"/>
      <c r="H21" s="112"/>
      <c r="I21" s="112"/>
      <c r="J21" s="112"/>
      <c r="K21" s="112"/>
      <c r="L21" s="112"/>
      <c r="M21" s="112"/>
      <c r="N21" s="112"/>
      <c r="O21" s="112"/>
      <c r="P21" s="113"/>
    </row>
    <row r="22" spans="2:16" ht="59.25" customHeight="1" x14ac:dyDescent="0.2">
      <c r="B22" s="415" t="s">
        <v>155</v>
      </c>
      <c r="C22" s="416"/>
      <c r="D22" s="417" t="s">
        <v>168</v>
      </c>
      <c r="E22" s="417"/>
      <c r="F22" s="417"/>
      <c r="G22" s="417"/>
      <c r="H22" s="417"/>
      <c r="I22" s="417"/>
      <c r="J22" s="417"/>
      <c r="K22" s="417"/>
      <c r="L22" s="417"/>
      <c r="M22" s="417"/>
      <c r="N22" s="417"/>
      <c r="O22" s="417"/>
      <c r="P22" s="418"/>
    </row>
    <row r="23" spans="2:16" ht="56.25" customHeight="1" x14ac:dyDescent="0.2">
      <c r="B23" s="419" t="s">
        <v>157</v>
      </c>
      <c r="C23" s="420"/>
      <c r="D23" s="421" t="s">
        <v>169</v>
      </c>
      <c r="E23" s="421"/>
      <c r="F23" s="421"/>
      <c r="G23" s="421"/>
      <c r="H23" s="421"/>
      <c r="I23" s="421"/>
      <c r="J23" s="421"/>
      <c r="K23" s="421"/>
      <c r="L23" s="421"/>
      <c r="M23" s="421"/>
      <c r="N23" s="421"/>
      <c r="O23" s="421"/>
      <c r="P23" s="422"/>
    </row>
    <row r="24" spans="2:16" ht="91.5" customHeight="1" x14ac:dyDescent="0.2">
      <c r="B24" s="419" t="s">
        <v>159</v>
      </c>
      <c r="C24" s="420"/>
      <c r="D24" s="421" t="s">
        <v>170</v>
      </c>
      <c r="E24" s="421"/>
      <c r="F24" s="421"/>
      <c r="G24" s="421"/>
      <c r="H24" s="421"/>
      <c r="I24" s="421"/>
      <c r="J24" s="421"/>
      <c r="K24" s="421"/>
      <c r="L24" s="421"/>
      <c r="M24" s="421"/>
      <c r="N24" s="421"/>
      <c r="O24" s="421"/>
      <c r="P24" s="422"/>
    </row>
    <row r="25" spans="2:16" ht="81.75" customHeight="1" x14ac:dyDescent="0.2">
      <c r="B25" s="405" t="s">
        <v>161</v>
      </c>
      <c r="C25" s="406"/>
      <c r="D25" s="421" t="s">
        <v>170</v>
      </c>
      <c r="E25" s="421"/>
      <c r="F25" s="421"/>
      <c r="G25" s="421"/>
      <c r="H25" s="421"/>
      <c r="I25" s="421"/>
      <c r="J25" s="421"/>
      <c r="K25" s="421"/>
      <c r="L25" s="421"/>
      <c r="M25" s="421"/>
      <c r="N25" s="421"/>
      <c r="O25" s="421"/>
      <c r="P25" s="422"/>
    </row>
    <row r="26" spans="2:16" ht="97.5" customHeight="1" x14ac:dyDescent="0.2">
      <c r="B26" s="405" t="s">
        <v>163</v>
      </c>
      <c r="C26" s="406"/>
      <c r="D26" s="421" t="s">
        <v>171</v>
      </c>
      <c r="E26" s="421"/>
      <c r="F26" s="421"/>
      <c r="G26" s="421"/>
      <c r="H26" s="421"/>
      <c r="I26" s="421"/>
      <c r="J26" s="421"/>
      <c r="K26" s="421"/>
      <c r="L26" s="421"/>
      <c r="M26" s="421"/>
      <c r="N26" s="421"/>
      <c r="O26" s="421"/>
      <c r="P26" s="422"/>
    </row>
    <row r="27" spans="2:16" ht="42" customHeight="1" x14ac:dyDescent="0.2">
      <c r="B27" s="109"/>
      <c r="C27" s="27"/>
      <c r="D27" s="27"/>
      <c r="E27" s="27"/>
      <c r="F27" s="27"/>
      <c r="G27" s="27"/>
      <c r="H27" s="27"/>
      <c r="I27" s="27"/>
      <c r="J27" s="27"/>
      <c r="K27" s="27"/>
      <c r="L27" s="27"/>
      <c r="M27" s="27"/>
      <c r="N27" s="27"/>
      <c r="O27" s="27"/>
      <c r="P27" s="110"/>
    </row>
    <row r="28" spans="2:16" x14ac:dyDescent="0.2">
      <c r="B28" s="109"/>
      <c r="C28" s="27"/>
      <c r="D28" s="27"/>
      <c r="E28" s="27"/>
      <c r="F28" s="27"/>
      <c r="G28" s="27"/>
      <c r="H28" s="27"/>
      <c r="I28" s="27"/>
      <c r="J28" s="27"/>
      <c r="K28" s="27"/>
      <c r="L28" s="27"/>
      <c r="M28" s="27"/>
      <c r="N28" s="27"/>
      <c r="O28" s="27"/>
      <c r="P28" s="110"/>
    </row>
    <row r="29" spans="2:16" ht="16" thickBot="1" x14ac:dyDescent="0.25">
      <c r="B29" s="114"/>
      <c r="C29" s="115"/>
      <c r="D29" s="115"/>
      <c r="E29" s="115"/>
      <c r="F29" s="115"/>
      <c r="G29" s="115"/>
      <c r="H29" s="115"/>
      <c r="I29" s="115"/>
      <c r="J29" s="115"/>
      <c r="K29" s="115"/>
      <c r="L29" s="115"/>
      <c r="M29" s="115"/>
      <c r="N29" s="115"/>
      <c r="O29" s="115"/>
      <c r="P29" s="116"/>
    </row>
    <row r="30" spans="2:16" ht="16" thickTop="1" x14ac:dyDescent="0.2"/>
  </sheetData>
  <sheetProtection algorithmName="SHA-512" hashValue="KcL+TobJCUcmFVqdvpwZ5O+ZVLlHBbvHSlRX/T6e/7OtkXVzooiQSn/FnDF3Wu0K9NnG/4YMWt9MSOrnlj/sOQ==" saltValue="ee+a/a5vf7cVRtohIg0oWQ==" spinCount="100000" sheet="1" objects="1" scenarios="1" formatCells="0" formatColumns="0" formatRows="0"/>
  <mergeCells count="42">
    <mergeCell ref="B26:C26"/>
    <mergeCell ref="D26:P26"/>
    <mergeCell ref="B23:C23"/>
    <mergeCell ref="D23:P23"/>
    <mergeCell ref="B24:C24"/>
    <mergeCell ref="D24:P24"/>
    <mergeCell ref="B25:C25"/>
    <mergeCell ref="D25:P25"/>
    <mergeCell ref="B17:P17"/>
    <mergeCell ref="B19:P19"/>
    <mergeCell ref="B20:P20"/>
    <mergeCell ref="B22:C22"/>
    <mergeCell ref="D22:P22"/>
    <mergeCell ref="D16:P16"/>
    <mergeCell ref="B15:C15"/>
    <mergeCell ref="B16:C16"/>
    <mergeCell ref="B7:P7"/>
    <mergeCell ref="B9:P9"/>
    <mergeCell ref="B10:P10"/>
    <mergeCell ref="B12:C12"/>
    <mergeCell ref="D12:P12"/>
    <mergeCell ref="B13:C13"/>
    <mergeCell ref="D13:P13"/>
    <mergeCell ref="B14:C14"/>
    <mergeCell ref="D14:P14"/>
    <mergeCell ref="D15:P15"/>
    <mergeCell ref="B6:P6"/>
    <mergeCell ref="B2:C5"/>
    <mergeCell ref="D2:E2"/>
    <mergeCell ref="F2:L2"/>
    <mergeCell ref="M2:N2"/>
    <mergeCell ref="O2:P2"/>
    <mergeCell ref="D3:E3"/>
    <mergeCell ref="F3:L3"/>
    <mergeCell ref="M3:N3"/>
    <mergeCell ref="O3:P3"/>
    <mergeCell ref="D4:E4"/>
    <mergeCell ref="F4:L4"/>
    <mergeCell ref="M4:N5"/>
    <mergeCell ref="O4:P5"/>
    <mergeCell ref="D5:E5"/>
    <mergeCell ref="F5:L5"/>
  </mergeCells>
  <hyperlinks>
    <hyperlink ref="B10" r:id="rId1" xr:uid="{00000000-0004-0000-0100-000000000000}"/>
    <hyperlink ref="B20" r:id="rId2" xr:uid="{00000000-0004-0000-0100-000001000000}"/>
  </hyperlinks>
  <pageMargins left="0.7" right="0.7" top="0.75" bottom="0.75" header="0.3" footer="0.3"/>
  <pageSetup paperSize="1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3"/>
  <sheetViews>
    <sheetView zoomScale="60" zoomScaleNormal="60" workbookViewId="0">
      <selection activeCell="L41" sqref="L41"/>
    </sheetView>
  </sheetViews>
  <sheetFormatPr baseColWidth="10" defaultColWidth="11.5" defaultRowHeight="15" x14ac:dyDescent="0.2"/>
  <cols>
    <col min="1" max="1" width="2" style="24" customWidth="1"/>
    <col min="2" max="2" width="14.1640625" style="24" customWidth="1"/>
    <col min="3" max="3" width="14.83203125" style="24" customWidth="1"/>
    <col min="4" max="4" width="11.5" style="24"/>
    <col min="5" max="5" width="13" style="24" customWidth="1"/>
    <col min="6" max="6" width="18.83203125" style="24" customWidth="1"/>
    <col min="7" max="7" width="73" style="24" customWidth="1"/>
    <col min="8" max="8" width="39" style="24" customWidth="1"/>
    <col min="9" max="9" width="30.5" style="24" customWidth="1"/>
    <col min="10" max="10" width="94.6640625" style="24" customWidth="1"/>
    <col min="11" max="11" width="54.83203125" style="24" customWidth="1"/>
    <col min="12" max="12" width="37" style="24" customWidth="1"/>
    <col min="13" max="13" width="41.83203125" style="24" customWidth="1"/>
    <col min="14" max="16384" width="11.5" style="24"/>
  </cols>
  <sheetData>
    <row r="1" spans="2:13" ht="9.75" customHeight="1" thickBot="1" x14ac:dyDescent="0.25"/>
    <row r="2" spans="2:13" s="25" customFormat="1" ht="39" customHeight="1" x14ac:dyDescent="0.2">
      <c r="B2" s="362"/>
      <c r="C2" s="363"/>
      <c r="D2" s="337" t="s">
        <v>0</v>
      </c>
      <c r="E2" s="337"/>
      <c r="F2" s="382" t="s">
        <v>1</v>
      </c>
      <c r="G2" s="383"/>
      <c r="H2" s="383"/>
      <c r="I2" s="383"/>
      <c r="J2" s="384"/>
      <c r="K2" s="449" t="s">
        <v>2</v>
      </c>
      <c r="L2" s="450"/>
      <c r="M2" s="117"/>
    </row>
    <row r="3" spans="2:13" s="25" customFormat="1" ht="27.75" customHeight="1" x14ac:dyDescent="0.2">
      <c r="B3" s="364"/>
      <c r="C3" s="365"/>
      <c r="D3" s="338" t="s">
        <v>3</v>
      </c>
      <c r="E3" s="338"/>
      <c r="F3" s="385" t="s">
        <v>4</v>
      </c>
      <c r="G3" s="386"/>
      <c r="H3" s="386"/>
      <c r="I3" s="386"/>
      <c r="J3" s="387"/>
      <c r="K3" s="451" t="s">
        <v>5</v>
      </c>
      <c r="L3" s="452"/>
      <c r="M3" s="118"/>
    </row>
    <row r="4" spans="2:13" s="25" customFormat="1" ht="27.75" customHeight="1" x14ac:dyDescent="0.2">
      <c r="B4" s="364"/>
      <c r="C4" s="365"/>
      <c r="D4" s="338" t="s">
        <v>6</v>
      </c>
      <c r="E4" s="338"/>
      <c r="F4" s="456" t="s">
        <v>7</v>
      </c>
      <c r="G4" s="457"/>
      <c r="H4" s="457"/>
      <c r="I4" s="457"/>
      <c r="J4" s="458"/>
      <c r="K4" s="354" t="s">
        <v>8</v>
      </c>
      <c r="L4" s="453"/>
      <c r="M4" s="359"/>
    </row>
    <row r="5" spans="2:13" s="25" customFormat="1" ht="42" customHeight="1" thickBot="1" x14ac:dyDescent="0.25">
      <c r="B5" s="366"/>
      <c r="C5" s="367"/>
      <c r="D5" s="339" t="s">
        <v>9</v>
      </c>
      <c r="E5" s="339"/>
      <c r="F5" s="459" t="s">
        <v>10</v>
      </c>
      <c r="G5" s="460"/>
      <c r="H5" s="460"/>
      <c r="I5" s="460"/>
      <c r="J5" s="461"/>
      <c r="K5" s="454"/>
      <c r="L5" s="455"/>
      <c r="M5" s="448"/>
    </row>
    <row r="6" spans="2:13" ht="23.25" customHeight="1" thickBot="1" x14ac:dyDescent="0.25">
      <c r="B6" s="334" t="s">
        <v>172</v>
      </c>
      <c r="C6" s="335"/>
      <c r="D6" s="335"/>
      <c r="E6" s="335"/>
      <c r="F6" s="335"/>
      <c r="G6" s="335"/>
      <c r="H6" s="335"/>
      <c r="I6" s="335"/>
      <c r="J6" s="335"/>
      <c r="K6" s="335"/>
      <c r="L6" s="335"/>
      <c r="M6" s="336"/>
    </row>
    <row r="7" spans="2:13" ht="42" customHeight="1" thickBot="1" x14ac:dyDescent="0.25">
      <c r="B7" s="445" t="s">
        <v>173</v>
      </c>
      <c r="C7" s="446"/>
      <c r="D7" s="446"/>
      <c r="E7" s="446"/>
      <c r="F7" s="446"/>
      <c r="G7" s="446"/>
      <c r="H7" s="446"/>
      <c r="I7" s="446"/>
      <c r="J7" s="446"/>
      <c r="K7" s="446"/>
      <c r="L7" s="446"/>
      <c r="M7" s="447"/>
    </row>
    <row r="8" spans="2:13" ht="27.75" customHeight="1" thickBot="1" x14ac:dyDescent="0.25">
      <c r="B8" s="442" t="s">
        <v>174</v>
      </c>
      <c r="C8" s="443"/>
      <c r="D8" s="443"/>
      <c r="E8" s="443"/>
      <c r="F8" s="443"/>
      <c r="G8" s="443"/>
      <c r="H8" s="443"/>
      <c r="I8" s="443"/>
      <c r="J8" s="443"/>
      <c r="K8" s="443"/>
      <c r="L8" s="443"/>
      <c r="M8" s="444"/>
    </row>
    <row r="9" spans="2:13" ht="80.25" customHeight="1" thickBot="1" x14ac:dyDescent="0.25">
      <c r="B9" s="439" t="s">
        <v>175</v>
      </c>
      <c r="C9" s="439"/>
      <c r="D9" s="439"/>
      <c r="E9" s="440" t="s">
        <v>176</v>
      </c>
      <c r="F9" s="440"/>
      <c r="G9" s="438" t="s">
        <v>177</v>
      </c>
      <c r="H9" s="438"/>
      <c r="I9" s="438"/>
      <c r="J9" s="438"/>
      <c r="K9" s="438"/>
      <c r="L9" s="438"/>
      <c r="M9" s="438"/>
    </row>
    <row r="10" spans="2:13" ht="16" thickBot="1" x14ac:dyDescent="0.25">
      <c r="B10" s="439"/>
      <c r="C10" s="439"/>
      <c r="D10" s="439"/>
      <c r="E10" s="440"/>
      <c r="F10" s="440"/>
      <c r="G10" s="438"/>
      <c r="H10" s="438"/>
      <c r="I10" s="438"/>
      <c r="J10" s="438"/>
      <c r="K10" s="438"/>
      <c r="L10" s="438"/>
      <c r="M10" s="438"/>
    </row>
    <row r="11" spans="2:13" ht="34.5" customHeight="1" thickBot="1" x14ac:dyDescent="0.25">
      <c r="B11" s="439"/>
      <c r="C11" s="439"/>
      <c r="D11" s="439"/>
      <c r="E11" s="440" t="s">
        <v>178</v>
      </c>
      <c r="F11" s="440"/>
      <c r="G11" s="438" t="s">
        <v>179</v>
      </c>
      <c r="H11" s="438"/>
      <c r="I11" s="438"/>
      <c r="J11" s="438"/>
      <c r="K11" s="438"/>
      <c r="L11" s="438"/>
      <c r="M11" s="438"/>
    </row>
    <row r="12" spans="2:13" ht="43.5" customHeight="1" thickBot="1" x14ac:dyDescent="0.25">
      <c r="B12" s="439"/>
      <c r="C12" s="439"/>
      <c r="D12" s="439"/>
      <c r="E12" s="440"/>
      <c r="F12" s="440"/>
      <c r="G12" s="438"/>
      <c r="H12" s="438"/>
      <c r="I12" s="438"/>
      <c r="J12" s="438"/>
      <c r="K12" s="438"/>
      <c r="L12" s="438"/>
      <c r="M12" s="438"/>
    </row>
    <row r="13" spans="2:13" ht="27.75" customHeight="1" thickBot="1" x14ac:dyDescent="0.25">
      <c r="B13" s="439"/>
      <c r="C13" s="439"/>
      <c r="D13" s="439"/>
      <c r="E13" s="440" t="s">
        <v>180</v>
      </c>
      <c r="F13" s="440"/>
      <c r="G13" s="438" t="s">
        <v>181</v>
      </c>
      <c r="H13" s="438"/>
      <c r="I13" s="438"/>
      <c r="J13" s="438"/>
      <c r="K13" s="438"/>
      <c r="L13" s="438"/>
      <c r="M13" s="438"/>
    </row>
    <row r="14" spans="2:13" ht="42" customHeight="1" thickBot="1" x14ac:dyDescent="0.25">
      <c r="B14" s="439"/>
      <c r="C14" s="439"/>
      <c r="D14" s="439"/>
      <c r="E14" s="440"/>
      <c r="F14" s="440"/>
      <c r="G14" s="438"/>
      <c r="H14" s="438"/>
      <c r="I14" s="438"/>
      <c r="J14" s="438"/>
      <c r="K14" s="438"/>
      <c r="L14" s="438"/>
      <c r="M14" s="438"/>
    </row>
    <row r="15" spans="2:13" ht="27.75" customHeight="1" thickBot="1" x14ac:dyDescent="0.25">
      <c r="B15" s="439"/>
      <c r="C15" s="439"/>
      <c r="D15" s="439"/>
      <c r="E15" s="441" t="s">
        <v>182</v>
      </c>
      <c r="F15" s="441"/>
      <c r="G15" s="438" t="s">
        <v>183</v>
      </c>
      <c r="H15" s="438"/>
      <c r="I15" s="438"/>
      <c r="J15" s="438"/>
      <c r="K15" s="438"/>
      <c r="L15" s="438"/>
      <c r="M15" s="438"/>
    </row>
    <row r="16" spans="2:13" ht="27.75" customHeight="1" thickBot="1" x14ac:dyDescent="0.25">
      <c r="B16" s="439"/>
      <c r="C16" s="439"/>
      <c r="D16" s="439"/>
      <c r="E16" s="441"/>
      <c r="F16" s="441"/>
      <c r="G16" s="438"/>
      <c r="H16" s="438"/>
      <c r="I16" s="438"/>
      <c r="J16" s="438"/>
      <c r="K16" s="438"/>
      <c r="L16" s="438"/>
      <c r="M16" s="438"/>
    </row>
    <row r="17" spans="2:13" ht="27.75" customHeight="1" thickBot="1" x14ac:dyDescent="0.25">
      <c r="B17" s="439"/>
      <c r="C17" s="439"/>
      <c r="D17" s="439"/>
      <c r="E17" s="440" t="s">
        <v>184</v>
      </c>
      <c r="F17" s="440"/>
      <c r="G17" s="438" t="s">
        <v>185</v>
      </c>
      <c r="H17" s="438"/>
      <c r="I17" s="438"/>
      <c r="J17" s="438"/>
      <c r="K17" s="438"/>
      <c r="L17" s="438"/>
      <c r="M17" s="438"/>
    </row>
    <row r="18" spans="2:13" ht="27.75" customHeight="1" thickBot="1" x14ac:dyDescent="0.25">
      <c r="B18" s="439"/>
      <c r="C18" s="439"/>
      <c r="D18" s="439"/>
      <c r="E18" s="440"/>
      <c r="F18" s="440"/>
      <c r="G18" s="438"/>
      <c r="H18" s="438"/>
      <c r="I18" s="438"/>
      <c r="J18" s="438"/>
      <c r="K18" s="438"/>
      <c r="L18" s="438"/>
      <c r="M18" s="438"/>
    </row>
    <row r="19" spans="2:13" ht="27.75" customHeight="1" thickBot="1" x14ac:dyDescent="0.25">
      <c r="B19" s="439"/>
      <c r="C19" s="439"/>
      <c r="D19" s="439"/>
      <c r="E19" s="440" t="s">
        <v>186</v>
      </c>
      <c r="F19" s="440"/>
      <c r="G19" s="438" t="s">
        <v>187</v>
      </c>
      <c r="H19" s="438"/>
      <c r="I19" s="438"/>
      <c r="J19" s="438"/>
      <c r="K19" s="438"/>
      <c r="L19" s="438"/>
      <c r="M19" s="438"/>
    </row>
    <row r="20" spans="2:13" ht="27.75" customHeight="1" thickBot="1" x14ac:dyDescent="0.25">
      <c r="B20" s="439"/>
      <c r="C20" s="439"/>
      <c r="D20" s="439"/>
      <c r="E20" s="440"/>
      <c r="F20" s="440"/>
      <c r="G20" s="438"/>
      <c r="H20" s="438"/>
      <c r="I20" s="438"/>
      <c r="J20" s="438"/>
      <c r="K20" s="438"/>
      <c r="L20" s="438"/>
      <c r="M20" s="438"/>
    </row>
    <row r="21" spans="2:13" ht="27.75" customHeight="1" thickBot="1" x14ac:dyDescent="0.25">
      <c r="B21" s="439" t="s">
        <v>188</v>
      </c>
      <c r="C21" s="439"/>
      <c r="D21" s="439"/>
      <c r="E21" s="440" t="s">
        <v>189</v>
      </c>
      <c r="F21" s="440"/>
      <c r="G21" s="438" t="s">
        <v>190</v>
      </c>
      <c r="H21" s="438"/>
      <c r="I21" s="438"/>
      <c r="J21" s="438"/>
      <c r="K21" s="438"/>
      <c r="L21" s="438"/>
      <c r="M21" s="438"/>
    </row>
    <row r="22" spans="2:13" ht="27.75" customHeight="1" thickBot="1" x14ac:dyDescent="0.25">
      <c r="B22" s="439"/>
      <c r="C22" s="439"/>
      <c r="D22" s="439"/>
      <c r="E22" s="440"/>
      <c r="F22" s="440"/>
      <c r="G22" s="438"/>
      <c r="H22" s="438"/>
      <c r="I22" s="438"/>
      <c r="J22" s="438"/>
      <c r="K22" s="438"/>
      <c r="L22" s="438"/>
      <c r="M22" s="438"/>
    </row>
    <row r="23" spans="2:13" ht="66" customHeight="1" thickBot="1" x14ac:dyDescent="0.25">
      <c r="B23" s="439"/>
      <c r="C23" s="439"/>
      <c r="D23" s="439"/>
      <c r="E23" s="440" t="s">
        <v>191</v>
      </c>
      <c r="F23" s="440"/>
      <c r="G23" s="438" t="s">
        <v>192</v>
      </c>
      <c r="H23" s="438"/>
      <c r="I23" s="438"/>
      <c r="J23" s="438"/>
      <c r="K23" s="438"/>
      <c r="L23" s="438"/>
      <c r="M23" s="438"/>
    </row>
    <row r="24" spans="2:13" ht="27.75" customHeight="1" thickBot="1" x14ac:dyDescent="0.25">
      <c r="B24" s="439"/>
      <c r="C24" s="439"/>
      <c r="D24" s="439"/>
      <c r="E24" s="440"/>
      <c r="F24" s="440"/>
      <c r="G24" s="438"/>
      <c r="H24" s="438"/>
      <c r="I24" s="438"/>
      <c r="J24" s="438"/>
      <c r="K24" s="438"/>
      <c r="L24" s="438"/>
      <c r="M24" s="438"/>
    </row>
    <row r="25" spans="2:13" ht="27.75" customHeight="1" thickBot="1" x14ac:dyDescent="0.25">
      <c r="B25" s="439"/>
      <c r="C25" s="439"/>
      <c r="D25" s="439"/>
      <c r="E25" s="440" t="s">
        <v>193</v>
      </c>
      <c r="F25" s="440"/>
      <c r="G25" s="438" t="s">
        <v>194</v>
      </c>
      <c r="H25" s="438"/>
      <c r="I25" s="438"/>
      <c r="J25" s="438"/>
      <c r="K25" s="438"/>
      <c r="L25" s="438"/>
      <c r="M25" s="438"/>
    </row>
    <row r="26" spans="2:13" ht="42" customHeight="1" thickBot="1" x14ac:dyDescent="0.25">
      <c r="B26" s="439"/>
      <c r="C26" s="439"/>
      <c r="D26" s="439"/>
      <c r="E26" s="440"/>
      <c r="F26" s="440"/>
      <c r="G26" s="438"/>
      <c r="H26" s="438"/>
      <c r="I26" s="438"/>
      <c r="J26" s="438"/>
      <c r="K26" s="438"/>
      <c r="L26" s="438"/>
      <c r="M26" s="438"/>
    </row>
    <row r="27" spans="2:13" ht="35.25" customHeight="1" thickBot="1" x14ac:dyDescent="0.25">
      <c r="B27" s="439"/>
      <c r="C27" s="439"/>
      <c r="D27" s="439"/>
      <c r="E27" s="440" t="s">
        <v>195</v>
      </c>
      <c r="F27" s="440"/>
      <c r="G27" s="438" t="s">
        <v>196</v>
      </c>
      <c r="H27" s="438"/>
      <c r="I27" s="438"/>
      <c r="J27" s="438"/>
      <c r="K27" s="438"/>
      <c r="L27" s="438"/>
      <c r="M27" s="438"/>
    </row>
    <row r="28" spans="2:13" ht="42" customHeight="1" thickBot="1" x14ac:dyDescent="0.25">
      <c r="B28" s="439"/>
      <c r="C28" s="439"/>
      <c r="D28" s="439"/>
      <c r="E28" s="440"/>
      <c r="F28" s="440"/>
      <c r="G28" s="438"/>
      <c r="H28" s="438"/>
      <c r="I28" s="438"/>
      <c r="J28" s="438"/>
      <c r="K28" s="438"/>
      <c r="L28" s="438"/>
      <c r="M28" s="438"/>
    </row>
    <row r="29" spans="2:13" ht="53.25" customHeight="1" thickBot="1" x14ac:dyDescent="0.25">
      <c r="B29" s="439"/>
      <c r="C29" s="439"/>
      <c r="D29" s="439"/>
      <c r="E29" s="440" t="s">
        <v>197</v>
      </c>
      <c r="F29" s="440"/>
      <c r="G29" s="438" t="s">
        <v>198</v>
      </c>
      <c r="H29" s="438"/>
      <c r="I29" s="438"/>
      <c r="J29" s="438"/>
      <c r="K29" s="438"/>
      <c r="L29" s="438"/>
      <c r="M29" s="438"/>
    </row>
    <row r="30" spans="2:13" ht="59.25" customHeight="1" thickBot="1" x14ac:dyDescent="0.25">
      <c r="B30" s="439"/>
      <c r="C30" s="439"/>
      <c r="D30" s="439"/>
      <c r="E30" s="440"/>
      <c r="F30" s="440"/>
      <c r="G30" s="438"/>
      <c r="H30" s="438"/>
      <c r="I30" s="438"/>
      <c r="J30" s="438"/>
      <c r="K30" s="438"/>
      <c r="L30" s="438"/>
      <c r="M30" s="438"/>
    </row>
    <row r="31" spans="2:13" ht="39" customHeight="1" thickBot="1" x14ac:dyDescent="0.25">
      <c r="B31" s="439"/>
      <c r="C31" s="439"/>
      <c r="D31" s="439"/>
      <c r="E31" s="441" t="s">
        <v>199</v>
      </c>
      <c r="F31" s="441"/>
      <c r="G31" s="438" t="s">
        <v>200</v>
      </c>
      <c r="H31" s="438"/>
      <c r="I31" s="438"/>
      <c r="J31" s="438"/>
      <c r="K31" s="438"/>
      <c r="L31" s="438"/>
      <c r="M31" s="438"/>
    </row>
    <row r="32" spans="2:13" ht="49.5" customHeight="1" thickBot="1" x14ac:dyDescent="0.25">
      <c r="B32" s="439"/>
      <c r="C32" s="439"/>
      <c r="D32" s="439"/>
      <c r="E32" s="441"/>
      <c r="F32" s="441"/>
      <c r="G32" s="438"/>
      <c r="H32" s="438"/>
      <c r="I32" s="438"/>
      <c r="J32" s="438"/>
      <c r="K32" s="438"/>
      <c r="L32" s="438"/>
      <c r="M32" s="438"/>
    </row>
    <row r="33" spans="2:13" ht="106.5" customHeight="1" thickBot="1" x14ac:dyDescent="0.25">
      <c r="B33" s="430" t="s">
        <v>201</v>
      </c>
      <c r="C33" s="431"/>
      <c r="D33" s="432"/>
      <c r="E33" s="436" t="s">
        <v>9</v>
      </c>
      <c r="F33" s="437"/>
      <c r="G33" s="119" t="s">
        <v>202</v>
      </c>
      <c r="H33" s="119" t="s">
        <v>203</v>
      </c>
      <c r="I33" s="119" t="s">
        <v>204</v>
      </c>
      <c r="J33" s="119" t="s">
        <v>205</v>
      </c>
      <c r="K33" s="119" t="s">
        <v>206</v>
      </c>
      <c r="L33" s="120" t="s">
        <v>207</v>
      </c>
      <c r="M33" s="120" t="s">
        <v>208</v>
      </c>
    </row>
    <row r="34" spans="2:13" ht="105.75" customHeight="1" thickBot="1" x14ac:dyDescent="0.25">
      <c r="B34" s="433"/>
      <c r="C34" s="434"/>
      <c r="D34" s="435"/>
      <c r="E34" s="428" t="s">
        <v>209</v>
      </c>
      <c r="F34" s="429"/>
      <c r="G34" s="2" t="s">
        <v>210</v>
      </c>
      <c r="H34" s="2"/>
      <c r="I34" s="2"/>
      <c r="J34" s="2" t="s">
        <v>211</v>
      </c>
      <c r="K34" s="2" t="s">
        <v>212</v>
      </c>
      <c r="L34" s="4"/>
      <c r="M34" s="4"/>
    </row>
    <row r="35" spans="2:13" ht="91" thickBot="1" x14ac:dyDescent="0.25">
      <c r="B35" s="433"/>
      <c r="C35" s="434"/>
      <c r="D35" s="435"/>
      <c r="E35" s="428" t="s">
        <v>213</v>
      </c>
      <c r="F35" s="429"/>
      <c r="G35" s="2" t="s">
        <v>214</v>
      </c>
      <c r="H35" s="2"/>
      <c r="I35" s="2"/>
      <c r="J35" s="2" t="s">
        <v>215</v>
      </c>
      <c r="K35" s="2" t="s">
        <v>216</v>
      </c>
      <c r="L35" s="4"/>
      <c r="M35" s="4"/>
    </row>
    <row r="36" spans="2:13" ht="136" thickBot="1" x14ac:dyDescent="0.25">
      <c r="B36" s="433"/>
      <c r="C36" s="434"/>
      <c r="D36" s="435"/>
      <c r="E36" s="428" t="s">
        <v>217</v>
      </c>
      <c r="F36" s="429"/>
      <c r="G36" s="2" t="s">
        <v>218</v>
      </c>
      <c r="H36" s="2"/>
      <c r="I36" s="2"/>
      <c r="J36" s="2" t="s">
        <v>219</v>
      </c>
      <c r="K36" s="2" t="s">
        <v>220</v>
      </c>
      <c r="L36" s="4"/>
      <c r="M36" s="4"/>
    </row>
    <row r="37" spans="2:13" ht="90" x14ac:dyDescent="0.2">
      <c r="B37" s="433"/>
      <c r="C37" s="434"/>
      <c r="D37" s="435"/>
      <c r="E37" s="428" t="s">
        <v>221</v>
      </c>
      <c r="F37" s="429"/>
      <c r="G37" s="2" t="s">
        <v>222</v>
      </c>
      <c r="H37" s="2"/>
      <c r="I37" s="2"/>
      <c r="J37" s="2" t="s">
        <v>223</v>
      </c>
      <c r="K37" s="2" t="s">
        <v>224</v>
      </c>
      <c r="L37" s="4"/>
      <c r="M37" s="4"/>
    </row>
    <row r="38" spans="2:13" ht="136" thickBot="1" x14ac:dyDescent="0.25">
      <c r="B38" s="433"/>
      <c r="C38" s="434"/>
      <c r="D38" s="435"/>
      <c r="E38" s="428" t="s">
        <v>225</v>
      </c>
      <c r="F38" s="429"/>
      <c r="G38" s="2" t="s">
        <v>226</v>
      </c>
      <c r="H38" s="2"/>
      <c r="I38" s="2"/>
      <c r="J38" s="2" t="s">
        <v>227</v>
      </c>
      <c r="K38" s="2" t="s">
        <v>228</v>
      </c>
      <c r="L38" s="4"/>
      <c r="M38" s="4"/>
    </row>
    <row r="39" spans="2:13" ht="106" thickBot="1" x14ac:dyDescent="0.25">
      <c r="B39" s="433"/>
      <c r="C39" s="434"/>
      <c r="D39" s="435"/>
      <c r="E39" s="428" t="s">
        <v>229</v>
      </c>
      <c r="F39" s="429"/>
      <c r="G39" s="2" t="s">
        <v>230</v>
      </c>
      <c r="H39" s="2"/>
      <c r="I39" s="2"/>
      <c r="J39" s="2" t="s">
        <v>231</v>
      </c>
      <c r="K39" s="2" t="s">
        <v>232</v>
      </c>
      <c r="L39" s="4"/>
      <c r="M39" s="4"/>
    </row>
    <row r="40" spans="2:13" ht="285" x14ac:dyDescent="0.2">
      <c r="B40" s="433"/>
      <c r="C40" s="434"/>
      <c r="D40" s="435"/>
      <c r="E40" s="428" t="s">
        <v>233</v>
      </c>
      <c r="F40" s="429"/>
      <c r="G40" s="2" t="s">
        <v>234</v>
      </c>
      <c r="H40" s="2"/>
      <c r="I40" s="2"/>
      <c r="J40" s="2" t="s">
        <v>235</v>
      </c>
      <c r="K40" s="2" t="s">
        <v>236</v>
      </c>
      <c r="L40" s="4"/>
      <c r="M40" s="4"/>
    </row>
    <row r="41" spans="2:13" ht="210" x14ac:dyDescent="0.2">
      <c r="B41" s="433"/>
      <c r="C41" s="434"/>
      <c r="D41" s="435"/>
      <c r="E41" s="428" t="s">
        <v>237</v>
      </c>
      <c r="F41" s="429"/>
      <c r="G41" s="2" t="s">
        <v>238</v>
      </c>
      <c r="H41" s="2"/>
      <c r="I41" s="2"/>
      <c r="J41" s="2" t="s">
        <v>239</v>
      </c>
      <c r="K41" s="2" t="s">
        <v>240</v>
      </c>
      <c r="L41" s="4"/>
      <c r="M41" s="4"/>
    </row>
    <row r="42" spans="2:13" ht="61" thickBot="1" x14ac:dyDescent="0.25">
      <c r="B42" s="433"/>
      <c r="C42" s="434"/>
      <c r="D42" s="435"/>
      <c r="E42" s="428" t="s">
        <v>241</v>
      </c>
      <c r="F42" s="429"/>
      <c r="G42" s="2" t="s">
        <v>242</v>
      </c>
      <c r="H42" s="2"/>
      <c r="I42" s="2"/>
      <c r="J42" s="2"/>
      <c r="K42" s="2" t="s">
        <v>243</v>
      </c>
      <c r="L42" s="4"/>
      <c r="M42" s="4"/>
    </row>
    <row r="43" spans="2:13" ht="76" thickBot="1" x14ac:dyDescent="0.25">
      <c r="B43" s="433"/>
      <c r="C43" s="434"/>
      <c r="D43" s="435"/>
      <c r="E43" s="428" t="s">
        <v>244</v>
      </c>
      <c r="F43" s="429"/>
      <c r="G43" s="2" t="s">
        <v>245</v>
      </c>
      <c r="H43" s="2"/>
      <c r="I43" s="2"/>
      <c r="J43" s="2" t="s">
        <v>246</v>
      </c>
      <c r="K43" s="2" t="s">
        <v>247</v>
      </c>
      <c r="L43" s="4"/>
      <c r="M43" s="4"/>
    </row>
    <row r="44" spans="2:13" ht="336" customHeight="1" thickBot="1" x14ac:dyDescent="0.25">
      <c r="B44" s="433"/>
      <c r="C44" s="434"/>
      <c r="D44" s="435"/>
      <c r="E44" s="428" t="s">
        <v>248</v>
      </c>
      <c r="F44" s="429"/>
      <c r="G44" s="2" t="s">
        <v>249</v>
      </c>
      <c r="H44" s="2"/>
      <c r="I44" s="2"/>
      <c r="J44" s="2" t="s">
        <v>250</v>
      </c>
      <c r="K44" s="2" t="s">
        <v>251</v>
      </c>
      <c r="L44" s="4"/>
      <c r="M44" s="4"/>
    </row>
    <row r="45" spans="2:13" ht="76" thickBot="1" x14ac:dyDescent="0.25">
      <c r="B45" s="433"/>
      <c r="C45" s="434"/>
      <c r="D45" s="435"/>
      <c r="E45" s="428" t="s">
        <v>252</v>
      </c>
      <c r="F45" s="429"/>
      <c r="G45" s="2" t="s">
        <v>253</v>
      </c>
      <c r="H45" s="2"/>
      <c r="I45" s="2"/>
      <c r="J45" s="2" t="s">
        <v>254</v>
      </c>
      <c r="K45" s="2" t="s">
        <v>255</v>
      </c>
      <c r="L45" s="4"/>
      <c r="M45" s="4"/>
    </row>
    <row r="46" spans="2:13" ht="106" thickBot="1" x14ac:dyDescent="0.25">
      <c r="B46" s="433"/>
      <c r="C46" s="434"/>
      <c r="D46" s="435"/>
      <c r="E46" s="428" t="s">
        <v>256</v>
      </c>
      <c r="F46" s="429"/>
      <c r="G46" s="2" t="s">
        <v>257</v>
      </c>
      <c r="H46" s="3"/>
      <c r="I46" s="3"/>
      <c r="J46" s="2" t="s">
        <v>258</v>
      </c>
      <c r="K46" s="23" t="s">
        <v>259</v>
      </c>
      <c r="L46" s="4"/>
      <c r="M46" s="4"/>
    </row>
    <row r="47" spans="2:13" ht="166" thickBot="1" x14ac:dyDescent="0.25">
      <c r="B47" s="433"/>
      <c r="C47" s="434"/>
      <c r="D47" s="435"/>
      <c r="E47" s="428" t="s">
        <v>260</v>
      </c>
      <c r="F47" s="429"/>
      <c r="G47" s="2" t="s">
        <v>261</v>
      </c>
      <c r="H47" s="3"/>
      <c r="I47" s="3"/>
      <c r="J47" s="2" t="s">
        <v>262</v>
      </c>
      <c r="K47" s="23" t="s">
        <v>259</v>
      </c>
      <c r="L47" s="4"/>
      <c r="M47" s="4"/>
    </row>
    <row r="48" spans="2:13" ht="121" thickBot="1" x14ac:dyDescent="0.25">
      <c r="B48" s="433"/>
      <c r="C48" s="434"/>
      <c r="D48" s="435"/>
      <c r="E48" s="428" t="s">
        <v>263</v>
      </c>
      <c r="F48" s="429"/>
      <c r="G48" s="2" t="s">
        <v>264</v>
      </c>
      <c r="H48" s="3"/>
      <c r="I48" s="3"/>
      <c r="J48" s="2" t="s">
        <v>265</v>
      </c>
      <c r="K48" s="23" t="s">
        <v>266</v>
      </c>
      <c r="L48" s="4"/>
      <c r="M48" s="4"/>
    </row>
    <row r="49" spans="2:13" ht="91" thickBot="1" x14ac:dyDescent="0.25">
      <c r="B49" s="433"/>
      <c r="C49" s="434"/>
      <c r="D49" s="435"/>
      <c r="E49" s="428" t="s">
        <v>267</v>
      </c>
      <c r="F49" s="429"/>
      <c r="G49" s="2" t="s">
        <v>268</v>
      </c>
      <c r="H49" s="3"/>
      <c r="I49" s="3"/>
      <c r="J49" s="2" t="s">
        <v>269</v>
      </c>
      <c r="K49" s="23" t="s">
        <v>270</v>
      </c>
      <c r="L49" s="4"/>
      <c r="M49" s="4"/>
    </row>
    <row r="50" spans="2:13" ht="52.5" customHeight="1" x14ac:dyDescent="0.2">
      <c r="B50" s="26"/>
      <c r="C50" s="27"/>
      <c r="D50" s="27"/>
      <c r="E50" s="27"/>
      <c r="F50" s="27"/>
      <c r="G50" s="27"/>
      <c r="H50" s="27"/>
      <c r="I50" s="27"/>
      <c r="J50" s="27"/>
      <c r="K50" s="27"/>
      <c r="L50" s="27"/>
      <c r="M50" s="28"/>
    </row>
    <row r="51" spans="2:13" ht="18" x14ac:dyDescent="0.2">
      <c r="B51" s="26"/>
      <c r="C51" s="101"/>
      <c r="D51" s="101"/>
      <c r="E51" s="96"/>
      <c r="F51" s="96"/>
      <c r="G51" s="96"/>
      <c r="H51" s="96"/>
      <c r="I51" s="96"/>
      <c r="J51" s="27"/>
      <c r="K51" s="27"/>
      <c r="L51" s="27"/>
      <c r="M51" s="28"/>
    </row>
    <row r="52" spans="2:13" x14ac:dyDescent="0.2">
      <c r="B52" s="26"/>
      <c r="C52" s="27"/>
      <c r="D52" s="27"/>
      <c r="E52" s="27"/>
      <c r="F52" s="27"/>
      <c r="G52" s="27"/>
      <c r="H52" s="27"/>
      <c r="I52" s="27"/>
      <c r="J52" s="27"/>
      <c r="K52" s="27"/>
      <c r="L52" s="27"/>
      <c r="M52" s="28"/>
    </row>
    <row r="53" spans="2:13" ht="16" thickBot="1" x14ac:dyDescent="0.25">
      <c r="B53" s="106"/>
      <c r="C53" s="107"/>
      <c r="D53" s="107"/>
      <c r="E53" s="107"/>
      <c r="F53" s="107"/>
      <c r="G53" s="107"/>
      <c r="H53" s="107"/>
      <c r="I53" s="107"/>
      <c r="J53" s="107"/>
      <c r="K53" s="107"/>
      <c r="L53" s="107"/>
      <c r="M53" s="108"/>
    </row>
  </sheetData>
  <sheetProtection algorithmName="SHA-512" hashValue="UbXNT2R19d91OJnfk/e8FTIS9QOGFDPVy8TfKjpjsW421oUE23AhibKJPNWfBzoM9R5DXGUKHb67xXqj1neKlQ==" saltValue="RIahYvS/uao/VKjo1N1j1A==" spinCount="100000" sheet="1" objects="1" scenarios="1" formatCells="0" formatColumns="0" formatRows="0"/>
  <mergeCells count="60">
    <mergeCell ref="D3:E3"/>
    <mergeCell ref="D4:E4"/>
    <mergeCell ref="B7:M7"/>
    <mergeCell ref="D5:E5"/>
    <mergeCell ref="B6:M6"/>
    <mergeCell ref="B2:C5"/>
    <mergeCell ref="D2:E2"/>
    <mergeCell ref="M4:M5"/>
    <mergeCell ref="K2:L2"/>
    <mergeCell ref="K3:L3"/>
    <mergeCell ref="K4:L5"/>
    <mergeCell ref="F2:J2"/>
    <mergeCell ref="F3:J3"/>
    <mergeCell ref="F4:J4"/>
    <mergeCell ref="F5:J5"/>
    <mergeCell ref="B8:M8"/>
    <mergeCell ref="B9:D20"/>
    <mergeCell ref="E9:F10"/>
    <mergeCell ref="E11:F12"/>
    <mergeCell ref="E13:F14"/>
    <mergeCell ref="E15:F16"/>
    <mergeCell ref="E17:F18"/>
    <mergeCell ref="E19:F20"/>
    <mergeCell ref="G31:M32"/>
    <mergeCell ref="G9:M10"/>
    <mergeCell ref="G11:M12"/>
    <mergeCell ref="G13:M14"/>
    <mergeCell ref="G15:M16"/>
    <mergeCell ref="E35:F35"/>
    <mergeCell ref="E36:F36"/>
    <mergeCell ref="G17:M18"/>
    <mergeCell ref="G19:M20"/>
    <mergeCell ref="B21:D32"/>
    <mergeCell ref="E21:F22"/>
    <mergeCell ref="E23:F24"/>
    <mergeCell ref="E25:F26"/>
    <mergeCell ref="E27:F28"/>
    <mergeCell ref="E29:F30"/>
    <mergeCell ref="E31:F32"/>
    <mergeCell ref="G21:M22"/>
    <mergeCell ref="G23:M24"/>
    <mergeCell ref="G25:M26"/>
    <mergeCell ref="G27:M28"/>
    <mergeCell ref="G29:M30"/>
    <mergeCell ref="E47:F47"/>
    <mergeCell ref="E48:F48"/>
    <mergeCell ref="E49:F49"/>
    <mergeCell ref="B33:D49"/>
    <mergeCell ref="E42:F42"/>
    <mergeCell ref="E43:F43"/>
    <mergeCell ref="E44:F44"/>
    <mergeCell ref="E45:F45"/>
    <mergeCell ref="E46:F46"/>
    <mergeCell ref="E37:F37"/>
    <mergeCell ref="E38:F38"/>
    <mergeCell ref="E39:F39"/>
    <mergeCell ref="E40:F40"/>
    <mergeCell ref="E41:F41"/>
    <mergeCell ref="E33:F33"/>
    <mergeCell ref="E34:F34"/>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95"/>
  <sheetViews>
    <sheetView topLeftCell="A4" zoomScale="70" zoomScaleNormal="70" workbookViewId="0">
      <pane ySplit="8" topLeftCell="A133" activePane="bottomLeft" state="frozen"/>
      <selection activeCell="A4" sqref="A4"/>
      <selection pane="bottomLeft" activeCell="G133" sqref="G133:G134"/>
    </sheetView>
  </sheetViews>
  <sheetFormatPr baseColWidth="10" defaultColWidth="11.5" defaultRowHeight="15" x14ac:dyDescent="0.2"/>
  <cols>
    <col min="1" max="1" width="7.1640625" style="24" customWidth="1"/>
    <col min="2" max="2" width="17.6640625" style="24" customWidth="1"/>
    <col min="3" max="3" width="23.33203125" style="24" customWidth="1"/>
    <col min="4" max="4" width="59.33203125" style="24" customWidth="1"/>
    <col min="5" max="5" width="33" style="24" customWidth="1"/>
    <col min="6" max="6" width="6.5" style="24" customWidth="1"/>
    <col min="7" max="7" width="69.5" style="24" customWidth="1"/>
    <col min="8" max="8" width="28" style="24" customWidth="1"/>
    <col min="9" max="9" width="29.6640625" style="24" customWidth="1"/>
    <col min="10" max="10" width="25" style="24" customWidth="1"/>
    <col min="11" max="11" width="19.1640625" style="24" customWidth="1"/>
    <col min="12" max="12" width="28" style="24" customWidth="1"/>
    <col min="13" max="13" width="23.33203125" style="24" customWidth="1"/>
    <col min="14" max="14" width="8.5" style="24" customWidth="1"/>
    <col min="15" max="15" width="7.83203125" style="24" customWidth="1"/>
    <col min="16" max="16" width="10.33203125" style="24" customWidth="1"/>
    <col min="17" max="17" width="10.83203125" style="24" customWidth="1"/>
    <col min="18" max="16384" width="11.5" style="24"/>
  </cols>
  <sheetData>
    <row r="2" spans="2:17" ht="16" thickBot="1" x14ac:dyDescent="0.25"/>
    <row r="3" spans="2:17" s="25" customFormat="1" ht="39" customHeight="1" x14ac:dyDescent="0.2">
      <c r="B3" s="548"/>
      <c r="C3" s="549"/>
      <c r="D3" s="121" t="s">
        <v>0</v>
      </c>
      <c r="E3" s="554" t="s">
        <v>1</v>
      </c>
      <c r="F3" s="555"/>
      <c r="G3" s="555"/>
      <c r="H3" s="555"/>
      <c r="I3" s="555"/>
      <c r="J3" s="555"/>
      <c r="K3" s="556"/>
      <c r="L3" s="337" t="s">
        <v>2</v>
      </c>
      <c r="M3" s="337"/>
      <c r="N3" s="560"/>
      <c r="O3" s="377"/>
      <c r="P3" s="377"/>
      <c r="Q3" s="561"/>
    </row>
    <row r="4" spans="2:17" s="25" customFormat="1" ht="27.75" customHeight="1" x14ac:dyDescent="0.2">
      <c r="B4" s="550"/>
      <c r="C4" s="551"/>
      <c r="D4" s="122" t="s">
        <v>3</v>
      </c>
      <c r="E4" s="557" t="s">
        <v>4</v>
      </c>
      <c r="F4" s="558"/>
      <c r="G4" s="558"/>
      <c r="H4" s="558"/>
      <c r="I4" s="558"/>
      <c r="J4" s="558"/>
      <c r="K4" s="559"/>
      <c r="L4" s="338" t="s">
        <v>5</v>
      </c>
      <c r="M4" s="338"/>
      <c r="N4" s="399"/>
      <c r="O4" s="375"/>
      <c r="P4" s="375"/>
      <c r="Q4" s="562"/>
    </row>
    <row r="5" spans="2:17" s="25" customFormat="1" ht="27.75" customHeight="1" x14ac:dyDescent="0.2">
      <c r="B5" s="550"/>
      <c r="C5" s="551"/>
      <c r="D5" s="122" t="s">
        <v>6</v>
      </c>
      <c r="E5" s="557" t="s">
        <v>7</v>
      </c>
      <c r="F5" s="558"/>
      <c r="G5" s="558"/>
      <c r="H5" s="558"/>
      <c r="I5" s="558"/>
      <c r="J5" s="558"/>
      <c r="K5" s="559"/>
      <c r="L5" s="354" t="s">
        <v>8</v>
      </c>
      <c r="M5" s="355"/>
      <c r="N5" s="358"/>
      <c r="O5" s="546"/>
      <c r="P5" s="546"/>
      <c r="Q5" s="359"/>
    </row>
    <row r="6" spans="2:17" s="25" customFormat="1" ht="42" customHeight="1" thickBot="1" x14ac:dyDescent="0.25">
      <c r="B6" s="552"/>
      <c r="C6" s="553"/>
      <c r="D6" s="123" t="s">
        <v>9</v>
      </c>
      <c r="E6" s="459" t="s">
        <v>10</v>
      </c>
      <c r="F6" s="460"/>
      <c r="G6" s="460"/>
      <c r="H6" s="460"/>
      <c r="I6" s="460"/>
      <c r="J6" s="460"/>
      <c r="K6" s="461"/>
      <c r="L6" s="356"/>
      <c r="M6" s="357"/>
      <c r="N6" s="360"/>
      <c r="O6" s="547"/>
      <c r="P6" s="547"/>
      <c r="Q6" s="361"/>
    </row>
    <row r="7" spans="2:17" ht="23.25" customHeight="1" thickBot="1" x14ac:dyDescent="0.25">
      <c r="B7" s="334" t="s">
        <v>271</v>
      </c>
      <c r="C7" s="335"/>
      <c r="D7" s="335"/>
      <c r="E7" s="335"/>
      <c r="F7" s="335"/>
      <c r="G7" s="335"/>
      <c r="H7" s="335"/>
      <c r="I7" s="335"/>
      <c r="J7" s="335"/>
      <c r="K7" s="335"/>
      <c r="L7" s="335"/>
      <c r="M7" s="335"/>
      <c r="N7" s="335"/>
      <c r="O7" s="335"/>
      <c r="P7" s="335"/>
      <c r="Q7" s="336"/>
    </row>
    <row r="8" spans="2:17" ht="48" customHeight="1" x14ac:dyDescent="0.2">
      <c r="B8" s="534" t="s">
        <v>272</v>
      </c>
      <c r="C8" s="535"/>
      <c r="D8" s="535"/>
      <c r="E8" s="535"/>
      <c r="F8" s="535"/>
      <c r="G8" s="535"/>
      <c r="H8" s="535"/>
      <c r="I8" s="535"/>
      <c r="J8" s="535"/>
      <c r="K8" s="535"/>
      <c r="L8" s="535"/>
      <c r="M8" s="535"/>
      <c r="N8" s="535"/>
      <c r="O8" s="535"/>
      <c r="P8" s="535"/>
      <c r="Q8" s="536"/>
    </row>
    <row r="9" spans="2:17" ht="27.75" customHeight="1" x14ac:dyDescent="0.2">
      <c r="B9" s="537" t="s">
        <v>273</v>
      </c>
      <c r="C9" s="538"/>
      <c r="D9" s="538"/>
      <c r="E9" s="538"/>
      <c r="F9" s="538"/>
      <c r="G9" s="538"/>
      <c r="H9" s="538"/>
      <c r="I9" s="538"/>
      <c r="J9" s="538"/>
      <c r="K9" s="538"/>
      <c r="L9" s="538"/>
      <c r="M9" s="538"/>
      <c r="N9" s="538"/>
      <c r="O9" s="538"/>
      <c r="P9" s="538"/>
      <c r="Q9" s="539"/>
    </row>
    <row r="10" spans="2:17" ht="36" customHeight="1" x14ac:dyDescent="0.2">
      <c r="B10" s="540" t="s">
        <v>9</v>
      </c>
      <c r="C10" s="541"/>
      <c r="D10" s="566" t="s">
        <v>274</v>
      </c>
      <c r="E10" s="566" t="s">
        <v>275</v>
      </c>
      <c r="F10" s="306" t="s">
        <v>276</v>
      </c>
      <c r="G10" s="306"/>
      <c r="H10" s="542" t="s">
        <v>277</v>
      </c>
      <c r="I10" s="543"/>
      <c r="J10" s="542" t="s">
        <v>278</v>
      </c>
      <c r="K10" s="543"/>
      <c r="L10" s="568" t="s">
        <v>279</v>
      </c>
      <c r="M10" s="569"/>
      <c r="N10" s="563" t="s">
        <v>280</v>
      </c>
      <c r="O10" s="564"/>
      <c r="P10" s="564"/>
      <c r="Q10" s="565"/>
    </row>
    <row r="11" spans="2:17" ht="46.5" customHeight="1" x14ac:dyDescent="0.2">
      <c r="B11" s="540"/>
      <c r="C11" s="541"/>
      <c r="D11" s="567"/>
      <c r="E11" s="567"/>
      <c r="F11" s="306"/>
      <c r="G11" s="306"/>
      <c r="H11" s="544"/>
      <c r="I11" s="545"/>
      <c r="J11" s="544"/>
      <c r="K11" s="545"/>
      <c r="L11" s="570"/>
      <c r="M11" s="571"/>
      <c r="N11" s="124" t="s">
        <v>281</v>
      </c>
      <c r="O11" s="124" t="s">
        <v>282</v>
      </c>
      <c r="P11" s="124" t="s">
        <v>283</v>
      </c>
      <c r="Q11" s="125" t="s">
        <v>284</v>
      </c>
    </row>
    <row r="12" spans="2:17" ht="16.5" customHeight="1" x14ac:dyDescent="0.2">
      <c r="B12" s="527" t="str">
        <f>'2 - CONTEXTO'!E34</f>
        <v>Direccionamiento Estratégico</v>
      </c>
      <c r="C12" s="528"/>
      <c r="D12" s="490" t="s">
        <v>285</v>
      </c>
      <c r="E12" s="522" t="str">
        <f>'2 - CONTEXTO'!K34</f>
        <v>1. Oficina del Planeación.
2. Dirección General.</v>
      </c>
      <c r="F12" s="525">
        <v>1</v>
      </c>
      <c r="G12" s="475" t="s">
        <v>286</v>
      </c>
      <c r="H12" s="475" t="s">
        <v>287</v>
      </c>
      <c r="I12" s="476"/>
      <c r="J12" s="526"/>
      <c r="K12" s="526"/>
      <c r="L12" s="475" t="s">
        <v>288</v>
      </c>
      <c r="M12" s="476"/>
      <c r="N12" s="533"/>
      <c r="O12" s="533"/>
      <c r="P12" s="533"/>
      <c r="Q12" s="533"/>
    </row>
    <row r="13" spans="2:17" ht="16.5" customHeight="1" x14ac:dyDescent="0.2">
      <c r="B13" s="529"/>
      <c r="C13" s="530"/>
      <c r="D13" s="491"/>
      <c r="E13" s="523"/>
      <c r="F13" s="525"/>
      <c r="G13" s="475"/>
      <c r="H13" s="475" t="s">
        <v>289</v>
      </c>
      <c r="I13" s="476"/>
      <c r="J13" s="526"/>
      <c r="K13" s="526"/>
      <c r="L13" s="475" t="s">
        <v>290</v>
      </c>
      <c r="M13" s="476"/>
      <c r="N13" s="533"/>
      <c r="O13" s="533"/>
      <c r="P13" s="533"/>
      <c r="Q13" s="533"/>
    </row>
    <row r="14" spans="2:17" ht="16.5" customHeight="1" x14ac:dyDescent="0.2">
      <c r="B14" s="529"/>
      <c r="C14" s="530"/>
      <c r="D14" s="491"/>
      <c r="E14" s="523"/>
      <c r="F14" s="525">
        <v>2</v>
      </c>
      <c r="G14" s="475" t="s">
        <v>291</v>
      </c>
      <c r="H14" s="475" t="s">
        <v>292</v>
      </c>
      <c r="I14" s="476"/>
      <c r="J14" s="475"/>
      <c r="K14" s="475"/>
      <c r="L14" s="475" t="s">
        <v>293</v>
      </c>
      <c r="M14" s="476"/>
      <c r="N14" s="474"/>
      <c r="O14" s="474"/>
      <c r="P14" s="474"/>
      <c r="Q14" s="474"/>
    </row>
    <row r="15" spans="2:17" ht="16.5" customHeight="1" x14ac:dyDescent="0.2">
      <c r="B15" s="529"/>
      <c r="C15" s="530"/>
      <c r="D15" s="491"/>
      <c r="E15" s="523"/>
      <c r="F15" s="525"/>
      <c r="G15" s="475"/>
      <c r="H15" s="475" t="s">
        <v>294</v>
      </c>
      <c r="I15" s="476"/>
      <c r="J15" s="475"/>
      <c r="K15" s="475"/>
      <c r="L15" s="475" t="s">
        <v>295</v>
      </c>
      <c r="M15" s="476"/>
      <c r="N15" s="474"/>
      <c r="O15" s="474"/>
      <c r="P15" s="474"/>
      <c r="Q15" s="474"/>
    </row>
    <row r="16" spans="2:17" ht="16.5" customHeight="1" x14ac:dyDescent="0.2">
      <c r="B16" s="529"/>
      <c r="C16" s="530"/>
      <c r="D16" s="491"/>
      <c r="E16" s="523"/>
      <c r="F16" s="525">
        <v>3</v>
      </c>
      <c r="G16" s="475" t="s">
        <v>296</v>
      </c>
      <c r="H16" s="475" t="s">
        <v>297</v>
      </c>
      <c r="I16" s="476"/>
      <c r="J16" s="475"/>
      <c r="K16" s="475"/>
      <c r="L16" s="475" t="s">
        <v>298</v>
      </c>
      <c r="M16" s="476"/>
      <c r="N16" s="474"/>
      <c r="O16" s="474"/>
      <c r="P16" s="474"/>
      <c r="Q16" s="474"/>
    </row>
    <row r="17" spans="2:17" ht="16.5" customHeight="1" x14ac:dyDescent="0.2">
      <c r="B17" s="529"/>
      <c r="C17" s="530"/>
      <c r="D17" s="491"/>
      <c r="E17" s="523"/>
      <c r="F17" s="525"/>
      <c r="G17" s="475"/>
      <c r="H17" s="475" t="s">
        <v>299</v>
      </c>
      <c r="I17" s="476"/>
      <c r="J17" s="475"/>
      <c r="K17" s="475"/>
      <c r="L17" s="475" t="s">
        <v>300</v>
      </c>
      <c r="M17" s="476"/>
      <c r="N17" s="474"/>
      <c r="O17" s="474"/>
      <c r="P17" s="474"/>
      <c r="Q17" s="474"/>
    </row>
    <row r="18" spans="2:17" ht="16.5" customHeight="1" x14ac:dyDescent="0.2">
      <c r="B18" s="529"/>
      <c r="C18" s="530"/>
      <c r="D18" s="491"/>
      <c r="E18" s="523"/>
      <c r="F18" s="525">
        <v>4</v>
      </c>
      <c r="G18" s="475" t="s">
        <v>301</v>
      </c>
      <c r="H18" s="475" t="s">
        <v>302</v>
      </c>
      <c r="I18" s="476"/>
      <c r="J18" s="475"/>
      <c r="K18" s="475"/>
      <c r="L18" s="475" t="s">
        <v>303</v>
      </c>
      <c r="M18" s="476"/>
      <c r="N18" s="474"/>
      <c r="O18" s="474"/>
      <c r="P18" s="474"/>
      <c r="Q18" s="474"/>
    </row>
    <row r="19" spans="2:17" ht="16.5" customHeight="1" x14ac:dyDescent="0.2">
      <c r="B19" s="529"/>
      <c r="C19" s="530"/>
      <c r="D19" s="491"/>
      <c r="E19" s="523"/>
      <c r="F19" s="525"/>
      <c r="G19" s="475"/>
      <c r="H19" s="475" t="s">
        <v>304</v>
      </c>
      <c r="I19" s="476"/>
      <c r="J19" s="475"/>
      <c r="K19" s="475"/>
      <c r="L19" s="475" t="s">
        <v>305</v>
      </c>
      <c r="M19" s="476"/>
      <c r="N19" s="474"/>
      <c r="O19" s="474"/>
      <c r="P19" s="474"/>
      <c r="Q19" s="474"/>
    </row>
    <row r="20" spans="2:17" ht="16.5" customHeight="1" x14ac:dyDescent="0.2">
      <c r="B20" s="529"/>
      <c r="C20" s="530"/>
      <c r="D20" s="491"/>
      <c r="E20" s="523"/>
      <c r="F20" s="525">
        <v>5</v>
      </c>
      <c r="G20" s="475" t="s">
        <v>306</v>
      </c>
      <c r="H20" s="475" t="s">
        <v>307</v>
      </c>
      <c r="I20" s="476"/>
      <c r="J20" s="475"/>
      <c r="K20" s="475"/>
      <c r="L20" s="475" t="s">
        <v>308</v>
      </c>
      <c r="M20" s="476"/>
      <c r="N20" s="474"/>
      <c r="O20" s="474"/>
      <c r="P20" s="474"/>
      <c r="Q20" s="474"/>
    </row>
    <row r="21" spans="2:17" ht="16.5" customHeight="1" x14ac:dyDescent="0.2">
      <c r="B21" s="531"/>
      <c r="C21" s="532"/>
      <c r="D21" s="492"/>
      <c r="E21" s="524"/>
      <c r="F21" s="525"/>
      <c r="G21" s="475"/>
      <c r="H21" s="475" t="s">
        <v>309</v>
      </c>
      <c r="I21" s="476"/>
      <c r="J21" s="475"/>
      <c r="K21" s="475"/>
      <c r="L21" s="475" t="s">
        <v>310</v>
      </c>
      <c r="M21" s="476"/>
      <c r="N21" s="474"/>
      <c r="O21" s="474"/>
      <c r="P21" s="474"/>
      <c r="Q21" s="474"/>
    </row>
    <row r="22" spans="2:17" ht="16.5" customHeight="1" x14ac:dyDescent="0.2">
      <c r="B22" s="509" t="str">
        <f>'2 - CONTEXTO'!E35</f>
        <v>Comunicación y Gestión con Grupos de Interés.</v>
      </c>
      <c r="C22" s="510"/>
      <c r="D22" s="490" t="s">
        <v>311</v>
      </c>
      <c r="E22" s="522" t="str">
        <f>'2 - CONTEXTO'!K35</f>
        <v>1. Dirección General.
2. Secretaría General.
3. Oficina de Planeación.
4. Oficina Jurídica.
5. Oficina del Inspector de la Gestión de Tierras.
6. Oficina de Control Interno.</v>
      </c>
      <c r="F22" s="525">
        <v>1</v>
      </c>
      <c r="G22" s="475" t="s">
        <v>286</v>
      </c>
      <c r="H22" s="475" t="s">
        <v>287</v>
      </c>
      <c r="I22" s="476"/>
      <c r="J22" s="475"/>
      <c r="K22" s="475"/>
      <c r="L22" s="475" t="s">
        <v>288</v>
      </c>
      <c r="M22" s="476"/>
      <c r="N22" s="474"/>
      <c r="O22" s="474"/>
      <c r="P22" s="474"/>
      <c r="Q22" s="474"/>
    </row>
    <row r="23" spans="2:17" ht="16.5" customHeight="1" x14ac:dyDescent="0.2">
      <c r="B23" s="511"/>
      <c r="C23" s="512"/>
      <c r="D23" s="491"/>
      <c r="E23" s="523"/>
      <c r="F23" s="525"/>
      <c r="G23" s="475"/>
      <c r="H23" s="475" t="s">
        <v>289</v>
      </c>
      <c r="I23" s="476"/>
      <c r="J23" s="475"/>
      <c r="K23" s="475"/>
      <c r="L23" s="475" t="s">
        <v>290</v>
      </c>
      <c r="M23" s="476"/>
      <c r="N23" s="474"/>
      <c r="O23" s="474"/>
      <c r="P23" s="474"/>
      <c r="Q23" s="474"/>
    </row>
    <row r="24" spans="2:17" ht="16.5" customHeight="1" x14ac:dyDescent="0.2">
      <c r="B24" s="511"/>
      <c r="C24" s="512"/>
      <c r="D24" s="491"/>
      <c r="E24" s="523"/>
      <c r="F24" s="525">
        <v>2</v>
      </c>
      <c r="G24" s="475" t="s">
        <v>291</v>
      </c>
      <c r="H24" s="475" t="s">
        <v>292</v>
      </c>
      <c r="I24" s="476"/>
      <c r="J24" s="475"/>
      <c r="K24" s="475"/>
      <c r="L24" s="475" t="s">
        <v>293</v>
      </c>
      <c r="M24" s="476"/>
      <c r="N24" s="474"/>
      <c r="O24" s="474"/>
      <c r="P24" s="474"/>
      <c r="Q24" s="474"/>
    </row>
    <row r="25" spans="2:17" ht="16.5" customHeight="1" x14ac:dyDescent="0.2">
      <c r="B25" s="511"/>
      <c r="C25" s="512"/>
      <c r="D25" s="491"/>
      <c r="E25" s="523"/>
      <c r="F25" s="525"/>
      <c r="G25" s="475"/>
      <c r="H25" s="475" t="s">
        <v>294</v>
      </c>
      <c r="I25" s="476"/>
      <c r="J25" s="475"/>
      <c r="K25" s="475"/>
      <c r="L25" s="475" t="s">
        <v>295</v>
      </c>
      <c r="M25" s="476"/>
      <c r="N25" s="474"/>
      <c r="O25" s="474"/>
      <c r="P25" s="474"/>
      <c r="Q25" s="474"/>
    </row>
    <row r="26" spans="2:17" ht="16.5" customHeight="1" x14ac:dyDescent="0.2">
      <c r="B26" s="511"/>
      <c r="C26" s="512"/>
      <c r="D26" s="491"/>
      <c r="E26" s="523"/>
      <c r="F26" s="525">
        <v>3</v>
      </c>
      <c r="G26" s="475" t="s">
        <v>296</v>
      </c>
      <c r="H26" s="475" t="s">
        <v>297</v>
      </c>
      <c r="I26" s="476"/>
      <c r="J26" s="475"/>
      <c r="K26" s="475"/>
      <c r="L26" s="475" t="s">
        <v>298</v>
      </c>
      <c r="M26" s="476"/>
      <c r="N26" s="474"/>
      <c r="O26" s="474"/>
      <c r="P26" s="474"/>
      <c r="Q26" s="474"/>
    </row>
    <row r="27" spans="2:17" ht="16.5" customHeight="1" x14ac:dyDescent="0.2">
      <c r="B27" s="511"/>
      <c r="C27" s="512"/>
      <c r="D27" s="491"/>
      <c r="E27" s="523"/>
      <c r="F27" s="525"/>
      <c r="G27" s="475"/>
      <c r="H27" s="475" t="s">
        <v>299</v>
      </c>
      <c r="I27" s="476"/>
      <c r="J27" s="475"/>
      <c r="K27" s="475"/>
      <c r="L27" s="475" t="s">
        <v>300</v>
      </c>
      <c r="M27" s="476"/>
      <c r="N27" s="474"/>
      <c r="O27" s="474"/>
      <c r="P27" s="474"/>
      <c r="Q27" s="474"/>
    </row>
    <row r="28" spans="2:17" ht="16.5" customHeight="1" x14ac:dyDescent="0.2">
      <c r="B28" s="511"/>
      <c r="C28" s="512"/>
      <c r="D28" s="491"/>
      <c r="E28" s="523"/>
      <c r="F28" s="525">
        <v>4</v>
      </c>
      <c r="G28" s="475" t="s">
        <v>301</v>
      </c>
      <c r="H28" s="475" t="s">
        <v>302</v>
      </c>
      <c r="I28" s="476"/>
      <c r="J28" s="475"/>
      <c r="K28" s="475"/>
      <c r="L28" s="475" t="s">
        <v>303</v>
      </c>
      <c r="M28" s="476"/>
      <c r="N28" s="474"/>
      <c r="O28" s="474"/>
      <c r="P28" s="474"/>
      <c r="Q28" s="474"/>
    </row>
    <row r="29" spans="2:17" ht="16.5" customHeight="1" x14ac:dyDescent="0.2">
      <c r="B29" s="511"/>
      <c r="C29" s="512"/>
      <c r="D29" s="491"/>
      <c r="E29" s="523"/>
      <c r="F29" s="525"/>
      <c r="G29" s="475"/>
      <c r="H29" s="475" t="s">
        <v>304</v>
      </c>
      <c r="I29" s="476"/>
      <c r="J29" s="475"/>
      <c r="K29" s="475"/>
      <c r="L29" s="475" t="s">
        <v>305</v>
      </c>
      <c r="M29" s="476"/>
      <c r="N29" s="474"/>
      <c r="O29" s="474"/>
      <c r="P29" s="474"/>
      <c r="Q29" s="474"/>
    </row>
    <row r="30" spans="2:17" ht="16.5" customHeight="1" x14ac:dyDescent="0.2">
      <c r="B30" s="511"/>
      <c r="C30" s="512"/>
      <c r="D30" s="491"/>
      <c r="E30" s="523"/>
      <c r="F30" s="525">
        <v>5</v>
      </c>
      <c r="G30" s="475" t="s">
        <v>306</v>
      </c>
      <c r="H30" s="475" t="s">
        <v>307</v>
      </c>
      <c r="I30" s="476"/>
      <c r="J30" s="475"/>
      <c r="K30" s="475"/>
      <c r="L30" s="475" t="s">
        <v>308</v>
      </c>
      <c r="M30" s="476"/>
      <c r="N30" s="474"/>
      <c r="O30" s="474"/>
      <c r="P30" s="474"/>
      <c r="Q30" s="474"/>
    </row>
    <row r="31" spans="2:17" ht="16.5" customHeight="1" x14ac:dyDescent="0.2">
      <c r="B31" s="513"/>
      <c r="C31" s="514"/>
      <c r="D31" s="492"/>
      <c r="E31" s="524"/>
      <c r="F31" s="525"/>
      <c r="G31" s="475"/>
      <c r="H31" s="475" t="s">
        <v>309</v>
      </c>
      <c r="I31" s="476"/>
      <c r="J31" s="475"/>
      <c r="K31" s="475"/>
      <c r="L31" s="475" t="s">
        <v>310</v>
      </c>
      <c r="M31" s="476"/>
      <c r="N31" s="474"/>
      <c r="O31" s="474"/>
      <c r="P31" s="474"/>
      <c r="Q31" s="474"/>
    </row>
    <row r="32" spans="2:17" ht="16.5" customHeight="1" x14ac:dyDescent="0.2">
      <c r="B32" s="509" t="str">
        <f>'2 - CONTEXTO'!E36</f>
        <v>Inteligencia de la información.</v>
      </c>
      <c r="C32" s="510"/>
      <c r="D32" s="490" t="s">
        <v>312</v>
      </c>
      <c r="E32" s="490" t="str">
        <f>'2 - CONTEXTO'!K36</f>
        <v>1. Dirección de Gestión del Ordenamiento Social de la Propiedad.
2. Oficina de Planeación.</v>
      </c>
      <c r="F32" s="462">
        <v>1</v>
      </c>
      <c r="G32" s="475" t="s">
        <v>286</v>
      </c>
      <c r="H32" s="475" t="s">
        <v>287</v>
      </c>
      <c r="I32" s="476"/>
      <c r="J32" s="475"/>
      <c r="K32" s="475"/>
      <c r="L32" s="475" t="s">
        <v>288</v>
      </c>
      <c r="M32" s="476"/>
      <c r="N32" s="474"/>
      <c r="O32" s="474"/>
      <c r="P32" s="474"/>
      <c r="Q32" s="474"/>
    </row>
    <row r="33" spans="2:17" ht="16.5" customHeight="1" x14ac:dyDescent="0.2">
      <c r="B33" s="511"/>
      <c r="C33" s="512"/>
      <c r="D33" s="491"/>
      <c r="E33" s="491"/>
      <c r="F33" s="464"/>
      <c r="G33" s="475"/>
      <c r="H33" s="475" t="s">
        <v>289</v>
      </c>
      <c r="I33" s="476"/>
      <c r="J33" s="475"/>
      <c r="K33" s="475"/>
      <c r="L33" s="475" t="s">
        <v>290</v>
      </c>
      <c r="M33" s="476"/>
      <c r="N33" s="474"/>
      <c r="O33" s="474"/>
      <c r="P33" s="474"/>
      <c r="Q33" s="474"/>
    </row>
    <row r="34" spans="2:17" ht="16.5" customHeight="1" x14ac:dyDescent="0.2">
      <c r="B34" s="511"/>
      <c r="C34" s="512"/>
      <c r="D34" s="491"/>
      <c r="E34" s="491"/>
      <c r="F34" s="462">
        <v>2</v>
      </c>
      <c r="G34" s="475" t="s">
        <v>291</v>
      </c>
      <c r="H34" s="475" t="s">
        <v>292</v>
      </c>
      <c r="I34" s="476"/>
      <c r="J34" s="475"/>
      <c r="K34" s="475"/>
      <c r="L34" s="475" t="s">
        <v>293</v>
      </c>
      <c r="M34" s="476"/>
      <c r="N34" s="474"/>
      <c r="O34" s="474"/>
      <c r="P34" s="474"/>
      <c r="Q34" s="474"/>
    </row>
    <row r="35" spans="2:17" ht="16.5" customHeight="1" x14ac:dyDescent="0.2">
      <c r="B35" s="511"/>
      <c r="C35" s="512"/>
      <c r="D35" s="491"/>
      <c r="E35" s="491"/>
      <c r="F35" s="464"/>
      <c r="G35" s="475"/>
      <c r="H35" s="475" t="s">
        <v>294</v>
      </c>
      <c r="I35" s="476"/>
      <c r="J35" s="475"/>
      <c r="K35" s="475"/>
      <c r="L35" s="475" t="s">
        <v>295</v>
      </c>
      <c r="M35" s="476"/>
      <c r="N35" s="474"/>
      <c r="O35" s="474"/>
      <c r="P35" s="474"/>
      <c r="Q35" s="474"/>
    </row>
    <row r="36" spans="2:17" ht="16.5" customHeight="1" x14ac:dyDescent="0.2">
      <c r="B36" s="511"/>
      <c r="C36" s="512"/>
      <c r="D36" s="491"/>
      <c r="E36" s="491"/>
      <c r="F36" s="462">
        <v>3</v>
      </c>
      <c r="G36" s="475" t="s">
        <v>296</v>
      </c>
      <c r="H36" s="475" t="s">
        <v>297</v>
      </c>
      <c r="I36" s="476"/>
      <c r="J36" s="475"/>
      <c r="K36" s="475"/>
      <c r="L36" s="475" t="s">
        <v>298</v>
      </c>
      <c r="M36" s="476"/>
      <c r="N36" s="474"/>
      <c r="O36" s="474"/>
      <c r="P36" s="474"/>
      <c r="Q36" s="474"/>
    </row>
    <row r="37" spans="2:17" ht="16.5" customHeight="1" x14ac:dyDescent="0.2">
      <c r="B37" s="511"/>
      <c r="C37" s="512"/>
      <c r="D37" s="491"/>
      <c r="E37" s="491"/>
      <c r="F37" s="464"/>
      <c r="G37" s="475"/>
      <c r="H37" s="475" t="s">
        <v>299</v>
      </c>
      <c r="I37" s="476"/>
      <c r="J37" s="475"/>
      <c r="K37" s="475"/>
      <c r="L37" s="475" t="s">
        <v>300</v>
      </c>
      <c r="M37" s="476"/>
      <c r="N37" s="474"/>
      <c r="O37" s="474"/>
      <c r="P37" s="474"/>
      <c r="Q37" s="474"/>
    </row>
    <row r="38" spans="2:17" ht="16.5" customHeight="1" x14ac:dyDescent="0.2">
      <c r="B38" s="511"/>
      <c r="C38" s="512"/>
      <c r="D38" s="491"/>
      <c r="E38" s="491"/>
      <c r="F38" s="462">
        <v>4</v>
      </c>
      <c r="G38" s="475" t="s">
        <v>301</v>
      </c>
      <c r="H38" s="475" t="s">
        <v>302</v>
      </c>
      <c r="I38" s="476"/>
      <c r="J38" s="475"/>
      <c r="K38" s="475"/>
      <c r="L38" s="475" t="s">
        <v>303</v>
      </c>
      <c r="M38" s="476"/>
      <c r="N38" s="474"/>
      <c r="O38" s="474"/>
      <c r="P38" s="474"/>
      <c r="Q38" s="474"/>
    </row>
    <row r="39" spans="2:17" ht="16.5" customHeight="1" x14ac:dyDescent="0.2">
      <c r="B39" s="511"/>
      <c r="C39" s="512"/>
      <c r="D39" s="491"/>
      <c r="E39" s="491"/>
      <c r="F39" s="464"/>
      <c r="G39" s="475"/>
      <c r="H39" s="475" t="s">
        <v>304</v>
      </c>
      <c r="I39" s="476"/>
      <c r="J39" s="475"/>
      <c r="K39" s="475"/>
      <c r="L39" s="475" t="s">
        <v>305</v>
      </c>
      <c r="M39" s="476"/>
      <c r="N39" s="474"/>
      <c r="O39" s="474"/>
      <c r="P39" s="474"/>
      <c r="Q39" s="474"/>
    </row>
    <row r="40" spans="2:17" ht="16.5" customHeight="1" x14ac:dyDescent="0.2">
      <c r="B40" s="511"/>
      <c r="C40" s="512"/>
      <c r="D40" s="491"/>
      <c r="E40" s="491"/>
      <c r="F40" s="462">
        <v>5</v>
      </c>
      <c r="G40" s="475" t="s">
        <v>306</v>
      </c>
      <c r="H40" s="475" t="s">
        <v>307</v>
      </c>
      <c r="I40" s="476"/>
      <c r="J40" s="475"/>
      <c r="K40" s="475"/>
      <c r="L40" s="475" t="s">
        <v>308</v>
      </c>
      <c r="M40" s="476"/>
      <c r="N40" s="474"/>
      <c r="O40" s="474"/>
      <c r="P40" s="474"/>
      <c r="Q40" s="474"/>
    </row>
    <row r="41" spans="2:17" ht="16.5" customHeight="1" x14ac:dyDescent="0.2">
      <c r="B41" s="513"/>
      <c r="C41" s="514"/>
      <c r="D41" s="492"/>
      <c r="E41" s="492"/>
      <c r="F41" s="464"/>
      <c r="G41" s="475"/>
      <c r="H41" s="475" t="s">
        <v>309</v>
      </c>
      <c r="I41" s="476"/>
      <c r="J41" s="475"/>
      <c r="K41" s="475"/>
      <c r="L41" s="475" t="s">
        <v>310</v>
      </c>
      <c r="M41" s="476"/>
      <c r="N41" s="474"/>
      <c r="O41" s="474"/>
      <c r="P41" s="474"/>
      <c r="Q41" s="474"/>
    </row>
    <row r="42" spans="2:17" ht="53.25" customHeight="1" x14ac:dyDescent="0.2">
      <c r="B42" s="579" t="str">
        <f>'2 - CONTEXTO'!E37</f>
        <v>Gestión del Modelo de Atención.</v>
      </c>
      <c r="C42" s="580"/>
      <c r="D42" s="490" t="s">
        <v>313</v>
      </c>
      <c r="E42" s="490" t="str">
        <f>'2 - CONTEXTO'!K37</f>
        <v>1. Secretaría General.
2. Dirección de Gestión del Ordenamiento social de la Propiedad.
3. Dirección Acceso a Tierras.
4. Dirección Gestión Jurídica de Tierras.
5. Dirección Asuntos Étnicos.
6, UGT´s</v>
      </c>
      <c r="F42" s="462">
        <v>1</v>
      </c>
      <c r="G42" s="475" t="s">
        <v>314</v>
      </c>
      <c r="H42" s="475" t="s">
        <v>315</v>
      </c>
      <c r="I42" s="476"/>
      <c r="J42" s="475" t="s">
        <v>316</v>
      </c>
      <c r="K42" s="475"/>
      <c r="L42" s="475" t="s">
        <v>317</v>
      </c>
      <c r="M42" s="476"/>
      <c r="N42" s="474" t="s">
        <v>45</v>
      </c>
      <c r="O42" s="474" t="s">
        <v>45</v>
      </c>
      <c r="P42" s="474" t="s">
        <v>45</v>
      </c>
      <c r="Q42" s="474" t="s">
        <v>45</v>
      </c>
    </row>
    <row r="43" spans="2:17" ht="56.25" customHeight="1" x14ac:dyDescent="0.2">
      <c r="B43" s="581"/>
      <c r="C43" s="582"/>
      <c r="D43" s="491"/>
      <c r="E43" s="491"/>
      <c r="F43" s="464"/>
      <c r="G43" s="475"/>
      <c r="H43" s="475" t="s">
        <v>318</v>
      </c>
      <c r="I43" s="476"/>
      <c r="J43" s="475"/>
      <c r="K43" s="475"/>
      <c r="L43" s="475" t="s">
        <v>319</v>
      </c>
      <c r="M43" s="476"/>
      <c r="N43" s="474"/>
      <c r="O43" s="474"/>
      <c r="P43" s="474"/>
      <c r="Q43" s="474"/>
    </row>
    <row r="44" spans="2:17" ht="32" customHeight="1" x14ac:dyDescent="0.2">
      <c r="B44" s="581"/>
      <c r="C44" s="582"/>
      <c r="D44" s="491"/>
      <c r="E44" s="491"/>
      <c r="F44" s="462">
        <v>2</v>
      </c>
      <c r="G44" s="475" t="s">
        <v>314</v>
      </c>
      <c r="H44" s="475" t="s">
        <v>320</v>
      </c>
      <c r="I44" s="476"/>
      <c r="J44" s="475" t="s">
        <v>321</v>
      </c>
      <c r="K44" s="475"/>
      <c r="L44" s="475" t="s">
        <v>322</v>
      </c>
      <c r="M44" s="476"/>
      <c r="N44" s="474" t="s">
        <v>45</v>
      </c>
      <c r="O44" s="474" t="s">
        <v>45</v>
      </c>
      <c r="P44" s="474" t="s">
        <v>45</v>
      </c>
      <c r="Q44" s="474" t="s">
        <v>45</v>
      </c>
    </row>
    <row r="45" spans="2:17" ht="56" customHeight="1" x14ac:dyDescent="0.2">
      <c r="B45" s="581"/>
      <c r="C45" s="582"/>
      <c r="D45" s="491"/>
      <c r="E45" s="491"/>
      <c r="F45" s="464"/>
      <c r="G45" s="475"/>
      <c r="H45" s="475" t="s">
        <v>323</v>
      </c>
      <c r="I45" s="476"/>
      <c r="J45" s="475"/>
      <c r="K45" s="475"/>
      <c r="L45" s="475" t="s">
        <v>324</v>
      </c>
      <c r="M45" s="476"/>
      <c r="N45" s="474"/>
      <c r="O45" s="474"/>
      <c r="P45" s="474"/>
      <c r="Q45" s="474"/>
    </row>
    <row r="46" spans="2:17" ht="36" customHeight="1" x14ac:dyDescent="0.2">
      <c r="B46" s="581"/>
      <c r="C46" s="582"/>
      <c r="D46" s="491"/>
      <c r="E46" s="491"/>
      <c r="F46" s="462">
        <v>3</v>
      </c>
      <c r="G46" s="475" t="s">
        <v>325</v>
      </c>
      <c r="H46" s="482" t="s">
        <v>320</v>
      </c>
      <c r="I46" s="483"/>
      <c r="J46" s="497" t="s">
        <v>321</v>
      </c>
      <c r="K46" s="498"/>
      <c r="L46" s="482" t="s">
        <v>322</v>
      </c>
      <c r="M46" s="483"/>
      <c r="N46" s="474" t="s">
        <v>45</v>
      </c>
      <c r="O46" s="474" t="s">
        <v>45</v>
      </c>
      <c r="P46" s="474" t="s">
        <v>45</v>
      </c>
      <c r="Q46" s="474" t="s">
        <v>45</v>
      </c>
    </row>
    <row r="47" spans="2:17" ht="48" customHeight="1" x14ac:dyDescent="0.2">
      <c r="B47" s="581"/>
      <c r="C47" s="582"/>
      <c r="D47" s="491"/>
      <c r="E47" s="491"/>
      <c r="F47" s="464"/>
      <c r="G47" s="475"/>
      <c r="H47" s="482" t="s">
        <v>323</v>
      </c>
      <c r="I47" s="483"/>
      <c r="J47" s="499"/>
      <c r="K47" s="500"/>
      <c r="L47" s="482" t="s">
        <v>324</v>
      </c>
      <c r="M47" s="483"/>
      <c r="N47" s="474"/>
      <c r="O47" s="474"/>
      <c r="P47" s="474"/>
      <c r="Q47" s="474"/>
    </row>
    <row r="48" spans="2:17" ht="16.5" customHeight="1" x14ac:dyDescent="0.2">
      <c r="B48" s="581"/>
      <c r="C48" s="582"/>
      <c r="D48" s="491"/>
      <c r="E48" s="491"/>
      <c r="F48" s="462">
        <v>4</v>
      </c>
      <c r="G48" s="475" t="s">
        <v>314</v>
      </c>
      <c r="H48" s="482" t="s">
        <v>326</v>
      </c>
      <c r="I48" s="483"/>
      <c r="J48" s="497" t="s">
        <v>327</v>
      </c>
      <c r="K48" s="498"/>
      <c r="L48" s="482" t="s">
        <v>322</v>
      </c>
      <c r="M48" s="483"/>
      <c r="N48" s="474" t="s">
        <v>45</v>
      </c>
      <c r="O48" s="474" t="s">
        <v>45</v>
      </c>
      <c r="P48" s="471" t="s">
        <v>45</v>
      </c>
      <c r="Q48" s="474" t="s">
        <v>45</v>
      </c>
    </row>
    <row r="49" spans="2:17" ht="16.5" customHeight="1" x14ac:dyDescent="0.2">
      <c r="B49" s="581"/>
      <c r="C49" s="582"/>
      <c r="D49" s="491"/>
      <c r="E49" s="491"/>
      <c r="F49" s="464"/>
      <c r="G49" s="475"/>
      <c r="H49" s="482" t="s">
        <v>328</v>
      </c>
      <c r="I49" s="483"/>
      <c r="J49" s="499"/>
      <c r="K49" s="500"/>
      <c r="L49" s="482" t="s">
        <v>329</v>
      </c>
      <c r="M49" s="483"/>
      <c r="N49" s="474"/>
      <c r="O49" s="474"/>
      <c r="P49" s="473"/>
      <c r="Q49" s="474"/>
    </row>
    <row r="50" spans="2:17" ht="16.5" customHeight="1" x14ac:dyDescent="0.2">
      <c r="B50" s="581"/>
      <c r="C50" s="582"/>
      <c r="D50" s="491"/>
      <c r="E50" s="491"/>
      <c r="F50" s="462">
        <v>5</v>
      </c>
      <c r="G50" s="475" t="s">
        <v>314</v>
      </c>
      <c r="H50" s="475" t="s">
        <v>330</v>
      </c>
      <c r="I50" s="476"/>
      <c r="J50" s="475" t="s">
        <v>327</v>
      </c>
      <c r="K50" s="475"/>
      <c r="L50" s="475" t="s">
        <v>331</v>
      </c>
      <c r="M50" s="476"/>
      <c r="N50" s="474" t="s">
        <v>45</v>
      </c>
      <c r="O50" s="474" t="s">
        <v>45</v>
      </c>
      <c r="P50" s="474" t="s">
        <v>45</v>
      </c>
      <c r="Q50" s="474" t="s">
        <v>45</v>
      </c>
    </row>
    <row r="51" spans="2:17" ht="16.5" customHeight="1" x14ac:dyDescent="0.2">
      <c r="B51" s="581"/>
      <c r="C51" s="582"/>
      <c r="D51" s="491"/>
      <c r="E51" s="491"/>
      <c r="F51" s="464"/>
      <c r="G51" s="475"/>
      <c r="H51" s="475" t="s">
        <v>328</v>
      </c>
      <c r="I51" s="476"/>
      <c r="J51" s="475"/>
      <c r="K51" s="475"/>
      <c r="L51" s="475" t="s">
        <v>332</v>
      </c>
      <c r="M51" s="476"/>
      <c r="N51" s="474"/>
      <c r="O51" s="474"/>
      <c r="P51" s="474"/>
      <c r="Q51" s="474"/>
    </row>
    <row r="52" spans="2:17" ht="16.5" customHeight="1" x14ac:dyDescent="0.2">
      <c r="B52" s="581"/>
      <c r="C52" s="582"/>
      <c r="D52" s="491"/>
      <c r="E52" s="491"/>
      <c r="F52" s="462">
        <v>6</v>
      </c>
      <c r="G52" s="477" t="s">
        <v>325</v>
      </c>
      <c r="H52" s="475" t="s">
        <v>326</v>
      </c>
      <c r="I52" s="476"/>
      <c r="J52" s="475" t="s">
        <v>327</v>
      </c>
      <c r="K52" s="475"/>
      <c r="L52" s="475" t="s">
        <v>322</v>
      </c>
      <c r="M52" s="476"/>
      <c r="N52" s="474" t="s">
        <v>45</v>
      </c>
      <c r="O52" s="474" t="s">
        <v>45</v>
      </c>
      <c r="P52" s="474" t="s">
        <v>45</v>
      </c>
      <c r="Q52" s="474" t="s">
        <v>45</v>
      </c>
    </row>
    <row r="53" spans="2:17" ht="16.5" customHeight="1" x14ac:dyDescent="0.2">
      <c r="B53" s="581"/>
      <c r="C53" s="582"/>
      <c r="D53" s="491"/>
      <c r="E53" s="491"/>
      <c r="F53" s="464"/>
      <c r="G53" s="479"/>
      <c r="H53" s="475" t="s">
        <v>333</v>
      </c>
      <c r="I53" s="476"/>
      <c r="J53" s="475"/>
      <c r="K53" s="475"/>
      <c r="L53" s="475" t="s">
        <v>334</v>
      </c>
      <c r="M53" s="476"/>
      <c r="N53" s="474"/>
      <c r="O53" s="474"/>
      <c r="P53" s="474"/>
      <c r="Q53" s="474"/>
    </row>
    <row r="54" spans="2:17" ht="30" customHeight="1" x14ac:dyDescent="0.2">
      <c r="B54" s="581"/>
      <c r="C54" s="582"/>
      <c r="D54" s="491"/>
      <c r="E54" s="491"/>
      <c r="F54" s="462">
        <v>7</v>
      </c>
      <c r="G54" s="477" t="s">
        <v>335</v>
      </c>
      <c r="H54" s="475" t="s">
        <v>336</v>
      </c>
      <c r="I54" s="476"/>
      <c r="J54" s="465" t="s">
        <v>337</v>
      </c>
      <c r="K54" s="466"/>
      <c r="L54" s="482" t="s">
        <v>338</v>
      </c>
      <c r="M54" s="483"/>
      <c r="N54" s="471" t="s">
        <v>45</v>
      </c>
      <c r="O54" s="471" t="s">
        <v>45</v>
      </c>
      <c r="P54" s="471" t="s">
        <v>45</v>
      </c>
      <c r="Q54" s="471" t="s">
        <v>45</v>
      </c>
    </row>
    <row r="55" spans="2:17" ht="27" customHeight="1" x14ac:dyDescent="0.2">
      <c r="B55" s="581"/>
      <c r="C55" s="582"/>
      <c r="D55" s="491"/>
      <c r="E55" s="491"/>
      <c r="F55" s="463"/>
      <c r="G55" s="478"/>
      <c r="H55" s="475" t="s">
        <v>339</v>
      </c>
      <c r="I55" s="476"/>
      <c r="J55" s="467"/>
      <c r="K55" s="468"/>
      <c r="L55" s="482" t="s">
        <v>340</v>
      </c>
      <c r="M55" s="483"/>
      <c r="N55" s="472"/>
      <c r="O55" s="472"/>
      <c r="P55" s="472"/>
      <c r="Q55" s="472"/>
    </row>
    <row r="56" spans="2:17" ht="27" customHeight="1" x14ac:dyDescent="0.2">
      <c r="B56" s="581"/>
      <c r="C56" s="582"/>
      <c r="D56" s="491"/>
      <c r="E56" s="491"/>
      <c r="F56" s="464"/>
      <c r="G56" s="479"/>
      <c r="H56" s="480" t="s">
        <v>341</v>
      </c>
      <c r="I56" s="481"/>
      <c r="J56" s="469"/>
      <c r="K56" s="470"/>
      <c r="L56" s="480" t="s">
        <v>342</v>
      </c>
      <c r="M56" s="481"/>
      <c r="N56" s="473"/>
      <c r="O56" s="473"/>
      <c r="P56" s="473"/>
      <c r="Q56" s="473"/>
    </row>
    <row r="57" spans="2:17" ht="53" customHeight="1" x14ac:dyDescent="0.2">
      <c r="B57" s="581"/>
      <c r="C57" s="582"/>
      <c r="D57" s="491"/>
      <c r="E57" s="491"/>
      <c r="F57" s="462">
        <v>8</v>
      </c>
      <c r="G57" s="577" t="s">
        <v>325</v>
      </c>
      <c r="H57" s="577" t="s">
        <v>343</v>
      </c>
      <c r="I57" s="578"/>
      <c r="J57" s="577" t="s">
        <v>344</v>
      </c>
      <c r="K57" s="577"/>
      <c r="L57" s="577" t="s">
        <v>345</v>
      </c>
      <c r="M57" s="578"/>
      <c r="N57" s="474" t="s">
        <v>45</v>
      </c>
      <c r="O57" s="474" t="s">
        <v>45</v>
      </c>
      <c r="P57" s="471" t="s">
        <v>45</v>
      </c>
      <c r="Q57" s="471" t="s">
        <v>45</v>
      </c>
    </row>
    <row r="58" spans="2:17" ht="25" customHeight="1" x14ac:dyDescent="0.2">
      <c r="B58" s="581"/>
      <c r="C58" s="582"/>
      <c r="D58" s="491"/>
      <c r="E58" s="491"/>
      <c r="F58" s="464"/>
      <c r="G58" s="577"/>
      <c r="H58" s="577" t="s">
        <v>346</v>
      </c>
      <c r="I58" s="578"/>
      <c r="J58" s="577"/>
      <c r="K58" s="577"/>
      <c r="L58" s="577" t="s">
        <v>347</v>
      </c>
      <c r="M58" s="578"/>
      <c r="N58" s="474"/>
      <c r="O58" s="474"/>
      <c r="P58" s="473"/>
      <c r="Q58" s="473"/>
    </row>
    <row r="59" spans="2:17" ht="50" customHeight="1" x14ac:dyDescent="0.2">
      <c r="B59" s="581"/>
      <c r="C59" s="582"/>
      <c r="D59" s="491"/>
      <c r="E59" s="491"/>
      <c r="F59" s="462">
        <v>9</v>
      </c>
      <c r="G59" s="477" t="s">
        <v>314</v>
      </c>
      <c r="H59" s="480" t="s">
        <v>348</v>
      </c>
      <c r="I59" s="481"/>
      <c r="J59" s="465" t="s">
        <v>349</v>
      </c>
      <c r="K59" s="466"/>
      <c r="L59" s="480" t="s">
        <v>322</v>
      </c>
      <c r="M59" s="481"/>
      <c r="N59" s="474" t="s">
        <v>45</v>
      </c>
      <c r="O59" s="474" t="s">
        <v>45</v>
      </c>
      <c r="P59" s="471" t="s">
        <v>45</v>
      </c>
      <c r="Q59" s="471" t="s">
        <v>45</v>
      </c>
    </row>
    <row r="60" spans="2:17" ht="50" customHeight="1" x14ac:dyDescent="0.2">
      <c r="B60" s="581"/>
      <c r="C60" s="582"/>
      <c r="D60" s="491"/>
      <c r="E60" s="491"/>
      <c r="F60" s="463"/>
      <c r="G60" s="478"/>
      <c r="H60" s="237"/>
      <c r="I60" s="238"/>
      <c r="J60" s="467"/>
      <c r="K60" s="468"/>
      <c r="L60" s="237"/>
      <c r="M60" s="238"/>
      <c r="N60" s="474"/>
      <c r="O60" s="474"/>
      <c r="P60" s="472"/>
      <c r="Q60" s="472"/>
    </row>
    <row r="61" spans="2:17" ht="50" customHeight="1" x14ac:dyDescent="0.2">
      <c r="B61" s="581"/>
      <c r="C61" s="582"/>
      <c r="D61" s="491"/>
      <c r="E61" s="491"/>
      <c r="F61" s="463"/>
      <c r="G61" s="478"/>
      <c r="H61" s="237"/>
      <c r="I61" s="238"/>
      <c r="J61" s="467"/>
      <c r="K61" s="468"/>
      <c r="L61" s="237"/>
      <c r="M61" s="238"/>
      <c r="N61" s="474"/>
      <c r="O61" s="474"/>
      <c r="P61" s="472"/>
      <c r="Q61" s="472"/>
    </row>
    <row r="62" spans="2:17" ht="25" customHeight="1" x14ac:dyDescent="0.2">
      <c r="B62" s="581"/>
      <c r="C62" s="582"/>
      <c r="D62" s="491"/>
      <c r="E62" s="491"/>
      <c r="F62" s="464"/>
      <c r="G62" s="479"/>
      <c r="H62" s="480" t="s">
        <v>350</v>
      </c>
      <c r="I62" s="481"/>
      <c r="J62" s="469"/>
      <c r="K62" s="470"/>
      <c r="L62" s="480" t="s">
        <v>351</v>
      </c>
      <c r="M62" s="481"/>
      <c r="N62" s="474"/>
      <c r="O62" s="474"/>
      <c r="P62" s="473"/>
      <c r="Q62" s="473"/>
    </row>
    <row r="63" spans="2:17" ht="52" customHeight="1" x14ac:dyDescent="0.2">
      <c r="B63" s="581"/>
      <c r="C63" s="582"/>
      <c r="D63" s="491"/>
      <c r="E63" s="491"/>
      <c r="F63" s="462">
        <v>10</v>
      </c>
      <c r="G63" s="475" t="s">
        <v>314</v>
      </c>
      <c r="H63" s="475" t="s">
        <v>352</v>
      </c>
      <c r="I63" s="476"/>
      <c r="J63" s="475" t="s">
        <v>353</v>
      </c>
      <c r="K63" s="475"/>
      <c r="L63" s="475" t="s">
        <v>354</v>
      </c>
      <c r="M63" s="476"/>
      <c r="N63" s="474" t="s">
        <v>45</v>
      </c>
      <c r="O63" s="474" t="s">
        <v>45</v>
      </c>
      <c r="P63" s="474" t="s">
        <v>45</v>
      </c>
      <c r="Q63" s="474" t="s">
        <v>45</v>
      </c>
    </row>
    <row r="64" spans="2:17" ht="44.25" customHeight="1" x14ac:dyDescent="0.2">
      <c r="B64" s="583"/>
      <c r="C64" s="584"/>
      <c r="D64" s="492"/>
      <c r="E64" s="492"/>
      <c r="F64" s="464"/>
      <c r="G64" s="475"/>
      <c r="H64" s="475" t="s">
        <v>355</v>
      </c>
      <c r="I64" s="476"/>
      <c r="J64" s="475"/>
      <c r="K64" s="475"/>
      <c r="L64" s="475" t="s">
        <v>356</v>
      </c>
      <c r="M64" s="476"/>
      <c r="N64" s="474"/>
      <c r="O64" s="474"/>
      <c r="P64" s="474"/>
      <c r="Q64" s="474"/>
    </row>
    <row r="65" spans="2:17" ht="42.75" customHeight="1" x14ac:dyDescent="0.2">
      <c r="B65" s="501" t="str">
        <f>'2 - CONTEXTO'!E38</f>
        <v>Planificación del Ordenamiento Social de la Propiedad</v>
      </c>
      <c r="C65" s="485"/>
      <c r="D65" s="490" t="s">
        <v>357</v>
      </c>
      <c r="E65" s="490" t="str">
        <f>'2 - CONTEXTO'!K38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v>
      </c>
      <c r="F65" s="462">
        <v>1</v>
      </c>
      <c r="G65" s="475" t="s">
        <v>358</v>
      </c>
      <c r="H65" s="520" t="s">
        <v>359</v>
      </c>
      <c r="I65" s="521"/>
      <c r="J65" s="520" t="s">
        <v>360</v>
      </c>
      <c r="K65" s="520"/>
      <c r="L65" s="520" t="s">
        <v>361</v>
      </c>
      <c r="M65" s="521"/>
      <c r="N65" s="474" t="s">
        <v>45</v>
      </c>
      <c r="O65" s="474" t="s">
        <v>45</v>
      </c>
      <c r="P65" s="474" t="s">
        <v>45</v>
      </c>
      <c r="Q65" s="474" t="s">
        <v>45</v>
      </c>
    </row>
    <row r="66" spans="2:17" ht="66.75" customHeight="1" x14ac:dyDescent="0.2">
      <c r="B66" s="502"/>
      <c r="C66" s="487"/>
      <c r="D66" s="491"/>
      <c r="E66" s="491"/>
      <c r="F66" s="464"/>
      <c r="G66" s="475"/>
      <c r="H66" s="520" t="s">
        <v>362</v>
      </c>
      <c r="I66" s="521"/>
      <c r="J66" s="520"/>
      <c r="K66" s="520"/>
      <c r="L66" s="520" t="s">
        <v>363</v>
      </c>
      <c r="M66" s="521"/>
      <c r="N66" s="474"/>
      <c r="O66" s="474"/>
      <c r="P66" s="474"/>
      <c r="Q66" s="474"/>
    </row>
    <row r="67" spans="2:17" ht="50.25" customHeight="1" x14ac:dyDescent="0.2">
      <c r="B67" s="502"/>
      <c r="C67" s="487"/>
      <c r="D67" s="491"/>
      <c r="E67" s="491"/>
      <c r="F67" s="462">
        <v>2</v>
      </c>
      <c r="G67" s="475" t="s">
        <v>364</v>
      </c>
      <c r="H67" s="475" t="s">
        <v>365</v>
      </c>
      <c r="I67" s="476"/>
      <c r="J67" s="475" t="s">
        <v>366</v>
      </c>
      <c r="K67" s="475"/>
      <c r="L67" s="475" t="s">
        <v>367</v>
      </c>
      <c r="M67" s="476"/>
      <c r="N67" s="474" t="s">
        <v>45</v>
      </c>
      <c r="O67" s="474" t="s">
        <v>45</v>
      </c>
      <c r="P67" s="474" t="s">
        <v>45</v>
      </c>
      <c r="Q67" s="474" t="s">
        <v>45</v>
      </c>
    </row>
    <row r="68" spans="2:17" ht="53.25" customHeight="1" x14ac:dyDescent="0.2">
      <c r="B68" s="502"/>
      <c r="C68" s="487"/>
      <c r="D68" s="491"/>
      <c r="E68" s="491"/>
      <c r="F68" s="464"/>
      <c r="G68" s="475"/>
      <c r="H68" s="475" t="s">
        <v>368</v>
      </c>
      <c r="I68" s="476"/>
      <c r="J68" s="475"/>
      <c r="K68" s="475"/>
      <c r="L68" s="475" t="s">
        <v>369</v>
      </c>
      <c r="M68" s="476"/>
      <c r="N68" s="474"/>
      <c r="O68" s="474"/>
      <c r="P68" s="474"/>
      <c r="Q68" s="474"/>
    </row>
    <row r="69" spans="2:17" ht="48.75" customHeight="1" x14ac:dyDescent="0.2">
      <c r="B69" s="502"/>
      <c r="C69" s="487"/>
      <c r="D69" s="491"/>
      <c r="E69" s="491"/>
      <c r="F69" s="462">
        <v>3</v>
      </c>
      <c r="G69" s="475" t="s">
        <v>370</v>
      </c>
      <c r="H69" s="520" t="s">
        <v>371</v>
      </c>
      <c r="I69" s="521"/>
      <c r="J69" s="520" t="s">
        <v>372</v>
      </c>
      <c r="K69" s="520"/>
      <c r="L69" s="520" t="s">
        <v>373</v>
      </c>
      <c r="M69" s="521"/>
      <c r="N69" s="474" t="s">
        <v>45</v>
      </c>
      <c r="O69" s="474" t="s">
        <v>45</v>
      </c>
      <c r="P69" s="474" t="s">
        <v>45</v>
      </c>
      <c r="Q69" s="474" t="s">
        <v>45</v>
      </c>
    </row>
    <row r="70" spans="2:17" ht="41.25" customHeight="1" x14ac:dyDescent="0.2">
      <c r="B70" s="502"/>
      <c r="C70" s="487"/>
      <c r="D70" s="491"/>
      <c r="E70" s="491"/>
      <c r="F70" s="464"/>
      <c r="G70" s="475"/>
      <c r="H70" s="520" t="s">
        <v>374</v>
      </c>
      <c r="I70" s="521"/>
      <c r="J70" s="520"/>
      <c r="K70" s="520"/>
      <c r="L70" s="520" t="s">
        <v>375</v>
      </c>
      <c r="M70" s="521"/>
      <c r="N70" s="474"/>
      <c r="O70" s="474"/>
      <c r="P70" s="474"/>
      <c r="Q70" s="474"/>
    </row>
    <row r="71" spans="2:17" ht="16.5" customHeight="1" x14ac:dyDescent="0.2">
      <c r="B71" s="502"/>
      <c r="C71" s="487"/>
      <c r="D71" s="491"/>
      <c r="E71" s="491"/>
      <c r="F71" s="462">
        <v>4</v>
      </c>
      <c r="G71" s="475" t="s">
        <v>301</v>
      </c>
      <c r="H71" s="475" t="s">
        <v>302</v>
      </c>
      <c r="I71" s="476"/>
      <c r="J71" s="475"/>
      <c r="K71" s="475"/>
      <c r="L71" s="475" t="s">
        <v>303</v>
      </c>
      <c r="M71" s="476"/>
      <c r="N71" s="474"/>
      <c r="O71" s="474"/>
      <c r="P71" s="474"/>
      <c r="Q71" s="474"/>
    </row>
    <row r="72" spans="2:17" ht="16.5" customHeight="1" x14ac:dyDescent="0.2">
      <c r="B72" s="502"/>
      <c r="C72" s="487"/>
      <c r="D72" s="491"/>
      <c r="E72" s="491"/>
      <c r="F72" s="464"/>
      <c r="G72" s="475"/>
      <c r="H72" s="475" t="s">
        <v>304</v>
      </c>
      <c r="I72" s="476"/>
      <c r="J72" s="475"/>
      <c r="K72" s="475"/>
      <c r="L72" s="475" t="s">
        <v>305</v>
      </c>
      <c r="M72" s="476"/>
      <c r="N72" s="474"/>
      <c r="O72" s="474"/>
      <c r="P72" s="474"/>
      <c r="Q72" s="474"/>
    </row>
    <row r="73" spans="2:17" ht="16.5" customHeight="1" x14ac:dyDescent="0.2">
      <c r="B73" s="502"/>
      <c r="C73" s="487"/>
      <c r="D73" s="491"/>
      <c r="E73" s="491"/>
      <c r="F73" s="462">
        <v>5</v>
      </c>
      <c r="G73" s="475" t="s">
        <v>306</v>
      </c>
      <c r="H73" s="475" t="s">
        <v>307</v>
      </c>
      <c r="I73" s="476"/>
      <c r="J73" s="475"/>
      <c r="K73" s="475"/>
      <c r="L73" s="475" t="s">
        <v>308</v>
      </c>
      <c r="M73" s="476"/>
      <c r="N73" s="474"/>
      <c r="O73" s="474"/>
      <c r="P73" s="474"/>
      <c r="Q73" s="474"/>
    </row>
    <row r="74" spans="2:17" ht="16.5" customHeight="1" x14ac:dyDescent="0.2">
      <c r="B74" s="503"/>
      <c r="C74" s="489"/>
      <c r="D74" s="492"/>
      <c r="E74" s="492"/>
      <c r="F74" s="464"/>
      <c r="G74" s="475"/>
      <c r="H74" s="475" t="s">
        <v>309</v>
      </c>
      <c r="I74" s="476"/>
      <c r="J74" s="475"/>
      <c r="K74" s="475"/>
      <c r="L74" s="475" t="s">
        <v>310</v>
      </c>
      <c r="M74" s="476"/>
      <c r="N74" s="474"/>
      <c r="O74" s="474"/>
      <c r="P74" s="474"/>
      <c r="Q74" s="474"/>
    </row>
    <row r="75" spans="2:17" ht="31.5" customHeight="1" x14ac:dyDescent="0.2">
      <c r="B75" s="501" t="str">
        <f>'2 - CONTEXTO'!E39</f>
        <v>Seguridad Jurídica sobre la Titularidad de la Tierra y los Territorios</v>
      </c>
      <c r="C75" s="485"/>
      <c r="D75" s="490" t="s">
        <v>376</v>
      </c>
      <c r="E75" s="490" t="str">
        <f>'2 - CONTEXTO'!K39</f>
        <v>1. Dirección de Gestión Jurídica de Tierras.
2. Subdirección de procesos Agrarios y Gestión Jurídica.
3. Subdirección de seguridad Jurídica.
4. Dirección Asuntos Étnicos.
5. Subdirección Asuntos Étnicos.</v>
      </c>
      <c r="F75" s="462">
        <v>1</v>
      </c>
      <c r="G75" s="475" t="s">
        <v>377</v>
      </c>
      <c r="H75" s="475" t="s">
        <v>378</v>
      </c>
      <c r="I75" s="476"/>
      <c r="J75" s="475" t="s">
        <v>379</v>
      </c>
      <c r="K75" s="475"/>
      <c r="L75" s="475" t="s">
        <v>380</v>
      </c>
      <c r="M75" s="476"/>
      <c r="N75" s="474" t="s">
        <v>45</v>
      </c>
      <c r="O75" s="474" t="s">
        <v>45</v>
      </c>
      <c r="P75" s="474" t="s">
        <v>45</v>
      </c>
      <c r="Q75" s="474" t="s">
        <v>45</v>
      </c>
    </row>
    <row r="76" spans="2:17" ht="62" customHeight="1" x14ac:dyDescent="0.2">
      <c r="B76" s="502"/>
      <c r="C76" s="487"/>
      <c r="D76" s="491"/>
      <c r="E76" s="491"/>
      <c r="F76" s="464"/>
      <c r="G76" s="475"/>
      <c r="H76" s="475" t="s">
        <v>381</v>
      </c>
      <c r="I76" s="476"/>
      <c r="J76" s="475"/>
      <c r="K76" s="475"/>
      <c r="L76" s="475" t="s">
        <v>367</v>
      </c>
      <c r="M76" s="476"/>
      <c r="N76" s="474"/>
      <c r="O76" s="474"/>
      <c r="P76" s="474"/>
      <c r="Q76" s="474"/>
    </row>
    <row r="77" spans="2:17" ht="56" customHeight="1" x14ac:dyDescent="0.2">
      <c r="B77" s="502"/>
      <c r="C77" s="487"/>
      <c r="D77" s="491"/>
      <c r="E77" s="491"/>
      <c r="F77" s="462">
        <v>2</v>
      </c>
      <c r="G77" s="475" t="s">
        <v>382</v>
      </c>
      <c r="H77" s="475" t="s">
        <v>383</v>
      </c>
      <c r="I77" s="476"/>
      <c r="J77" s="475" t="s">
        <v>384</v>
      </c>
      <c r="K77" s="475"/>
      <c r="L77" s="475" t="s">
        <v>380</v>
      </c>
      <c r="M77" s="476"/>
      <c r="N77" s="474" t="s">
        <v>45</v>
      </c>
      <c r="O77" s="474" t="s">
        <v>45</v>
      </c>
      <c r="P77" s="474" t="s">
        <v>45</v>
      </c>
      <c r="Q77" s="474" t="s">
        <v>45</v>
      </c>
    </row>
    <row r="78" spans="2:17" ht="70" customHeight="1" x14ac:dyDescent="0.2">
      <c r="B78" s="502"/>
      <c r="C78" s="487"/>
      <c r="D78" s="491"/>
      <c r="E78" s="491"/>
      <c r="F78" s="464"/>
      <c r="G78" s="475"/>
      <c r="H78" s="475" t="s">
        <v>381</v>
      </c>
      <c r="I78" s="476"/>
      <c r="J78" s="475"/>
      <c r="K78" s="475"/>
      <c r="L78" s="475" t="s">
        <v>367</v>
      </c>
      <c r="M78" s="476"/>
      <c r="N78" s="474"/>
      <c r="O78" s="474"/>
      <c r="P78" s="474"/>
      <c r="Q78" s="474"/>
    </row>
    <row r="79" spans="2:17" ht="16.5" customHeight="1" x14ac:dyDescent="0.2">
      <c r="B79" s="502"/>
      <c r="C79" s="487"/>
      <c r="D79" s="491"/>
      <c r="E79" s="491"/>
      <c r="F79" s="462">
        <v>3</v>
      </c>
      <c r="G79" s="475" t="s">
        <v>296</v>
      </c>
      <c r="H79" s="475" t="s">
        <v>297</v>
      </c>
      <c r="I79" s="476"/>
      <c r="J79" s="475"/>
      <c r="K79" s="475"/>
      <c r="L79" s="475" t="s">
        <v>298</v>
      </c>
      <c r="M79" s="476"/>
      <c r="N79" s="474"/>
      <c r="O79" s="474"/>
      <c r="P79" s="474"/>
      <c r="Q79" s="474"/>
    </row>
    <row r="80" spans="2:17" ht="16.5" customHeight="1" x14ac:dyDescent="0.2">
      <c r="B80" s="502"/>
      <c r="C80" s="487"/>
      <c r="D80" s="491"/>
      <c r="E80" s="491"/>
      <c r="F80" s="464"/>
      <c r="G80" s="475"/>
      <c r="H80" s="475" t="s">
        <v>299</v>
      </c>
      <c r="I80" s="476"/>
      <c r="J80" s="475"/>
      <c r="K80" s="475"/>
      <c r="L80" s="475" t="s">
        <v>300</v>
      </c>
      <c r="M80" s="476"/>
      <c r="N80" s="474"/>
      <c r="O80" s="474"/>
      <c r="P80" s="474"/>
      <c r="Q80" s="474"/>
    </row>
    <row r="81" spans="2:17" ht="16.5" customHeight="1" x14ac:dyDescent="0.2">
      <c r="B81" s="502"/>
      <c r="C81" s="487"/>
      <c r="D81" s="491"/>
      <c r="E81" s="491"/>
      <c r="F81" s="462">
        <v>4</v>
      </c>
      <c r="G81" s="475" t="s">
        <v>301</v>
      </c>
      <c r="H81" s="475" t="s">
        <v>302</v>
      </c>
      <c r="I81" s="476"/>
      <c r="J81" s="475"/>
      <c r="K81" s="475"/>
      <c r="L81" s="475" t="s">
        <v>303</v>
      </c>
      <c r="M81" s="476"/>
      <c r="N81" s="474"/>
      <c r="O81" s="474"/>
      <c r="P81" s="474"/>
      <c r="Q81" s="474"/>
    </row>
    <row r="82" spans="2:17" ht="16.5" customHeight="1" x14ac:dyDescent="0.2">
      <c r="B82" s="502"/>
      <c r="C82" s="487"/>
      <c r="D82" s="491"/>
      <c r="E82" s="491"/>
      <c r="F82" s="464"/>
      <c r="G82" s="475"/>
      <c r="H82" s="475" t="s">
        <v>304</v>
      </c>
      <c r="I82" s="476"/>
      <c r="J82" s="475"/>
      <c r="K82" s="475"/>
      <c r="L82" s="475" t="s">
        <v>305</v>
      </c>
      <c r="M82" s="476"/>
      <c r="N82" s="474"/>
      <c r="O82" s="474"/>
      <c r="P82" s="474"/>
      <c r="Q82" s="474"/>
    </row>
    <row r="83" spans="2:17" ht="16.5" customHeight="1" x14ac:dyDescent="0.2">
      <c r="B83" s="502"/>
      <c r="C83" s="487"/>
      <c r="D83" s="491"/>
      <c r="E83" s="491"/>
      <c r="F83" s="462">
        <v>5</v>
      </c>
      <c r="G83" s="475" t="s">
        <v>306</v>
      </c>
      <c r="H83" s="475" t="s">
        <v>307</v>
      </c>
      <c r="I83" s="476"/>
      <c r="J83" s="475"/>
      <c r="K83" s="475"/>
      <c r="L83" s="475" t="s">
        <v>308</v>
      </c>
      <c r="M83" s="476"/>
      <c r="N83" s="474"/>
      <c r="O83" s="474"/>
      <c r="P83" s="474"/>
      <c r="Q83" s="474"/>
    </row>
    <row r="84" spans="2:17" ht="16.5" customHeight="1" x14ac:dyDescent="0.2">
      <c r="B84" s="503"/>
      <c r="C84" s="489"/>
      <c r="D84" s="492"/>
      <c r="E84" s="492"/>
      <c r="F84" s="464"/>
      <c r="G84" s="475"/>
      <c r="H84" s="475" t="s">
        <v>309</v>
      </c>
      <c r="I84" s="476"/>
      <c r="J84" s="475"/>
      <c r="K84" s="475"/>
      <c r="L84" s="475" t="s">
        <v>310</v>
      </c>
      <c r="M84" s="476"/>
      <c r="N84" s="474"/>
      <c r="O84" s="474"/>
      <c r="P84" s="474"/>
      <c r="Q84" s="474"/>
    </row>
    <row r="85" spans="2:17" ht="16" customHeight="1" x14ac:dyDescent="0.2">
      <c r="B85" s="501" t="str">
        <f>'2 - CONTEXTO'!E40</f>
        <v>Acceso a la Propiedad de la Tierra y los Territorios</v>
      </c>
      <c r="C85" s="485"/>
      <c r="D85" s="490" t="s">
        <v>385</v>
      </c>
      <c r="E85" s="490" t="str">
        <f>'2 - CONTEXTO'!K40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v>
      </c>
      <c r="F85" s="462">
        <v>1</v>
      </c>
      <c r="G85" s="477" t="s">
        <v>386</v>
      </c>
      <c r="H85" s="572" t="s">
        <v>387</v>
      </c>
      <c r="I85" s="573"/>
      <c r="J85" s="515" t="s">
        <v>388</v>
      </c>
      <c r="K85" s="466"/>
      <c r="L85" s="572" t="s">
        <v>389</v>
      </c>
      <c r="M85" s="573"/>
      <c r="N85" s="474" t="s">
        <v>45</v>
      </c>
      <c r="O85" s="474" t="s">
        <v>45</v>
      </c>
      <c r="P85" s="474" t="s">
        <v>45</v>
      </c>
      <c r="Q85" s="474" t="s">
        <v>45</v>
      </c>
    </row>
    <row r="86" spans="2:17" ht="61" customHeight="1" x14ac:dyDescent="0.2">
      <c r="B86" s="502"/>
      <c r="C86" s="487"/>
      <c r="D86" s="491"/>
      <c r="E86" s="491"/>
      <c r="F86" s="464"/>
      <c r="G86" s="479"/>
      <c r="H86" s="480" t="s">
        <v>390</v>
      </c>
      <c r="I86" s="517"/>
      <c r="J86" s="516"/>
      <c r="K86" s="470"/>
      <c r="L86" s="480" t="s">
        <v>391</v>
      </c>
      <c r="M86" s="481"/>
      <c r="N86" s="474"/>
      <c r="O86" s="474"/>
      <c r="P86" s="474"/>
      <c r="Q86" s="474"/>
    </row>
    <row r="87" spans="2:17" ht="16" customHeight="1" x14ac:dyDescent="0.2">
      <c r="B87" s="502"/>
      <c r="C87" s="487"/>
      <c r="D87" s="491"/>
      <c r="E87" s="491"/>
      <c r="F87" s="462">
        <v>2</v>
      </c>
      <c r="G87" s="477" t="s">
        <v>386</v>
      </c>
      <c r="H87" s="572" t="s">
        <v>387</v>
      </c>
      <c r="I87" s="573"/>
      <c r="J87" s="465" t="s">
        <v>392</v>
      </c>
      <c r="K87" s="466"/>
      <c r="L87" s="572" t="s">
        <v>389</v>
      </c>
      <c r="M87" s="573"/>
      <c r="N87" s="474" t="s">
        <v>45</v>
      </c>
      <c r="O87" s="474" t="s">
        <v>45</v>
      </c>
      <c r="P87" s="474" t="s">
        <v>45</v>
      </c>
      <c r="Q87" s="474" t="s">
        <v>45</v>
      </c>
    </row>
    <row r="88" spans="2:17" ht="62" customHeight="1" x14ac:dyDescent="0.2">
      <c r="B88" s="502"/>
      <c r="C88" s="487"/>
      <c r="D88" s="491"/>
      <c r="E88" s="491"/>
      <c r="F88" s="464"/>
      <c r="G88" s="479"/>
      <c r="H88" s="480" t="s">
        <v>390</v>
      </c>
      <c r="I88" s="481"/>
      <c r="J88" s="469"/>
      <c r="K88" s="470"/>
      <c r="L88" s="480" t="s">
        <v>391</v>
      </c>
      <c r="M88" s="481"/>
      <c r="N88" s="474"/>
      <c r="O88" s="474"/>
      <c r="P88" s="474"/>
      <c r="Q88" s="474"/>
    </row>
    <row r="89" spans="2:17" ht="36" customHeight="1" x14ac:dyDescent="0.2">
      <c r="B89" s="502"/>
      <c r="C89" s="487"/>
      <c r="D89" s="491"/>
      <c r="E89" s="491"/>
      <c r="F89" s="462">
        <v>3</v>
      </c>
      <c r="G89" s="477" t="s">
        <v>393</v>
      </c>
      <c r="H89" s="480" t="s">
        <v>394</v>
      </c>
      <c r="I89" s="481"/>
      <c r="J89" s="465" t="s">
        <v>395</v>
      </c>
      <c r="K89" s="466"/>
      <c r="L89" s="480" t="s">
        <v>396</v>
      </c>
      <c r="M89" s="481"/>
      <c r="N89" s="474" t="s">
        <v>45</v>
      </c>
      <c r="O89" s="474" t="s">
        <v>45</v>
      </c>
      <c r="P89" s="474" t="s">
        <v>45</v>
      </c>
      <c r="Q89" s="474" t="s">
        <v>45</v>
      </c>
    </row>
    <row r="90" spans="2:17" ht="50" customHeight="1" x14ac:dyDescent="0.2">
      <c r="B90" s="502"/>
      <c r="C90" s="487"/>
      <c r="D90" s="491"/>
      <c r="E90" s="491"/>
      <c r="F90" s="464"/>
      <c r="G90" s="479"/>
      <c r="H90" s="480" t="s">
        <v>397</v>
      </c>
      <c r="I90" s="481"/>
      <c r="J90" s="469"/>
      <c r="K90" s="470"/>
      <c r="L90" s="480" t="s">
        <v>290</v>
      </c>
      <c r="M90" s="481"/>
      <c r="N90" s="474"/>
      <c r="O90" s="474"/>
      <c r="P90" s="474"/>
      <c r="Q90" s="474"/>
    </row>
    <row r="91" spans="2:17" ht="52" customHeight="1" x14ac:dyDescent="0.2">
      <c r="B91" s="502"/>
      <c r="C91" s="487"/>
      <c r="D91" s="491"/>
      <c r="E91" s="491"/>
      <c r="F91" s="462">
        <v>4</v>
      </c>
      <c r="G91" s="475" t="s">
        <v>398</v>
      </c>
      <c r="H91" s="475" t="s">
        <v>399</v>
      </c>
      <c r="I91" s="476"/>
      <c r="J91" s="475" t="s">
        <v>400</v>
      </c>
      <c r="K91" s="475"/>
      <c r="L91" s="518" t="s">
        <v>401</v>
      </c>
      <c r="M91" s="519"/>
      <c r="N91" s="474" t="s">
        <v>45</v>
      </c>
      <c r="O91" s="474" t="s">
        <v>45</v>
      </c>
      <c r="P91" s="474" t="s">
        <v>45</v>
      </c>
      <c r="Q91" s="474" t="s">
        <v>45</v>
      </c>
    </row>
    <row r="92" spans="2:17" ht="54" customHeight="1" x14ac:dyDescent="0.2">
      <c r="B92" s="502"/>
      <c r="C92" s="487"/>
      <c r="D92" s="491"/>
      <c r="E92" s="491"/>
      <c r="F92" s="464"/>
      <c r="G92" s="475"/>
      <c r="H92" s="475" t="s">
        <v>402</v>
      </c>
      <c r="I92" s="476"/>
      <c r="J92" s="475"/>
      <c r="K92" s="475"/>
      <c r="L92" s="518" t="s">
        <v>403</v>
      </c>
      <c r="M92" s="519"/>
      <c r="N92" s="474"/>
      <c r="O92" s="474"/>
      <c r="P92" s="474"/>
      <c r="Q92" s="474"/>
    </row>
    <row r="93" spans="2:17" ht="58" customHeight="1" x14ac:dyDescent="0.2">
      <c r="B93" s="502"/>
      <c r="C93" s="487"/>
      <c r="D93" s="491"/>
      <c r="E93" s="491"/>
      <c r="F93" s="462">
        <v>5</v>
      </c>
      <c r="G93" s="475" t="s">
        <v>404</v>
      </c>
      <c r="H93" s="475" t="s">
        <v>405</v>
      </c>
      <c r="I93" s="476"/>
      <c r="J93" s="475" t="s">
        <v>406</v>
      </c>
      <c r="K93" s="475"/>
      <c r="L93" s="475" t="s">
        <v>403</v>
      </c>
      <c r="M93" s="476"/>
      <c r="N93" s="474" t="s">
        <v>45</v>
      </c>
      <c r="O93" s="474" t="s">
        <v>45</v>
      </c>
      <c r="P93" s="474" t="s">
        <v>45</v>
      </c>
      <c r="Q93" s="474" t="s">
        <v>45</v>
      </c>
    </row>
    <row r="94" spans="2:17" ht="70" customHeight="1" x14ac:dyDescent="0.2">
      <c r="B94" s="502"/>
      <c r="C94" s="487"/>
      <c r="D94" s="491"/>
      <c r="E94" s="491"/>
      <c r="F94" s="464"/>
      <c r="G94" s="475"/>
      <c r="H94" s="475" t="s">
        <v>407</v>
      </c>
      <c r="I94" s="476"/>
      <c r="J94" s="475"/>
      <c r="K94" s="475"/>
      <c r="L94" s="475" t="s">
        <v>408</v>
      </c>
      <c r="M94" s="476"/>
      <c r="N94" s="474"/>
      <c r="O94" s="474"/>
      <c r="P94" s="474"/>
      <c r="Q94" s="474"/>
    </row>
    <row r="95" spans="2:17" ht="50" customHeight="1" x14ac:dyDescent="0.2">
      <c r="B95" s="502"/>
      <c r="C95" s="487"/>
      <c r="D95" s="491"/>
      <c r="E95" s="491"/>
      <c r="F95" s="462">
        <v>6</v>
      </c>
      <c r="G95" s="475" t="s">
        <v>409</v>
      </c>
      <c r="H95" s="475" t="s">
        <v>410</v>
      </c>
      <c r="I95" s="476"/>
      <c r="J95" s="465" t="s">
        <v>411</v>
      </c>
      <c r="K95" s="466"/>
      <c r="L95" s="475" t="s">
        <v>403</v>
      </c>
      <c r="M95" s="476"/>
      <c r="N95" s="471" t="s">
        <v>45</v>
      </c>
      <c r="O95" s="471" t="s">
        <v>45</v>
      </c>
      <c r="P95" s="471" t="s">
        <v>45</v>
      </c>
      <c r="Q95" s="471" t="s">
        <v>45</v>
      </c>
    </row>
    <row r="96" spans="2:17" ht="46" customHeight="1" x14ac:dyDescent="0.2">
      <c r="B96" s="502"/>
      <c r="C96" s="487"/>
      <c r="D96" s="491"/>
      <c r="E96" s="491"/>
      <c r="F96" s="464"/>
      <c r="G96" s="475"/>
      <c r="H96" s="475" t="s">
        <v>412</v>
      </c>
      <c r="I96" s="476"/>
      <c r="J96" s="469"/>
      <c r="K96" s="470"/>
      <c r="L96" s="475" t="s">
        <v>413</v>
      </c>
      <c r="M96" s="476"/>
      <c r="N96" s="473"/>
      <c r="O96" s="473"/>
      <c r="P96" s="473"/>
      <c r="Q96" s="473"/>
    </row>
    <row r="97" spans="2:17" ht="42" customHeight="1" x14ac:dyDescent="0.2">
      <c r="B97" s="502"/>
      <c r="C97" s="487"/>
      <c r="D97" s="491"/>
      <c r="E97" s="491"/>
      <c r="F97" s="462">
        <v>7</v>
      </c>
      <c r="G97" s="475" t="s">
        <v>414</v>
      </c>
      <c r="H97" s="475" t="s">
        <v>410</v>
      </c>
      <c r="I97" s="476"/>
      <c r="J97" s="465" t="s">
        <v>415</v>
      </c>
      <c r="K97" s="466"/>
      <c r="L97" s="465" t="s">
        <v>403</v>
      </c>
      <c r="M97" s="466"/>
      <c r="N97" s="471" t="s">
        <v>45</v>
      </c>
      <c r="O97" s="471" t="s">
        <v>45</v>
      </c>
      <c r="P97" s="471" t="s">
        <v>45</v>
      </c>
      <c r="Q97" s="471" t="s">
        <v>45</v>
      </c>
    </row>
    <row r="98" spans="2:17" ht="47" customHeight="1" x14ac:dyDescent="0.2">
      <c r="B98" s="502"/>
      <c r="C98" s="487"/>
      <c r="D98" s="491"/>
      <c r="E98" s="491"/>
      <c r="F98" s="464"/>
      <c r="G98" s="475"/>
      <c r="H98" s="475" t="s">
        <v>412</v>
      </c>
      <c r="I98" s="476"/>
      <c r="J98" s="469"/>
      <c r="K98" s="470"/>
      <c r="L98" s="469"/>
      <c r="M98" s="470"/>
      <c r="N98" s="473"/>
      <c r="O98" s="473"/>
      <c r="P98" s="473"/>
      <c r="Q98" s="473"/>
    </row>
    <row r="99" spans="2:17" ht="35" customHeight="1" x14ac:dyDescent="0.2">
      <c r="B99" s="502"/>
      <c r="C99" s="487"/>
      <c r="D99" s="491"/>
      <c r="E99" s="491"/>
      <c r="F99" s="462">
        <v>8</v>
      </c>
      <c r="G99" s="475" t="s">
        <v>416</v>
      </c>
      <c r="H99" s="475" t="s">
        <v>417</v>
      </c>
      <c r="I99" s="476"/>
      <c r="J99" s="465" t="s">
        <v>418</v>
      </c>
      <c r="K99" s="466"/>
      <c r="L99" s="475" t="s">
        <v>403</v>
      </c>
      <c r="M99" s="476"/>
      <c r="N99" s="471" t="s">
        <v>45</v>
      </c>
      <c r="O99" s="471" t="s">
        <v>45</v>
      </c>
      <c r="P99" s="471" t="s">
        <v>45</v>
      </c>
      <c r="Q99" s="471" t="s">
        <v>45</v>
      </c>
    </row>
    <row r="100" spans="2:17" ht="40" customHeight="1" x14ac:dyDescent="0.2">
      <c r="B100" s="502"/>
      <c r="C100" s="487"/>
      <c r="D100" s="491"/>
      <c r="E100" s="491"/>
      <c r="F100" s="464"/>
      <c r="G100" s="475"/>
      <c r="H100" s="475" t="s">
        <v>419</v>
      </c>
      <c r="I100" s="476"/>
      <c r="J100" s="469"/>
      <c r="K100" s="470"/>
      <c r="L100" s="475" t="s">
        <v>420</v>
      </c>
      <c r="M100" s="476"/>
      <c r="N100" s="473"/>
      <c r="O100" s="473"/>
      <c r="P100" s="473"/>
      <c r="Q100" s="473"/>
    </row>
    <row r="101" spans="2:17" ht="49" customHeight="1" x14ac:dyDescent="0.2">
      <c r="B101" s="502"/>
      <c r="C101" s="487"/>
      <c r="D101" s="491"/>
      <c r="E101" s="491"/>
      <c r="F101" s="462">
        <v>9</v>
      </c>
      <c r="G101" s="475" t="s">
        <v>421</v>
      </c>
      <c r="H101" s="475" t="s">
        <v>417</v>
      </c>
      <c r="I101" s="476"/>
      <c r="J101" s="465" t="s">
        <v>418</v>
      </c>
      <c r="K101" s="466"/>
      <c r="L101" s="475" t="s">
        <v>403</v>
      </c>
      <c r="M101" s="476"/>
      <c r="N101" s="471" t="s">
        <v>45</v>
      </c>
      <c r="O101" s="471" t="s">
        <v>45</v>
      </c>
      <c r="P101" s="471" t="s">
        <v>45</v>
      </c>
      <c r="Q101" s="471" t="s">
        <v>45</v>
      </c>
    </row>
    <row r="102" spans="2:17" ht="53" customHeight="1" x14ac:dyDescent="0.2">
      <c r="B102" s="503"/>
      <c r="C102" s="489"/>
      <c r="D102" s="492"/>
      <c r="E102" s="492"/>
      <c r="F102" s="464"/>
      <c r="G102" s="475"/>
      <c r="H102" s="475" t="s">
        <v>422</v>
      </c>
      <c r="I102" s="476"/>
      <c r="J102" s="469"/>
      <c r="K102" s="470"/>
      <c r="L102" s="475" t="s">
        <v>423</v>
      </c>
      <c r="M102" s="476"/>
      <c r="N102" s="473"/>
      <c r="O102" s="473"/>
      <c r="P102" s="473"/>
      <c r="Q102" s="473"/>
    </row>
    <row r="103" spans="2:17" ht="56" customHeight="1" x14ac:dyDescent="0.2">
      <c r="B103" s="509" t="str">
        <f>'2 - CONTEXTO'!E41</f>
        <v>Administración de Tierras.</v>
      </c>
      <c r="C103" s="510"/>
      <c r="D103" s="490" t="s">
        <v>424</v>
      </c>
      <c r="E103" s="490" t="str">
        <f>'2 - CONTEXTO'!K41</f>
        <v>1. Dirección de Acceso a Tierras.
2. Subdirección de Administración de Tierras de la Nación.
3. Dirección de Asuntos Étnicos.
4. Subdirección de Asuntos Étnicos.
5. UGT's.</v>
      </c>
      <c r="F103" s="462">
        <v>1</v>
      </c>
      <c r="G103" s="475" t="s">
        <v>425</v>
      </c>
      <c r="H103" s="465" t="s">
        <v>426</v>
      </c>
      <c r="I103" s="466"/>
      <c r="J103" s="475" t="s">
        <v>427</v>
      </c>
      <c r="K103" s="475"/>
      <c r="L103" s="475" t="s">
        <v>428</v>
      </c>
      <c r="M103" s="476"/>
      <c r="N103" s="474" t="s">
        <v>45</v>
      </c>
      <c r="O103" s="474" t="s">
        <v>45</v>
      </c>
      <c r="P103" s="474" t="s">
        <v>45</v>
      </c>
      <c r="Q103" s="474" t="s">
        <v>45</v>
      </c>
    </row>
    <row r="104" spans="2:17" ht="71" customHeight="1" x14ac:dyDescent="0.2">
      <c r="B104" s="511"/>
      <c r="C104" s="512"/>
      <c r="D104" s="491"/>
      <c r="E104" s="491"/>
      <c r="F104" s="464"/>
      <c r="G104" s="475"/>
      <c r="H104" s="469"/>
      <c r="I104" s="470"/>
      <c r="J104" s="475"/>
      <c r="K104" s="475"/>
      <c r="L104" s="475" t="s">
        <v>429</v>
      </c>
      <c r="M104" s="476"/>
      <c r="N104" s="474"/>
      <c r="O104" s="474"/>
      <c r="P104" s="474"/>
      <c r="Q104" s="474"/>
    </row>
    <row r="105" spans="2:17" ht="16.5" customHeight="1" x14ac:dyDescent="0.2">
      <c r="B105" s="511"/>
      <c r="C105" s="512"/>
      <c r="D105" s="491"/>
      <c r="E105" s="491"/>
      <c r="F105" s="462">
        <v>2</v>
      </c>
      <c r="G105" s="475" t="s">
        <v>291</v>
      </c>
      <c r="H105" s="475" t="s">
        <v>292</v>
      </c>
      <c r="I105" s="476"/>
      <c r="J105" s="475"/>
      <c r="K105" s="475"/>
      <c r="L105" s="475" t="s">
        <v>293</v>
      </c>
      <c r="M105" s="476"/>
      <c r="N105" s="474"/>
      <c r="O105" s="474"/>
      <c r="P105" s="474"/>
      <c r="Q105" s="474"/>
    </row>
    <row r="106" spans="2:17" ht="16.5" customHeight="1" x14ac:dyDescent="0.2">
      <c r="B106" s="511"/>
      <c r="C106" s="512"/>
      <c r="D106" s="491"/>
      <c r="E106" s="491"/>
      <c r="F106" s="464"/>
      <c r="G106" s="475"/>
      <c r="H106" s="475" t="s">
        <v>294</v>
      </c>
      <c r="I106" s="476"/>
      <c r="J106" s="475"/>
      <c r="K106" s="475"/>
      <c r="L106" s="475" t="s">
        <v>295</v>
      </c>
      <c r="M106" s="476"/>
      <c r="N106" s="474"/>
      <c r="O106" s="474"/>
      <c r="P106" s="474"/>
      <c r="Q106" s="474"/>
    </row>
    <row r="107" spans="2:17" ht="16.5" customHeight="1" x14ac:dyDescent="0.2">
      <c r="B107" s="511"/>
      <c r="C107" s="512"/>
      <c r="D107" s="491"/>
      <c r="E107" s="491"/>
      <c r="F107" s="462">
        <v>3</v>
      </c>
      <c r="G107" s="475" t="s">
        <v>296</v>
      </c>
      <c r="H107" s="475" t="s">
        <v>297</v>
      </c>
      <c r="I107" s="476"/>
      <c r="J107" s="475"/>
      <c r="K107" s="475"/>
      <c r="L107" s="475" t="s">
        <v>298</v>
      </c>
      <c r="M107" s="476"/>
      <c r="N107" s="474"/>
      <c r="O107" s="474"/>
      <c r="P107" s="474"/>
      <c r="Q107" s="474"/>
    </row>
    <row r="108" spans="2:17" ht="16.5" customHeight="1" x14ac:dyDescent="0.2">
      <c r="B108" s="511"/>
      <c r="C108" s="512"/>
      <c r="D108" s="491"/>
      <c r="E108" s="491"/>
      <c r="F108" s="464"/>
      <c r="G108" s="475"/>
      <c r="H108" s="475" t="s">
        <v>299</v>
      </c>
      <c r="I108" s="476"/>
      <c r="J108" s="475"/>
      <c r="K108" s="475"/>
      <c r="L108" s="475" t="s">
        <v>300</v>
      </c>
      <c r="M108" s="476"/>
      <c r="N108" s="474"/>
      <c r="O108" s="474"/>
      <c r="P108" s="474"/>
      <c r="Q108" s="474"/>
    </row>
    <row r="109" spans="2:17" ht="16.5" customHeight="1" x14ac:dyDescent="0.2">
      <c r="B109" s="511"/>
      <c r="C109" s="512"/>
      <c r="D109" s="491"/>
      <c r="E109" s="491"/>
      <c r="F109" s="462">
        <v>4</v>
      </c>
      <c r="G109" s="475" t="s">
        <v>301</v>
      </c>
      <c r="H109" s="475" t="s">
        <v>302</v>
      </c>
      <c r="I109" s="476"/>
      <c r="J109" s="475"/>
      <c r="K109" s="475"/>
      <c r="L109" s="475" t="s">
        <v>303</v>
      </c>
      <c r="M109" s="476"/>
      <c r="N109" s="474"/>
      <c r="O109" s="474"/>
      <c r="P109" s="474"/>
      <c r="Q109" s="474"/>
    </row>
    <row r="110" spans="2:17" ht="16.5" customHeight="1" x14ac:dyDescent="0.2">
      <c r="B110" s="511"/>
      <c r="C110" s="512"/>
      <c r="D110" s="491"/>
      <c r="E110" s="491"/>
      <c r="F110" s="464"/>
      <c r="G110" s="475"/>
      <c r="H110" s="475" t="s">
        <v>304</v>
      </c>
      <c r="I110" s="476"/>
      <c r="J110" s="475"/>
      <c r="K110" s="475"/>
      <c r="L110" s="475" t="s">
        <v>305</v>
      </c>
      <c r="M110" s="476"/>
      <c r="N110" s="474"/>
      <c r="O110" s="474"/>
      <c r="P110" s="474"/>
      <c r="Q110" s="474"/>
    </row>
    <row r="111" spans="2:17" ht="16.5" customHeight="1" x14ac:dyDescent="0.2">
      <c r="B111" s="511"/>
      <c r="C111" s="512"/>
      <c r="D111" s="491"/>
      <c r="E111" s="491"/>
      <c r="F111" s="462">
        <v>5</v>
      </c>
      <c r="G111" s="475" t="s">
        <v>306</v>
      </c>
      <c r="H111" s="475" t="s">
        <v>307</v>
      </c>
      <c r="I111" s="476"/>
      <c r="J111" s="475"/>
      <c r="K111" s="475"/>
      <c r="L111" s="475" t="s">
        <v>308</v>
      </c>
      <c r="M111" s="476"/>
      <c r="N111" s="474"/>
      <c r="O111" s="474"/>
      <c r="P111" s="474"/>
      <c r="Q111" s="474"/>
    </row>
    <row r="112" spans="2:17" ht="16.5" customHeight="1" x14ac:dyDescent="0.2">
      <c r="B112" s="513"/>
      <c r="C112" s="514"/>
      <c r="D112" s="492"/>
      <c r="E112" s="492"/>
      <c r="F112" s="464"/>
      <c r="G112" s="475"/>
      <c r="H112" s="475" t="s">
        <v>309</v>
      </c>
      <c r="I112" s="476"/>
      <c r="J112" s="475"/>
      <c r="K112" s="475"/>
      <c r="L112" s="475" t="s">
        <v>310</v>
      </c>
      <c r="M112" s="476"/>
      <c r="N112" s="474"/>
      <c r="O112" s="474"/>
      <c r="P112" s="474"/>
      <c r="Q112" s="474"/>
    </row>
    <row r="113" spans="2:17" ht="16.5" customHeight="1" x14ac:dyDescent="0.2">
      <c r="B113" s="509" t="str">
        <f>'2 - CONTEXTO'!E42</f>
        <v>Evaluación del Impacto del Ordenamiento Social de la Propiedad Rural</v>
      </c>
      <c r="C113" s="510"/>
      <c r="D113" s="490" t="s">
        <v>357</v>
      </c>
      <c r="E113" s="490" t="str">
        <f>'2 - CONTEXTO'!K42</f>
        <v>1. Oficina del Planeación.</v>
      </c>
      <c r="F113" s="462">
        <v>1</v>
      </c>
      <c r="G113" s="475" t="s">
        <v>286</v>
      </c>
      <c r="H113" s="475" t="s">
        <v>287</v>
      </c>
      <c r="I113" s="476"/>
      <c r="J113" s="475"/>
      <c r="K113" s="475"/>
      <c r="L113" s="475" t="s">
        <v>288</v>
      </c>
      <c r="M113" s="476"/>
      <c r="N113" s="474"/>
      <c r="O113" s="474"/>
      <c r="P113" s="474"/>
      <c r="Q113" s="474"/>
    </row>
    <row r="114" spans="2:17" ht="16.5" customHeight="1" x14ac:dyDescent="0.2">
      <c r="B114" s="511"/>
      <c r="C114" s="512"/>
      <c r="D114" s="491"/>
      <c r="E114" s="491"/>
      <c r="F114" s="464"/>
      <c r="G114" s="475"/>
      <c r="H114" s="475" t="s">
        <v>289</v>
      </c>
      <c r="I114" s="476"/>
      <c r="J114" s="475"/>
      <c r="K114" s="475"/>
      <c r="L114" s="475" t="s">
        <v>290</v>
      </c>
      <c r="M114" s="476"/>
      <c r="N114" s="474"/>
      <c r="O114" s="474"/>
      <c r="P114" s="474"/>
      <c r="Q114" s="474"/>
    </row>
    <row r="115" spans="2:17" ht="16.5" customHeight="1" x14ac:dyDescent="0.2">
      <c r="B115" s="511"/>
      <c r="C115" s="512"/>
      <c r="D115" s="491"/>
      <c r="E115" s="491"/>
      <c r="F115" s="462">
        <v>2</v>
      </c>
      <c r="G115" s="475" t="s">
        <v>291</v>
      </c>
      <c r="H115" s="475" t="s">
        <v>292</v>
      </c>
      <c r="I115" s="476"/>
      <c r="J115" s="475"/>
      <c r="K115" s="475"/>
      <c r="L115" s="475" t="s">
        <v>293</v>
      </c>
      <c r="M115" s="476"/>
      <c r="N115" s="474"/>
      <c r="O115" s="474"/>
      <c r="P115" s="474"/>
      <c r="Q115" s="474"/>
    </row>
    <row r="116" spans="2:17" ht="16.5" customHeight="1" x14ac:dyDescent="0.2">
      <c r="B116" s="511"/>
      <c r="C116" s="512"/>
      <c r="D116" s="491"/>
      <c r="E116" s="491"/>
      <c r="F116" s="464"/>
      <c r="G116" s="475"/>
      <c r="H116" s="475" t="s">
        <v>294</v>
      </c>
      <c r="I116" s="476"/>
      <c r="J116" s="475"/>
      <c r="K116" s="475"/>
      <c r="L116" s="475" t="s">
        <v>295</v>
      </c>
      <c r="M116" s="476"/>
      <c r="N116" s="474"/>
      <c r="O116" s="474"/>
      <c r="P116" s="474"/>
      <c r="Q116" s="474"/>
    </row>
    <row r="117" spans="2:17" ht="16.5" customHeight="1" x14ac:dyDescent="0.2">
      <c r="B117" s="511"/>
      <c r="C117" s="512"/>
      <c r="D117" s="491"/>
      <c r="E117" s="491"/>
      <c r="F117" s="462">
        <v>3</v>
      </c>
      <c r="G117" s="475" t="s">
        <v>296</v>
      </c>
      <c r="H117" s="475" t="s">
        <v>297</v>
      </c>
      <c r="I117" s="476"/>
      <c r="J117" s="475"/>
      <c r="K117" s="475"/>
      <c r="L117" s="475" t="s">
        <v>298</v>
      </c>
      <c r="M117" s="476"/>
      <c r="N117" s="474"/>
      <c r="O117" s="474"/>
      <c r="P117" s="474"/>
      <c r="Q117" s="474"/>
    </row>
    <row r="118" spans="2:17" ht="16.5" customHeight="1" x14ac:dyDescent="0.2">
      <c r="B118" s="511"/>
      <c r="C118" s="512"/>
      <c r="D118" s="491"/>
      <c r="E118" s="491"/>
      <c r="F118" s="464"/>
      <c r="G118" s="475"/>
      <c r="H118" s="475" t="s">
        <v>299</v>
      </c>
      <c r="I118" s="476"/>
      <c r="J118" s="475"/>
      <c r="K118" s="475"/>
      <c r="L118" s="475" t="s">
        <v>300</v>
      </c>
      <c r="M118" s="476"/>
      <c r="N118" s="474"/>
      <c r="O118" s="474"/>
      <c r="P118" s="474"/>
      <c r="Q118" s="474"/>
    </row>
    <row r="119" spans="2:17" ht="16.5" customHeight="1" x14ac:dyDescent="0.2">
      <c r="B119" s="511"/>
      <c r="C119" s="512"/>
      <c r="D119" s="491"/>
      <c r="E119" s="491"/>
      <c r="F119" s="462">
        <v>4</v>
      </c>
      <c r="G119" s="475" t="s">
        <v>301</v>
      </c>
      <c r="H119" s="475" t="s">
        <v>302</v>
      </c>
      <c r="I119" s="476"/>
      <c r="J119" s="475"/>
      <c r="K119" s="475"/>
      <c r="L119" s="475" t="s">
        <v>303</v>
      </c>
      <c r="M119" s="476"/>
      <c r="N119" s="474"/>
      <c r="O119" s="474"/>
      <c r="P119" s="474"/>
      <c r="Q119" s="474"/>
    </row>
    <row r="120" spans="2:17" ht="16.5" customHeight="1" x14ac:dyDescent="0.2">
      <c r="B120" s="511"/>
      <c r="C120" s="512"/>
      <c r="D120" s="491"/>
      <c r="E120" s="491"/>
      <c r="F120" s="464"/>
      <c r="G120" s="475"/>
      <c r="H120" s="475" t="s">
        <v>304</v>
      </c>
      <c r="I120" s="476"/>
      <c r="J120" s="475"/>
      <c r="K120" s="475"/>
      <c r="L120" s="475" t="s">
        <v>305</v>
      </c>
      <c r="M120" s="476"/>
      <c r="N120" s="474"/>
      <c r="O120" s="474"/>
      <c r="P120" s="474"/>
      <c r="Q120" s="474"/>
    </row>
    <row r="121" spans="2:17" ht="16.5" customHeight="1" x14ac:dyDescent="0.2">
      <c r="B121" s="511"/>
      <c r="C121" s="512"/>
      <c r="D121" s="491"/>
      <c r="E121" s="491"/>
      <c r="F121" s="462">
        <v>5</v>
      </c>
      <c r="G121" s="475" t="s">
        <v>306</v>
      </c>
      <c r="H121" s="475" t="s">
        <v>307</v>
      </c>
      <c r="I121" s="476"/>
      <c r="J121" s="475"/>
      <c r="K121" s="475"/>
      <c r="L121" s="475" t="s">
        <v>308</v>
      </c>
      <c r="M121" s="476"/>
      <c r="N121" s="474"/>
      <c r="O121" s="474"/>
      <c r="P121" s="474"/>
      <c r="Q121" s="474"/>
    </row>
    <row r="122" spans="2:17" ht="16.5" customHeight="1" x14ac:dyDescent="0.2">
      <c r="B122" s="513"/>
      <c r="C122" s="514"/>
      <c r="D122" s="492"/>
      <c r="E122" s="492"/>
      <c r="F122" s="464"/>
      <c r="G122" s="475"/>
      <c r="H122" s="475" t="s">
        <v>309</v>
      </c>
      <c r="I122" s="476"/>
      <c r="J122" s="475"/>
      <c r="K122" s="475"/>
      <c r="L122" s="475" t="s">
        <v>310</v>
      </c>
      <c r="M122" s="476"/>
      <c r="N122" s="474"/>
      <c r="O122" s="474"/>
      <c r="P122" s="474"/>
      <c r="Q122" s="474"/>
    </row>
    <row r="123" spans="2:17" ht="16.5" customHeight="1" x14ac:dyDescent="0.2">
      <c r="B123" s="509" t="str">
        <f>'2 - CONTEXTO'!E43</f>
        <v>Gestión de la Información</v>
      </c>
      <c r="C123" s="510"/>
      <c r="D123" s="490" t="s">
        <v>430</v>
      </c>
      <c r="E123" s="490" t="str">
        <f>'2 - CONTEXTO'!K43</f>
        <v>1. Dirección General (Comunicaciones y Topografía).
2.Secretaria General.
3. Dirección de Gestión del Ordenamiento Social de la Propiedad.
4. Subdirección de Sistemas de Información de Tierras.</v>
      </c>
      <c r="F123" s="462">
        <v>1</v>
      </c>
      <c r="G123" s="475" t="s">
        <v>286</v>
      </c>
      <c r="H123" s="475" t="s">
        <v>287</v>
      </c>
      <c r="I123" s="476"/>
      <c r="J123" s="475"/>
      <c r="K123" s="475"/>
      <c r="L123" s="475" t="s">
        <v>288</v>
      </c>
      <c r="M123" s="476"/>
      <c r="N123" s="474"/>
      <c r="O123" s="474"/>
      <c r="P123" s="474"/>
      <c r="Q123" s="474"/>
    </row>
    <row r="124" spans="2:17" ht="16.5" customHeight="1" x14ac:dyDescent="0.2">
      <c r="B124" s="511"/>
      <c r="C124" s="512"/>
      <c r="D124" s="491"/>
      <c r="E124" s="491"/>
      <c r="F124" s="464"/>
      <c r="G124" s="475"/>
      <c r="H124" s="475" t="s">
        <v>289</v>
      </c>
      <c r="I124" s="476"/>
      <c r="J124" s="475"/>
      <c r="K124" s="475"/>
      <c r="L124" s="475" t="s">
        <v>290</v>
      </c>
      <c r="M124" s="476"/>
      <c r="N124" s="474"/>
      <c r="O124" s="474"/>
      <c r="P124" s="474"/>
      <c r="Q124" s="474"/>
    </row>
    <row r="125" spans="2:17" ht="16.5" customHeight="1" x14ac:dyDescent="0.2">
      <c r="B125" s="511"/>
      <c r="C125" s="512"/>
      <c r="D125" s="491"/>
      <c r="E125" s="491"/>
      <c r="F125" s="462">
        <v>2</v>
      </c>
      <c r="G125" s="475" t="s">
        <v>291</v>
      </c>
      <c r="H125" s="475" t="s">
        <v>292</v>
      </c>
      <c r="I125" s="476"/>
      <c r="J125" s="475"/>
      <c r="K125" s="475"/>
      <c r="L125" s="475" t="s">
        <v>293</v>
      </c>
      <c r="M125" s="476"/>
      <c r="N125" s="474"/>
      <c r="O125" s="474"/>
      <c r="P125" s="474"/>
      <c r="Q125" s="474"/>
    </row>
    <row r="126" spans="2:17" ht="16.5" customHeight="1" x14ac:dyDescent="0.2">
      <c r="B126" s="511"/>
      <c r="C126" s="512"/>
      <c r="D126" s="491"/>
      <c r="E126" s="491"/>
      <c r="F126" s="464"/>
      <c r="G126" s="475"/>
      <c r="H126" s="475" t="s">
        <v>294</v>
      </c>
      <c r="I126" s="476"/>
      <c r="J126" s="475"/>
      <c r="K126" s="475"/>
      <c r="L126" s="475" t="s">
        <v>295</v>
      </c>
      <c r="M126" s="476"/>
      <c r="N126" s="474"/>
      <c r="O126" s="474"/>
      <c r="P126" s="474"/>
      <c r="Q126" s="474"/>
    </row>
    <row r="127" spans="2:17" ht="16.5" customHeight="1" x14ac:dyDescent="0.2">
      <c r="B127" s="511"/>
      <c r="C127" s="512"/>
      <c r="D127" s="491"/>
      <c r="E127" s="491"/>
      <c r="F127" s="462">
        <v>3</v>
      </c>
      <c r="G127" s="475" t="s">
        <v>296</v>
      </c>
      <c r="H127" s="475" t="s">
        <v>297</v>
      </c>
      <c r="I127" s="476"/>
      <c r="J127" s="475"/>
      <c r="K127" s="475"/>
      <c r="L127" s="475" t="s">
        <v>298</v>
      </c>
      <c r="M127" s="476"/>
      <c r="N127" s="474"/>
      <c r="O127" s="474"/>
      <c r="P127" s="474"/>
      <c r="Q127" s="474"/>
    </row>
    <row r="128" spans="2:17" ht="16.5" customHeight="1" x14ac:dyDescent="0.2">
      <c r="B128" s="511"/>
      <c r="C128" s="512"/>
      <c r="D128" s="491"/>
      <c r="E128" s="491"/>
      <c r="F128" s="464"/>
      <c r="G128" s="475"/>
      <c r="H128" s="475" t="s">
        <v>299</v>
      </c>
      <c r="I128" s="476"/>
      <c r="J128" s="475"/>
      <c r="K128" s="475"/>
      <c r="L128" s="475" t="s">
        <v>300</v>
      </c>
      <c r="M128" s="476"/>
      <c r="N128" s="474"/>
      <c r="O128" s="474"/>
      <c r="P128" s="474"/>
      <c r="Q128" s="474"/>
    </row>
    <row r="129" spans="2:17" ht="16.5" customHeight="1" x14ac:dyDescent="0.2">
      <c r="B129" s="511"/>
      <c r="C129" s="512"/>
      <c r="D129" s="491"/>
      <c r="E129" s="491"/>
      <c r="F129" s="462">
        <v>4</v>
      </c>
      <c r="G129" s="475" t="s">
        <v>301</v>
      </c>
      <c r="H129" s="475" t="s">
        <v>302</v>
      </c>
      <c r="I129" s="476"/>
      <c r="J129" s="475"/>
      <c r="K129" s="475"/>
      <c r="L129" s="475" t="s">
        <v>303</v>
      </c>
      <c r="M129" s="476"/>
      <c r="N129" s="474"/>
      <c r="O129" s="474"/>
      <c r="P129" s="474"/>
      <c r="Q129" s="474"/>
    </row>
    <row r="130" spans="2:17" ht="16.5" customHeight="1" x14ac:dyDescent="0.2">
      <c r="B130" s="511"/>
      <c r="C130" s="512"/>
      <c r="D130" s="491"/>
      <c r="E130" s="491"/>
      <c r="F130" s="464"/>
      <c r="G130" s="475"/>
      <c r="H130" s="475" t="s">
        <v>304</v>
      </c>
      <c r="I130" s="476"/>
      <c r="J130" s="475"/>
      <c r="K130" s="475"/>
      <c r="L130" s="475" t="s">
        <v>305</v>
      </c>
      <c r="M130" s="476"/>
      <c r="N130" s="474"/>
      <c r="O130" s="474"/>
      <c r="P130" s="474"/>
      <c r="Q130" s="474"/>
    </row>
    <row r="131" spans="2:17" ht="16.5" customHeight="1" x14ac:dyDescent="0.2">
      <c r="B131" s="511"/>
      <c r="C131" s="512"/>
      <c r="D131" s="491"/>
      <c r="E131" s="491"/>
      <c r="F131" s="462">
        <v>5</v>
      </c>
      <c r="G131" s="475" t="s">
        <v>306</v>
      </c>
      <c r="H131" s="475" t="s">
        <v>307</v>
      </c>
      <c r="I131" s="476"/>
      <c r="J131" s="475"/>
      <c r="K131" s="475"/>
      <c r="L131" s="475" t="s">
        <v>308</v>
      </c>
      <c r="M131" s="476"/>
      <c r="N131" s="474"/>
      <c r="O131" s="474"/>
      <c r="P131" s="474"/>
      <c r="Q131" s="474"/>
    </row>
    <row r="132" spans="2:17" ht="16.5" customHeight="1" x14ac:dyDescent="0.2">
      <c r="B132" s="513"/>
      <c r="C132" s="514"/>
      <c r="D132" s="492"/>
      <c r="E132" s="492"/>
      <c r="F132" s="464"/>
      <c r="G132" s="475"/>
      <c r="H132" s="475" t="s">
        <v>309</v>
      </c>
      <c r="I132" s="476"/>
      <c r="J132" s="475"/>
      <c r="K132" s="475"/>
      <c r="L132" s="475" t="s">
        <v>310</v>
      </c>
      <c r="M132" s="476"/>
      <c r="N132" s="474"/>
      <c r="O132" s="474"/>
      <c r="P132" s="474"/>
      <c r="Q132" s="474"/>
    </row>
    <row r="133" spans="2:17" ht="50.25" customHeight="1" x14ac:dyDescent="0.2">
      <c r="B133" s="501" t="str">
        <f>'2 - CONTEXTO'!E44</f>
        <v>Gestión del Talento Humano</v>
      </c>
      <c r="C133" s="485"/>
      <c r="D133" s="490" t="s">
        <v>431</v>
      </c>
      <c r="E133" s="490" t="str">
        <f>'2 - CONTEXTO'!K44</f>
        <v>1. Subdirección de Talento Humano.
2. Secretaría General.</v>
      </c>
      <c r="F133" s="462">
        <v>1</v>
      </c>
      <c r="G133" s="495" t="s">
        <v>432</v>
      </c>
      <c r="H133" s="504" t="s">
        <v>433</v>
      </c>
      <c r="I133" s="483"/>
      <c r="J133" s="497" t="s">
        <v>434</v>
      </c>
      <c r="K133" s="498"/>
      <c r="L133" s="504" t="s">
        <v>435</v>
      </c>
      <c r="M133" s="483"/>
      <c r="N133" s="474" t="s">
        <v>45</v>
      </c>
      <c r="O133" s="474" t="s">
        <v>45</v>
      </c>
      <c r="P133" s="474" t="s">
        <v>45</v>
      </c>
      <c r="Q133" s="474" t="s">
        <v>45</v>
      </c>
    </row>
    <row r="134" spans="2:17" ht="47.25" customHeight="1" x14ac:dyDescent="0.2">
      <c r="B134" s="502"/>
      <c r="C134" s="487"/>
      <c r="D134" s="491"/>
      <c r="E134" s="491"/>
      <c r="F134" s="464"/>
      <c r="G134" s="496"/>
      <c r="H134" s="504" t="s">
        <v>436</v>
      </c>
      <c r="I134" s="483"/>
      <c r="J134" s="499"/>
      <c r="K134" s="500"/>
      <c r="L134" s="504" t="s">
        <v>437</v>
      </c>
      <c r="M134" s="483"/>
      <c r="N134" s="474"/>
      <c r="O134" s="474"/>
      <c r="P134" s="474"/>
      <c r="Q134" s="474"/>
    </row>
    <row r="135" spans="2:17" ht="15" customHeight="1" x14ac:dyDescent="0.2">
      <c r="B135" s="502"/>
      <c r="C135" s="487"/>
      <c r="D135" s="491"/>
      <c r="E135" s="491"/>
      <c r="F135" s="462">
        <v>2</v>
      </c>
      <c r="G135" s="475" t="s">
        <v>291</v>
      </c>
      <c r="H135" s="475" t="s">
        <v>292</v>
      </c>
      <c r="I135" s="476"/>
      <c r="J135" s="465"/>
      <c r="K135" s="466"/>
      <c r="L135" s="480" t="s">
        <v>293</v>
      </c>
      <c r="M135" s="481"/>
      <c r="N135" s="474"/>
      <c r="O135" s="474"/>
      <c r="P135" s="474"/>
      <c r="Q135" s="474"/>
    </row>
    <row r="136" spans="2:17" ht="15" customHeight="1" x14ac:dyDescent="0.2">
      <c r="B136" s="502"/>
      <c r="C136" s="487"/>
      <c r="D136" s="491"/>
      <c r="E136" s="491"/>
      <c r="F136" s="464"/>
      <c r="G136" s="475"/>
      <c r="H136" s="475" t="s">
        <v>294</v>
      </c>
      <c r="I136" s="476"/>
      <c r="J136" s="469"/>
      <c r="K136" s="470"/>
      <c r="L136" s="480" t="s">
        <v>295</v>
      </c>
      <c r="M136" s="481"/>
      <c r="N136" s="474"/>
      <c r="O136" s="474"/>
      <c r="P136" s="474"/>
      <c r="Q136" s="474"/>
    </row>
    <row r="137" spans="2:17" ht="15" customHeight="1" x14ac:dyDescent="0.2">
      <c r="B137" s="502"/>
      <c r="C137" s="487"/>
      <c r="D137" s="491"/>
      <c r="E137" s="491"/>
      <c r="F137" s="462">
        <v>3</v>
      </c>
      <c r="G137" s="475" t="s">
        <v>296</v>
      </c>
      <c r="H137" s="475" t="s">
        <v>297</v>
      </c>
      <c r="I137" s="476"/>
      <c r="J137" s="475"/>
      <c r="K137" s="475"/>
      <c r="L137" s="475" t="s">
        <v>298</v>
      </c>
      <c r="M137" s="476"/>
      <c r="N137" s="474"/>
      <c r="O137" s="474"/>
      <c r="P137" s="474"/>
      <c r="Q137" s="474"/>
    </row>
    <row r="138" spans="2:17" ht="15" customHeight="1" x14ac:dyDescent="0.2">
      <c r="B138" s="502"/>
      <c r="C138" s="487"/>
      <c r="D138" s="491"/>
      <c r="E138" s="491"/>
      <c r="F138" s="464"/>
      <c r="G138" s="475"/>
      <c r="H138" s="475" t="s">
        <v>299</v>
      </c>
      <c r="I138" s="476"/>
      <c r="J138" s="475"/>
      <c r="K138" s="475"/>
      <c r="L138" s="475" t="s">
        <v>300</v>
      </c>
      <c r="M138" s="476"/>
      <c r="N138" s="474"/>
      <c r="O138" s="474"/>
      <c r="P138" s="474"/>
      <c r="Q138" s="474"/>
    </row>
    <row r="139" spans="2:17" ht="15" customHeight="1" x14ac:dyDescent="0.2">
      <c r="B139" s="502"/>
      <c r="C139" s="487"/>
      <c r="D139" s="491"/>
      <c r="E139" s="491"/>
      <c r="F139" s="462">
        <v>4</v>
      </c>
      <c r="G139" s="475" t="s">
        <v>301</v>
      </c>
      <c r="H139" s="475" t="s">
        <v>302</v>
      </c>
      <c r="I139" s="476"/>
      <c r="J139" s="475"/>
      <c r="K139" s="475"/>
      <c r="L139" s="475" t="s">
        <v>303</v>
      </c>
      <c r="M139" s="476"/>
      <c r="N139" s="474"/>
      <c r="O139" s="474"/>
      <c r="P139" s="474"/>
      <c r="Q139" s="474"/>
    </row>
    <row r="140" spans="2:17" ht="15" customHeight="1" x14ac:dyDescent="0.2">
      <c r="B140" s="502"/>
      <c r="C140" s="487"/>
      <c r="D140" s="491"/>
      <c r="E140" s="491"/>
      <c r="F140" s="464"/>
      <c r="G140" s="475"/>
      <c r="H140" s="475" t="s">
        <v>304</v>
      </c>
      <c r="I140" s="476"/>
      <c r="J140" s="475"/>
      <c r="K140" s="475"/>
      <c r="L140" s="475" t="s">
        <v>305</v>
      </c>
      <c r="M140" s="476"/>
      <c r="N140" s="474"/>
      <c r="O140" s="474"/>
      <c r="P140" s="474"/>
      <c r="Q140" s="474"/>
    </row>
    <row r="141" spans="2:17" ht="15" customHeight="1" x14ac:dyDescent="0.2">
      <c r="B141" s="502"/>
      <c r="C141" s="487"/>
      <c r="D141" s="491"/>
      <c r="E141" s="491"/>
      <c r="F141" s="462">
        <v>5</v>
      </c>
      <c r="G141" s="475" t="s">
        <v>306</v>
      </c>
      <c r="H141" s="475" t="s">
        <v>307</v>
      </c>
      <c r="I141" s="476"/>
      <c r="J141" s="475"/>
      <c r="K141" s="475"/>
      <c r="L141" s="475" t="s">
        <v>308</v>
      </c>
      <c r="M141" s="476"/>
      <c r="N141" s="474"/>
      <c r="O141" s="474"/>
      <c r="P141" s="474"/>
      <c r="Q141" s="474"/>
    </row>
    <row r="142" spans="2:17" ht="16.5" customHeight="1" x14ac:dyDescent="0.2">
      <c r="B142" s="503"/>
      <c r="C142" s="489"/>
      <c r="D142" s="492"/>
      <c r="E142" s="492"/>
      <c r="F142" s="464"/>
      <c r="G142" s="475"/>
      <c r="H142" s="475" t="s">
        <v>309</v>
      </c>
      <c r="I142" s="476"/>
      <c r="J142" s="475"/>
      <c r="K142" s="475"/>
      <c r="L142" s="475" t="s">
        <v>310</v>
      </c>
      <c r="M142" s="476"/>
      <c r="N142" s="474"/>
      <c r="O142" s="474"/>
      <c r="P142" s="474"/>
      <c r="Q142" s="474"/>
    </row>
    <row r="143" spans="2:17" ht="16.5" customHeight="1" x14ac:dyDescent="0.2">
      <c r="B143" s="501" t="str">
        <f>'2 - CONTEXTO'!E45</f>
        <v>Apoyo Jurídico</v>
      </c>
      <c r="C143" s="485"/>
      <c r="D143" s="490" t="s">
        <v>438</v>
      </c>
      <c r="E143" s="490" t="str">
        <f>'2 - CONTEXTO'!K45</f>
        <v>1. Oficina Jurídica</v>
      </c>
      <c r="F143" s="462">
        <v>1</v>
      </c>
      <c r="G143" s="475" t="s">
        <v>439</v>
      </c>
      <c r="H143" s="480" t="s">
        <v>440</v>
      </c>
      <c r="I143" s="481"/>
      <c r="J143" s="475" t="s">
        <v>441</v>
      </c>
      <c r="K143" s="475"/>
      <c r="L143" s="475" t="s">
        <v>442</v>
      </c>
      <c r="M143" s="476"/>
      <c r="N143" s="474" t="s">
        <v>45</v>
      </c>
      <c r="O143" s="474" t="s">
        <v>45</v>
      </c>
      <c r="P143" s="474" t="s">
        <v>45</v>
      </c>
      <c r="Q143" s="474" t="s">
        <v>45</v>
      </c>
    </row>
    <row r="144" spans="2:17" ht="97.5" customHeight="1" x14ac:dyDescent="0.2">
      <c r="B144" s="502"/>
      <c r="C144" s="487"/>
      <c r="D144" s="491"/>
      <c r="E144" s="491"/>
      <c r="F144" s="464"/>
      <c r="G144" s="475"/>
      <c r="H144" s="480" t="s">
        <v>443</v>
      </c>
      <c r="I144" s="481"/>
      <c r="J144" s="475"/>
      <c r="K144" s="475"/>
      <c r="L144" s="475" t="s">
        <v>444</v>
      </c>
      <c r="M144" s="476"/>
      <c r="N144" s="474"/>
      <c r="O144" s="474"/>
      <c r="P144" s="474"/>
      <c r="Q144" s="474"/>
    </row>
    <row r="145" spans="2:17" ht="129.75" customHeight="1" x14ac:dyDescent="0.2">
      <c r="B145" s="502"/>
      <c r="C145" s="487"/>
      <c r="D145" s="491"/>
      <c r="E145" s="491"/>
      <c r="F145" s="462">
        <v>2</v>
      </c>
      <c r="G145" s="475" t="s">
        <v>445</v>
      </c>
      <c r="H145" s="480" t="s">
        <v>440</v>
      </c>
      <c r="I145" s="481"/>
      <c r="J145" s="475" t="s">
        <v>446</v>
      </c>
      <c r="K145" s="475"/>
      <c r="L145" s="475" t="s">
        <v>447</v>
      </c>
      <c r="M145" s="476"/>
      <c r="N145" s="474" t="s">
        <v>45</v>
      </c>
      <c r="O145" s="474" t="s">
        <v>45</v>
      </c>
      <c r="P145" s="474" t="s">
        <v>45</v>
      </c>
      <c r="Q145" s="474" t="s">
        <v>45</v>
      </c>
    </row>
    <row r="146" spans="2:17" ht="47" customHeight="1" x14ac:dyDescent="0.2">
      <c r="B146" s="502"/>
      <c r="C146" s="487"/>
      <c r="D146" s="491"/>
      <c r="E146" s="491"/>
      <c r="F146" s="464"/>
      <c r="G146" s="475"/>
      <c r="H146" s="480" t="s">
        <v>443</v>
      </c>
      <c r="I146" s="481"/>
      <c r="J146" s="475"/>
      <c r="K146" s="475"/>
      <c r="L146" s="475" t="s">
        <v>448</v>
      </c>
      <c r="M146" s="476"/>
      <c r="N146" s="474"/>
      <c r="O146" s="474"/>
      <c r="P146" s="474"/>
      <c r="Q146" s="474"/>
    </row>
    <row r="147" spans="2:17" x14ac:dyDescent="0.2">
      <c r="B147" s="502"/>
      <c r="C147" s="487"/>
      <c r="D147" s="491"/>
      <c r="E147" s="491"/>
      <c r="F147" s="462">
        <v>3</v>
      </c>
      <c r="G147" s="475" t="s">
        <v>296</v>
      </c>
      <c r="H147" s="475" t="s">
        <v>297</v>
      </c>
      <c r="I147" s="476"/>
      <c r="J147" s="475"/>
      <c r="K147" s="475"/>
      <c r="L147" s="475" t="s">
        <v>298</v>
      </c>
      <c r="M147" s="476"/>
      <c r="N147" s="474"/>
      <c r="O147" s="474"/>
      <c r="P147" s="474"/>
      <c r="Q147" s="474"/>
    </row>
    <row r="148" spans="2:17" x14ac:dyDescent="0.2">
      <c r="B148" s="502"/>
      <c r="C148" s="487"/>
      <c r="D148" s="491"/>
      <c r="E148" s="491"/>
      <c r="F148" s="464"/>
      <c r="G148" s="475"/>
      <c r="H148" s="475" t="s">
        <v>299</v>
      </c>
      <c r="I148" s="476"/>
      <c r="J148" s="475"/>
      <c r="K148" s="475"/>
      <c r="L148" s="475" t="s">
        <v>300</v>
      </c>
      <c r="M148" s="476"/>
      <c r="N148" s="474"/>
      <c r="O148" s="474"/>
      <c r="P148" s="474"/>
      <c r="Q148" s="474"/>
    </row>
    <row r="149" spans="2:17" x14ac:dyDescent="0.2">
      <c r="B149" s="502"/>
      <c r="C149" s="487"/>
      <c r="D149" s="491"/>
      <c r="E149" s="491"/>
      <c r="F149" s="462">
        <v>4</v>
      </c>
      <c r="G149" s="475" t="s">
        <v>301</v>
      </c>
      <c r="H149" s="475" t="s">
        <v>302</v>
      </c>
      <c r="I149" s="476"/>
      <c r="J149" s="475"/>
      <c r="K149" s="475"/>
      <c r="L149" s="475" t="s">
        <v>303</v>
      </c>
      <c r="M149" s="476"/>
      <c r="N149" s="474"/>
      <c r="O149" s="474"/>
      <c r="P149" s="474"/>
      <c r="Q149" s="474"/>
    </row>
    <row r="150" spans="2:17" x14ac:dyDescent="0.2">
      <c r="B150" s="502"/>
      <c r="C150" s="487"/>
      <c r="D150" s="491"/>
      <c r="E150" s="491"/>
      <c r="F150" s="464"/>
      <c r="G150" s="475"/>
      <c r="H150" s="475" t="s">
        <v>304</v>
      </c>
      <c r="I150" s="476"/>
      <c r="J150" s="475"/>
      <c r="K150" s="475"/>
      <c r="L150" s="475" t="s">
        <v>305</v>
      </c>
      <c r="M150" s="476"/>
      <c r="N150" s="474"/>
      <c r="O150" s="474"/>
      <c r="P150" s="474"/>
      <c r="Q150" s="474"/>
    </row>
    <row r="151" spans="2:17" x14ac:dyDescent="0.2">
      <c r="B151" s="502"/>
      <c r="C151" s="487"/>
      <c r="D151" s="491"/>
      <c r="E151" s="491"/>
      <c r="F151" s="462">
        <v>5</v>
      </c>
      <c r="G151" s="475" t="s">
        <v>306</v>
      </c>
      <c r="H151" s="475" t="s">
        <v>307</v>
      </c>
      <c r="I151" s="476"/>
      <c r="J151" s="475"/>
      <c r="K151" s="475"/>
      <c r="L151" s="475" t="s">
        <v>308</v>
      </c>
      <c r="M151" s="476"/>
      <c r="N151" s="474"/>
      <c r="O151" s="474"/>
      <c r="P151" s="474"/>
      <c r="Q151" s="474"/>
    </row>
    <row r="152" spans="2:17" x14ac:dyDescent="0.2">
      <c r="B152" s="503"/>
      <c r="C152" s="489"/>
      <c r="D152" s="492"/>
      <c r="E152" s="492"/>
      <c r="F152" s="464"/>
      <c r="G152" s="475"/>
      <c r="H152" s="475" t="s">
        <v>309</v>
      </c>
      <c r="I152" s="476"/>
      <c r="J152" s="475"/>
      <c r="K152" s="475"/>
      <c r="L152" s="475" t="s">
        <v>310</v>
      </c>
      <c r="M152" s="476"/>
      <c r="N152" s="474"/>
      <c r="O152" s="474"/>
      <c r="P152" s="474"/>
      <c r="Q152" s="474"/>
    </row>
    <row r="153" spans="2:17" ht="42" customHeight="1" x14ac:dyDescent="0.2">
      <c r="B153" s="501" t="str">
        <f>'2 - CONTEXTO'!E46</f>
        <v>Adquisición de Bienes y Servicios</v>
      </c>
      <c r="C153" s="485"/>
      <c r="D153" s="490" t="s">
        <v>449</v>
      </c>
      <c r="E153" s="490" t="str">
        <f>'2 - CONTEXTO'!K46</f>
        <v>1. Subdirección Administrativa y Financiera.
2. Secretaría General.</v>
      </c>
      <c r="F153" s="462">
        <v>1</v>
      </c>
      <c r="G153" s="495" t="s">
        <v>450</v>
      </c>
      <c r="H153" s="504" t="s">
        <v>451</v>
      </c>
      <c r="I153" s="483"/>
      <c r="J153" s="497" t="s">
        <v>452</v>
      </c>
      <c r="K153" s="498"/>
      <c r="L153" s="504" t="s">
        <v>453</v>
      </c>
      <c r="M153" s="483"/>
      <c r="N153" s="474" t="s">
        <v>45</v>
      </c>
      <c r="O153" s="474" t="s">
        <v>45</v>
      </c>
      <c r="P153" s="474" t="s">
        <v>45</v>
      </c>
      <c r="Q153" s="474" t="s">
        <v>45</v>
      </c>
    </row>
    <row r="154" spans="2:17" ht="36" customHeight="1" x14ac:dyDescent="0.2">
      <c r="B154" s="502"/>
      <c r="C154" s="487"/>
      <c r="D154" s="491"/>
      <c r="E154" s="491"/>
      <c r="F154" s="464"/>
      <c r="G154" s="496"/>
      <c r="H154" s="504" t="s">
        <v>454</v>
      </c>
      <c r="I154" s="483"/>
      <c r="J154" s="499"/>
      <c r="K154" s="500"/>
      <c r="L154" s="504" t="s">
        <v>455</v>
      </c>
      <c r="M154" s="483"/>
      <c r="N154" s="474"/>
      <c r="O154" s="474"/>
      <c r="P154" s="474"/>
      <c r="Q154" s="474"/>
    </row>
    <row r="155" spans="2:17" ht="17.25" customHeight="1" x14ac:dyDescent="0.2">
      <c r="B155" s="502"/>
      <c r="C155" s="487"/>
      <c r="D155" s="491"/>
      <c r="E155" s="491"/>
      <c r="F155" s="462">
        <v>2</v>
      </c>
      <c r="G155" s="505" t="s">
        <v>456</v>
      </c>
      <c r="H155" s="507" t="s">
        <v>457</v>
      </c>
      <c r="I155" s="508"/>
      <c r="J155" s="497" t="s">
        <v>458</v>
      </c>
      <c r="K155" s="498"/>
      <c r="L155" s="504" t="s">
        <v>459</v>
      </c>
      <c r="M155" s="483"/>
      <c r="N155" s="474" t="s">
        <v>45</v>
      </c>
      <c r="O155" s="474" t="s">
        <v>45</v>
      </c>
      <c r="P155" s="474" t="s">
        <v>45</v>
      </c>
      <c r="Q155" s="474" t="s">
        <v>45</v>
      </c>
    </row>
    <row r="156" spans="2:17" ht="29" customHeight="1" x14ac:dyDescent="0.2">
      <c r="B156" s="502"/>
      <c r="C156" s="487"/>
      <c r="D156" s="491"/>
      <c r="E156" s="491"/>
      <c r="F156" s="464"/>
      <c r="G156" s="506"/>
      <c r="H156" s="507" t="s">
        <v>460</v>
      </c>
      <c r="I156" s="508"/>
      <c r="J156" s="499"/>
      <c r="K156" s="500"/>
      <c r="L156" s="504" t="s">
        <v>461</v>
      </c>
      <c r="M156" s="483"/>
      <c r="N156" s="474"/>
      <c r="O156" s="474"/>
      <c r="P156" s="474"/>
      <c r="Q156" s="474"/>
    </row>
    <row r="157" spans="2:17" ht="17.25" customHeight="1" x14ac:dyDescent="0.2">
      <c r="B157" s="502"/>
      <c r="C157" s="487"/>
      <c r="D157" s="491"/>
      <c r="E157" s="491"/>
      <c r="F157" s="462">
        <v>3</v>
      </c>
      <c r="G157" s="505" t="s">
        <v>462</v>
      </c>
      <c r="H157" s="507" t="s">
        <v>457</v>
      </c>
      <c r="I157" s="508"/>
      <c r="J157" s="497" t="s">
        <v>458</v>
      </c>
      <c r="K157" s="498"/>
      <c r="L157" s="504" t="s">
        <v>453</v>
      </c>
      <c r="M157" s="483"/>
      <c r="N157" s="474" t="s">
        <v>45</v>
      </c>
      <c r="O157" s="474" t="s">
        <v>46</v>
      </c>
      <c r="P157" s="474" t="s">
        <v>45</v>
      </c>
      <c r="Q157" s="474" t="s">
        <v>45</v>
      </c>
    </row>
    <row r="158" spans="2:17" ht="27.75" customHeight="1" x14ac:dyDescent="0.2">
      <c r="B158" s="502"/>
      <c r="C158" s="487"/>
      <c r="D158" s="491"/>
      <c r="E158" s="491"/>
      <c r="F158" s="464"/>
      <c r="G158" s="506"/>
      <c r="H158" s="507" t="s">
        <v>299</v>
      </c>
      <c r="I158" s="508"/>
      <c r="J158" s="499"/>
      <c r="K158" s="500"/>
      <c r="L158" s="504" t="s">
        <v>455</v>
      </c>
      <c r="M158" s="483"/>
      <c r="N158" s="474"/>
      <c r="O158" s="474"/>
      <c r="P158" s="474"/>
      <c r="Q158" s="474"/>
    </row>
    <row r="159" spans="2:17" ht="17.25" customHeight="1" x14ac:dyDescent="0.2">
      <c r="B159" s="502"/>
      <c r="C159" s="487"/>
      <c r="D159" s="491"/>
      <c r="E159" s="491"/>
      <c r="F159" s="462">
        <v>4</v>
      </c>
      <c r="G159" s="475" t="s">
        <v>301</v>
      </c>
      <c r="H159" s="475" t="s">
        <v>302</v>
      </c>
      <c r="I159" s="476"/>
      <c r="J159" s="475"/>
      <c r="K159" s="475"/>
      <c r="L159" s="475" t="s">
        <v>303</v>
      </c>
      <c r="M159" s="476"/>
      <c r="N159" s="474"/>
      <c r="O159" s="474"/>
      <c r="P159" s="474"/>
      <c r="Q159" s="474"/>
    </row>
    <row r="160" spans="2:17" ht="17.25" customHeight="1" x14ac:dyDescent="0.2">
      <c r="B160" s="502"/>
      <c r="C160" s="487"/>
      <c r="D160" s="491"/>
      <c r="E160" s="491"/>
      <c r="F160" s="464"/>
      <c r="G160" s="475"/>
      <c r="H160" s="475" t="s">
        <v>304</v>
      </c>
      <c r="I160" s="476"/>
      <c r="J160" s="475"/>
      <c r="K160" s="475"/>
      <c r="L160" s="475" t="s">
        <v>305</v>
      </c>
      <c r="M160" s="476"/>
      <c r="N160" s="474"/>
      <c r="O160" s="474"/>
      <c r="P160" s="474"/>
      <c r="Q160" s="474"/>
    </row>
    <row r="161" spans="2:17" x14ac:dyDescent="0.2">
      <c r="B161" s="502"/>
      <c r="C161" s="487"/>
      <c r="D161" s="491"/>
      <c r="E161" s="491"/>
      <c r="F161" s="462">
        <v>5</v>
      </c>
      <c r="G161" s="475" t="s">
        <v>306</v>
      </c>
      <c r="H161" s="475" t="s">
        <v>307</v>
      </c>
      <c r="I161" s="476"/>
      <c r="J161" s="475"/>
      <c r="K161" s="475"/>
      <c r="L161" s="475" t="s">
        <v>308</v>
      </c>
      <c r="M161" s="476"/>
      <c r="N161" s="474"/>
      <c r="O161" s="474"/>
      <c r="P161" s="474"/>
      <c r="Q161" s="474"/>
    </row>
    <row r="162" spans="2:17" x14ac:dyDescent="0.2">
      <c r="B162" s="503"/>
      <c r="C162" s="489"/>
      <c r="D162" s="492"/>
      <c r="E162" s="492"/>
      <c r="F162" s="464"/>
      <c r="G162" s="475"/>
      <c r="H162" s="475" t="s">
        <v>309</v>
      </c>
      <c r="I162" s="476"/>
      <c r="J162" s="475"/>
      <c r="K162" s="475"/>
      <c r="L162" s="475" t="s">
        <v>310</v>
      </c>
      <c r="M162" s="476"/>
      <c r="N162" s="474"/>
      <c r="O162" s="474"/>
      <c r="P162" s="474"/>
      <c r="Q162" s="474"/>
    </row>
    <row r="163" spans="2:17" ht="26" customHeight="1" x14ac:dyDescent="0.2">
      <c r="B163" s="484" t="str">
        <f>'2 - CONTEXTO'!E47</f>
        <v>Administración de Bienes y Servicios</v>
      </c>
      <c r="C163" s="485"/>
      <c r="D163" s="490" t="s">
        <v>463</v>
      </c>
      <c r="E163" s="490" t="str">
        <f>'2 - CONTEXTO'!K47</f>
        <v>1. Subdirección Administrativa y Financiera.
2. Secretaría General.</v>
      </c>
      <c r="F163" s="462">
        <v>1</v>
      </c>
      <c r="G163" s="495" t="s">
        <v>464</v>
      </c>
      <c r="H163" s="482" t="s">
        <v>465</v>
      </c>
      <c r="I163" s="483"/>
      <c r="J163" s="497" t="s">
        <v>466</v>
      </c>
      <c r="K163" s="498"/>
      <c r="L163" s="482" t="s">
        <v>467</v>
      </c>
      <c r="M163" s="483"/>
      <c r="N163" s="471" t="s">
        <v>45</v>
      </c>
      <c r="O163" s="471" t="s">
        <v>45</v>
      </c>
      <c r="P163" s="471" t="s">
        <v>45</v>
      </c>
      <c r="Q163" s="471" t="s">
        <v>45</v>
      </c>
    </row>
    <row r="164" spans="2:17" ht="26" customHeight="1" x14ac:dyDescent="0.2">
      <c r="B164" s="486"/>
      <c r="C164" s="487"/>
      <c r="D164" s="491"/>
      <c r="E164" s="491"/>
      <c r="F164" s="464"/>
      <c r="G164" s="496"/>
      <c r="H164" s="482" t="s">
        <v>468</v>
      </c>
      <c r="I164" s="483"/>
      <c r="J164" s="499"/>
      <c r="K164" s="500"/>
      <c r="L164" s="482" t="s">
        <v>468</v>
      </c>
      <c r="M164" s="483"/>
      <c r="N164" s="473"/>
      <c r="O164" s="473"/>
      <c r="P164" s="473"/>
      <c r="Q164" s="473"/>
    </row>
    <row r="165" spans="2:17" x14ac:dyDescent="0.2">
      <c r="B165" s="486"/>
      <c r="C165" s="487"/>
      <c r="D165" s="491"/>
      <c r="E165" s="491"/>
      <c r="F165" s="462">
        <v>2</v>
      </c>
      <c r="G165" s="475" t="s">
        <v>291</v>
      </c>
      <c r="H165" s="475" t="s">
        <v>292</v>
      </c>
      <c r="I165" s="476"/>
      <c r="J165" s="475"/>
      <c r="K165" s="475"/>
      <c r="L165" s="475" t="s">
        <v>293</v>
      </c>
      <c r="M165" s="476"/>
      <c r="N165" s="474"/>
      <c r="O165" s="474"/>
      <c r="P165" s="474"/>
      <c r="Q165" s="474"/>
    </row>
    <row r="166" spans="2:17" x14ac:dyDescent="0.2">
      <c r="B166" s="486"/>
      <c r="C166" s="487"/>
      <c r="D166" s="491"/>
      <c r="E166" s="491"/>
      <c r="F166" s="464"/>
      <c r="G166" s="475"/>
      <c r="H166" s="475" t="s">
        <v>294</v>
      </c>
      <c r="I166" s="476"/>
      <c r="J166" s="475"/>
      <c r="K166" s="475"/>
      <c r="L166" s="475" t="s">
        <v>295</v>
      </c>
      <c r="M166" s="476"/>
      <c r="N166" s="474"/>
      <c r="O166" s="474"/>
      <c r="P166" s="474"/>
      <c r="Q166" s="474"/>
    </row>
    <row r="167" spans="2:17" x14ac:dyDescent="0.2">
      <c r="B167" s="486"/>
      <c r="C167" s="487"/>
      <c r="D167" s="491"/>
      <c r="E167" s="491"/>
      <c r="F167" s="462">
        <v>3</v>
      </c>
      <c r="G167" s="475" t="s">
        <v>296</v>
      </c>
      <c r="H167" s="475" t="s">
        <v>297</v>
      </c>
      <c r="I167" s="476"/>
      <c r="J167" s="475"/>
      <c r="K167" s="475"/>
      <c r="L167" s="475" t="s">
        <v>298</v>
      </c>
      <c r="M167" s="476"/>
      <c r="N167" s="474"/>
      <c r="O167" s="474"/>
      <c r="P167" s="474"/>
      <c r="Q167" s="474"/>
    </row>
    <row r="168" spans="2:17" x14ac:dyDescent="0.2">
      <c r="B168" s="486"/>
      <c r="C168" s="487"/>
      <c r="D168" s="491"/>
      <c r="E168" s="491"/>
      <c r="F168" s="464"/>
      <c r="G168" s="475"/>
      <c r="H168" s="475" t="s">
        <v>299</v>
      </c>
      <c r="I168" s="476"/>
      <c r="J168" s="475"/>
      <c r="K168" s="475"/>
      <c r="L168" s="475" t="s">
        <v>300</v>
      </c>
      <c r="M168" s="476"/>
      <c r="N168" s="474"/>
      <c r="O168" s="474"/>
      <c r="P168" s="474"/>
      <c r="Q168" s="474"/>
    </row>
    <row r="169" spans="2:17" x14ac:dyDescent="0.2">
      <c r="B169" s="486"/>
      <c r="C169" s="487"/>
      <c r="D169" s="491"/>
      <c r="E169" s="491"/>
      <c r="F169" s="462">
        <v>4</v>
      </c>
      <c r="G169" s="475" t="s">
        <v>301</v>
      </c>
      <c r="H169" s="475" t="s">
        <v>302</v>
      </c>
      <c r="I169" s="476"/>
      <c r="J169" s="475"/>
      <c r="K169" s="475"/>
      <c r="L169" s="475" t="s">
        <v>303</v>
      </c>
      <c r="M169" s="476"/>
      <c r="N169" s="474"/>
      <c r="O169" s="474"/>
      <c r="P169" s="474"/>
      <c r="Q169" s="474"/>
    </row>
    <row r="170" spans="2:17" x14ac:dyDescent="0.2">
      <c r="B170" s="486"/>
      <c r="C170" s="487"/>
      <c r="D170" s="491"/>
      <c r="E170" s="491"/>
      <c r="F170" s="464"/>
      <c r="G170" s="475"/>
      <c r="H170" s="475" t="s">
        <v>304</v>
      </c>
      <c r="I170" s="476"/>
      <c r="J170" s="475"/>
      <c r="K170" s="475"/>
      <c r="L170" s="475" t="s">
        <v>305</v>
      </c>
      <c r="M170" s="476"/>
      <c r="N170" s="474"/>
      <c r="O170" s="474"/>
      <c r="P170" s="474"/>
      <c r="Q170" s="474"/>
    </row>
    <row r="171" spans="2:17" x14ac:dyDescent="0.2">
      <c r="B171" s="486"/>
      <c r="C171" s="487"/>
      <c r="D171" s="491"/>
      <c r="E171" s="491"/>
      <c r="F171" s="462">
        <v>5</v>
      </c>
      <c r="G171" s="475" t="s">
        <v>306</v>
      </c>
      <c r="H171" s="475" t="s">
        <v>307</v>
      </c>
      <c r="I171" s="476"/>
      <c r="J171" s="475"/>
      <c r="K171" s="475"/>
      <c r="L171" s="475" t="s">
        <v>308</v>
      </c>
      <c r="M171" s="476"/>
      <c r="N171" s="474"/>
      <c r="O171" s="474"/>
      <c r="P171" s="474"/>
      <c r="Q171" s="474"/>
    </row>
    <row r="172" spans="2:17" x14ac:dyDescent="0.2">
      <c r="B172" s="488"/>
      <c r="C172" s="489"/>
      <c r="D172" s="492"/>
      <c r="E172" s="492"/>
      <c r="F172" s="464"/>
      <c r="G172" s="475"/>
      <c r="H172" s="475" t="s">
        <v>309</v>
      </c>
      <c r="I172" s="476"/>
      <c r="J172" s="475"/>
      <c r="K172" s="475"/>
      <c r="L172" s="475" t="s">
        <v>310</v>
      </c>
      <c r="M172" s="476"/>
      <c r="N172" s="474"/>
      <c r="O172" s="474"/>
      <c r="P172" s="474"/>
      <c r="Q172" s="474"/>
    </row>
    <row r="173" spans="2:17" ht="23.25" customHeight="1" x14ac:dyDescent="0.2">
      <c r="B173" s="493" t="str">
        <f>'2 - CONTEXTO'!E48</f>
        <v>Gestión Financiera</v>
      </c>
      <c r="C173" s="493"/>
      <c r="D173" s="494" t="s">
        <v>469</v>
      </c>
      <c r="E173" s="494" t="str">
        <f>'2 - CONTEXTO'!K48</f>
        <v xml:space="preserve">1. Secretaría General.
2. Subdirección Administrativa y Financiera.
3. Subdirección de Administracion de Tierras de la Nación.
4. Oficina de Planeación </v>
      </c>
      <c r="F173" s="462">
        <v>1</v>
      </c>
      <c r="G173" s="475" t="s">
        <v>470</v>
      </c>
      <c r="H173" s="574" t="s">
        <v>471</v>
      </c>
      <c r="I173" s="575"/>
      <c r="J173" s="475" t="s">
        <v>472</v>
      </c>
      <c r="K173" s="475"/>
      <c r="L173" s="475" t="s">
        <v>473</v>
      </c>
      <c r="M173" s="476"/>
      <c r="N173" s="474" t="s">
        <v>45</v>
      </c>
      <c r="O173" s="471" t="s">
        <v>45</v>
      </c>
      <c r="P173" s="471" t="s">
        <v>45</v>
      </c>
      <c r="Q173" s="471" t="s">
        <v>45</v>
      </c>
    </row>
    <row r="174" spans="2:17" ht="56" customHeight="1" x14ac:dyDescent="0.2">
      <c r="B174" s="493"/>
      <c r="C174" s="493"/>
      <c r="D174" s="494"/>
      <c r="E174" s="494"/>
      <c r="F174" s="464"/>
      <c r="G174" s="475"/>
      <c r="H174" s="475" t="s">
        <v>474</v>
      </c>
      <c r="I174" s="476"/>
      <c r="J174" s="475"/>
      <c r="K174" s="475"/>
      <c r="L174" s="475" t="s">
        <v>475</v>
      </c>
      <c r="M174" s="476"/>
      <c r="N174" s="474"/>
      <c r="O174" s="473"/>
      <c r="P174" s="473"/>
      <c r="Q174" s="473"/>
    </row>
    <row r="175" spans="2:17" x14ac:dyDescent="0.2">
      <c r="B175" s="493"/>
      <c r="C175" s="493"/>
      <c r="D175" s="494"/>
      <c r="E175" s="494"/>
      <c r="F175" s="462">
        <v>2</v>
      </c>
      <c r="G175" s="475" t="s">
        <v>291</v>
      </c>
      <c r="H175" s="475" t="s">
        <v>292</v>
      </c>
      <c r="I175" s="476"/>
      <c r="J175" s="475"/>
      <c r="K175" s="475"/>
      <c r="L175" s="475" t="s">
        <v>293</v>
      </c>
      <c r="M175" s="476"/>
      <c r="N175" s="474"/>
      <c r="O175" s="474"/>
      <c r="P175" s="474"/>
      <c r="Q175" s="474"/>
    </row>
    <row r="176" spans="2:17" x14ac:dyDescent="0.2">
      <c r="B176" s="493"/>
      <c r="C176" s="493"/>
      <c r="D176" s="494"/>
      <c r="E176" s="494"/>
      <c r="F176" s="464"/>
      <c r="G176" s="475"/>
      <c r="H176" s="475" t="s">
        <v>294</v>
      </c>
      <c r="I176" s="476"/>
      <c r="J176" s="475"/>
      <c r="K176" s="475"/>
      <c r="L176" s="475" t="s">
        <v>295</v>
      </c>
      <c r="M176" s="476"/>
      <c r="N176" s="474"/>
      <c r="O176" s="474"/>
      <c r="P176" s="474"/>
      <c r="Q176" s="474"/>
    </row>
    <row r="177" spans="2:17" x14ac:dyDescent="0.2">
      <c r="B177" s="493"/>
      <c r="C177" s="493"/>
      <c r="D177" s="494"/>
      <c r="E177" s="494"/>
      <c r="F177" s="462">
        <v>3</v>
      </c>
      <c r="G177" s="475" t="s">
        <v>296</v>
      </c>
      <c r="H177" s="475" t="s">
        <v>297</v>
      </c>
      <c r="I177" s="476"/>
      <c r="J177" s="475"/>
      <c r="K177" s="475"/>
      <c r="L177" s="475" t="s">
        <v>298</v>
      </c>
      <c r="M177" s="476"/>
      <c r="N177" s="474"/>
      <c r="O177" s="474"/>
      <c r="P177" s="474"/>
      <c r="Q177" s="474"/>
    </row>
    <row r="178" spans="2:17" x14ac:dyDescent="0.2">
      <c r="B178" s="493"/>
      <c r="C178" s="493"/>
      <c r="D178" s="494"/>
      <c r="E178" s="494"/>
      <c r="F178" s="464"/>
      <c r="G178" s="475"/>
      <c r="H178" s="475" t="s">
        <v>299</v>
      </c>
      <c r="I178" s="476"/>
      <c r="J178" s="475"/>
      <c r="K178" s="475"/>
      <c r="L178" s="475" t="s">
        <v>300</v>
      </c>
      <c r="M178" s="476"/>
      <c r="N178" s="474"/>
      <c r="O178" s="474"/>
      <c r="P178" s="474"/>
      <c r="Q178" s="474"/>
    </row>
    <row r="179" spans="2:17" x14ac:dyDescent="0.2">
      <c r="B179" s="493"/>
      <c r="C179" s="493"/>
      <c r="D179" s="494"/>
      <c r="E179" s="494"/>
      <c r="F179" s="462">
        <v>4</v>
      </c>
      <c r="G179" s="475" t="s">
        <v>301</v>
      </c>
      <c r="H179" s="475" t="s">
        <v>302</v>
      </c>
      <c r="I179" s="476"/>
      <c r="J179" s="475"/>
      <c r="K179" s="475"/>
      <c r="L179" s="475" t="s">
        <v>303</v>
      </c>
      <c r="M179" s="476"/>
      <c r="N179" s="474"/>
      <c r="O179" s="474"/>
      <c r="P179" s="474"/>
      <c r="Q179" s="474"/>
    </row>
    <row r="180" spans="2:17" x14ac:dyDescent="0.2">
      <c r="B180" s="493"/>
      <c r="C180" s="493"/>
      <c r="D180" s="494"/>
      <c r="E180" s="494"/>
      <c r="F180" s="464"/>
      <c r="G180" s="475"/>
      <c r="H180" s="475" t="s">
        <v>304</v>
      </c>
      <c r="I180" s="476"/>
      <c r="J180" s="475"/>
      <c r="K180" s="475"/>
      <c r="L180" s="475" t="s">
        <v>305</v>
      </c>
      <c r="M180" s="476"/>
      <c r="N180" s="474"/>
      <c r="O180" s="474"/>
      <c r="P180" s="474"/>
      <c r="Q180" s="474"/>
    </row>
    <row r="181" spans="2:17" x14ac:dyDescent="0.2">
      <c r="B181" s="493"/>
      <c r="C181" s="493"/>
      <c r="D181" s="494"/>
      <c r="E181" s="494"/>
      <c r="F181" s="462">
        <v>5</v>
      </c>
      <c r="G181" s="475" t="s">
        <v>306</v>
      </c>
      <c r="H181" s="475" t="s">
        <v>307</v>
      </c>
      <c r="I181" s="476"/>
      <c r="J181" s="475"/>
      <c r="K181" s="475"/>
      <c r="L181" s="475" t="s">
        <v>308</v>
      </c>
      <c r="M181" s="476"/>
      <c r="N181" s="474"/>
      <c r="O181" s="474"/>
      <c r="P181" s="474"/>
      <c r="Q181" s="474"/>
    </row>
    <row r="182" spans="2:17" x14ac:dyDescent="0.2">
      <c r="B182" s="493"/>
      <c r="C182" s="493"/>
      <c r="D182" s="494"/>
      <c r="E182" s="494"/>
      <c r="F182" s="464"/>
      <c r="G182" s="475"/>
      <c r="H182" s="475" t="s">
        <v>309</v>
      </c>
      <c r="I182" s="476"/>
      <c r="J182" s="475"/>
      <c r="K182" s="475"/>
      <c r="L182" s="475" t="s">
        <v>310</v>
      </c>
      <c r="M182" s="476"/>
      <c r="N182" s="474"/>
      <c r="O182" s="474"/>
      <c r="P182" s="474"/>
      <c r="Q182" s="474"/>
    </row>
    <row r="183" spans="2:17" ht="16.5" customHeight="1" x14ac:dyDescent="0.2">
      <c r="B183" s="576" t="str">
        <f>'2 - CONTEXTO'!E49</f>
        <v>Seguimiento, Evaluación y Mejora</v>
      </c>
      <c r="C183" s="576"/>
      <c r="D183" s="494" t="s">
        <v>476</v>
      </c>
      <c r="E183" s="494" t="str">
        <f>'2 - CONTEXTO'!K49</f>
        <v xml:space="preserve">1. Oficina de Control Interno.
2. Oficina de Planeación.
3. Oficina del Inspector de Gestión de Tierras.
4. Secretaría General
</v>
      </c>
      <c r="F183" s="462">
        <v>1</v>
      </c>
      <c r="G183" s="475" t="s">
        <v>286</v>
      </c>
      <c r="H183" s="475" t="s">
        <v>287</v>
      </c>
      <c r="I183" s="476"/>
      <c r="J183" s="475"/>
      <c r="K183" s="475"/>
      <c r="L183" s="475" t="s">
        <v>288</v>
      </c>
      <c r="M183" s="476"/>
      <c r="N183" s="474"/>
      <c r="O183" s="474"/>
      <c r="P183" s="474"/>
      <c r="Q183" s="474"/>
    </row>
    <row r="184" spans="2:17" x14ac:dyDescent="0.2">
      <c r="B184" s="576"/>
      <c r="C184" s="576"/>
      <c r="D184" s="494"/>
      <c r="E184" s="494"/>
      <c r="F184" s="464"/>
      <c r="G184" s="475"/>
      <c r="H184" s="475" t="s">
        <v>289</v>
      </c>
      <c r="I184" s="476"/>
      <c r="J184" s="475"/>
      <c r="K184" s="475"/>
      <c r="L184" s="475" t="s">
        <v>290</v>
      </c>
      <c r="M184" s="476"/>
      <c r="N184" s="474"/>
      <c r="O184" s="474"/>
      <c r="P184" s="474"/>
      <c r="Q184" s="474"/>
    </row>
    <row r="185" spans="2:17" x14ac:dyDescent="0.2">
      <c r="B185" s="576"/>
      <c r="C185" s="576"/>
      <c r="D185" s="494"/>
      <c r="E185" s="494"/>
      <c r="F185" s="462">
        <v>2</v>
      </c>
      <c r="G185" s="475" t="s">
        <v>291</v>
      </c>
      <c r="H185" s="475" t="s">
        <v>292</v>
      </c>
      <c r="I185" s="476"/>
      <c r="J185" s="475"/>
      <c r="K185" s="475"/>
      <c r="L185" s="475" t="s">
        <v>293</v>
      </c>
      <c r="M185" s="476"/>
      <c r="N185" s="474"/>
      <c r="O185" s="474"/>
      <c r="P185" s="474"/>
      <c r="Q185" s="474"/>
    </row>
    <row r="186" spans="2:17" x14ac:dyDescent="0.2">
      <c r="B186" s="576"/>
      <c r="C186" s="576"/>
      <c r="D186" s="494"/>
      <c r="E186" s="494"/>
      <c r="F186" s="464"/>
      <c r="G186" s="475"/>
      <c r="H186" s="475" t="s">
        <v>294</v>
      </c>
      <c r="I186" s="476"/>
      <c r="J186" s="475"/>
      <c r="K186" s="475"/>
      <c r="L186" s="475" t="s">
        <v>295</v>
      </c>
      <c r="M186" s="476"/>
      <c r="N186" s="474"/>
      <c r="O186" s="474"/>
      <c r="P186" s="474"/>
      <c r="Q186" s="474"/>
    </row>
    <row r="187" spans="2:17" x14ac:dyDescent="0.2">
      <c r="B187" s="576"/>
      <c r="C187" s="576"/>
      <c r="D187" s="494"/>
      <c r="E187" s="494"/>
      <c r="F187" s="462">
        <v>3</v>
      </c>
      <c r="G187" s="475" t="s">
        <v>296</v>
      </c>
      <c r="H187" s="475" t="s">
        <v>297</v>
      </c>
      <c r="I187" s="476"/>
      <c r="J187" s="475"/>
      <c r="K187" s="475"/>
      <c r="L187" s="475" t="s">
        <v>298</v>
      </c>
      <c r="M187" s="476"/>
      <c r="N187" s="474"/>
      <c r="O187" s="474"/>
      <c r="P187" s="474"/>
      <c r="Q187" s="474"/>
    </row>
    <row r="188" spans="2:17" x14ac:dyDescent="0.2">
      <c r="B188" s="576"/>
      <c r="C188" s="576"/>
      <c r="D188" s="494"/>
      <c r="E188" s="494"/>
      <c r="F188" s="464"/>
      <c r="G188" s="475"/>
      <c r="H188" s="475" t="s">
        <v>299</v>
      </c>
      <c r="I188" s="476"/>
      <c r="J188" s="475"/>
      <c r="K188" s="475"/>
      <c r="L188" s="475" t="s">
        <v>300</v>
      </c>
      <c r="M188" s="476"/>
      <c r="N188" s="474"/>
      <c r="O188" s="474"/>
      <c r="P188" s="474"/>
      <c r="Q188" s="474"/>
    </row>
    <row r="189" spans="2:17" x14ac:dyDescent="0.2">
      <c r="B189" s="576"/>
      <c r="C189" s="576"/>
      <c r="D189" s="494"/>
      <c r="E189" s="494"/>
      <c r="F189" s="462">
        <v>4</v>
      </c>
      <c r="G189" s="475" t="s">
        <v>301</v>
      </c>
      <c r="H189" s="475" t="s">
        <v>302</v>
      </c>
      <c r="I189" s="476"/>
      <c r="J189" s="475"/>
      <c r="K189" s="475"/>
      <c r="L189" s="475" t="s">
        <v>303</v>
      </c>
      <c r="M189" s="476"/>
      <c r="N189" s="474"/>
      <c r="O189" s="474"/>
      <c r="P189" s="474"/>
      <c r="Q189" s="474"/>
    </row>
    <row r="190" spans="2:17" x14ac:dyDescent="0.2">
      <c r="B190" s="576"/>
      <c r="C190" s="576"/>
      <c r="D190" s="494"/>
      <c r="E190" s="494"/>
      <c r="F190" s="464"/>
      <c r="G190" s="475"/>
      <c r="H190" s="475" t="s">
        <v>304</v>
      </c>
      <c r="I190" s="476"/>
      <c r="J190" s="475"/>
      <c r="K190" s="475"/>
      <c r="L190" s="475" t="s">
        <v>305</v>
      </c>
      <c r="M190" s="476"/>
      <c r="N190" s="474"/>
      <c r="O190" s="474"/>
      <c r="P190" s="474"/>
      <c r="Q190" s="474"/>
    </row>
    <row r="191" spans="2:17" x14ac:dyDescent="0.2">
      <c r="B191" s="576"/>
      <c r="C191" s="576"/>
      <c r="D191" s="494"/>
      <c r="E191" s="494"/>
      <c r="F191" s="462">
        <v>5</v>
      </c>
      <c r="G191" s="475" t="s">
        <v>306</v>
      </c>
      <c r="H191" s="475" t="s">
        <v>307</v>
      </c>
      <c r="I191" s="476"/>
      <c r="J191" s="475"/>
      <c r="K191" s="475"/>
      <c r="L191" s="475" t="s">
        <v>308</v>
      </c>
      <c r="M191" s="476"/>
      <c r="N191" s="474"/>
      <c r="O191" s="474"/>
      <c r="P191" s="474"/>
      <c r="Q191" s="474"/>
    </row>
    <row r="192" spans="2:17" x14ac:dyDescent="0.2">
      <c r="B192" s="576"/>
      <c r="C192" s="576"/>
      <c r="D192" s="494"/>
      <c r="E192" s="494"/>
      <c r="F192" s="464"/>
      <c r="G192" s="475"/>
      <c r="H192" s="475" t="s">
        <v>309</v>
      </c>
      <c r="I192" s="476"/>
      <c r="J192" s="475"/>
      <c r="K192" s="475"/>
      <c r="L192" s="475" t="s">
        <v>310</v>
      </c>
      <c r="M192" s="476"/>
      <c r="N192" s="474"/>
      <c r="O192" s="474"/>
      <c r="P192" s="474"/>
      <c r="Q192" s="474"/>
    </row>
    <row r="193" spans="2:17" ht="18" x14ac:dyDescent="0.2">
      <c r="B193" s="26"/>
      <c r="C193" s="101"/>
      <c r="D193" s="101"/>
      <c r="E193" s="101"/>
      <c r="F193" s="101"/>
      <c r="G193" s="96"/>
      <c r="H193" s="96"/>
      <c r="I193" s="96"/>
      <c r="J193" s="96"/>
      <c r="K193" s="96"/>
      <c r="L193" s="96"/>
      <c r="M193" s="96"/>
      <c r="N193" s="27"/>
      <c r="O193" s="27"/>
      <c r="P193" s="27"/>
      <c r="Q193" s="28"/>
    </row>
    <row r="194" spans="2:17" x14ac:dyDescent="0.2">
      <c r="B194" s="26"/>
      <c r="C194" s="27"/>
      <c r="D194" s="27"/>
      <c r="E194" s="27"/>
      <c r="F194" s="27"/>
      <c r="G194" s="27"/>
      <c r="H194" s="27"/>
      <c r="I194" s="27"/>
      <c r="J194" s="27"/>
      <c r="K194" s="27"/>
      <c r="L194" s="27"/>
      <c r="M194" s="27"/>
      <c r="N194" s="27"/>
      <c r="O194" s="27"/>
      <c r="P194" s="27"/>
      <c r="Q194" s="28"/>
    </row>
    <row r="195" spans="2:17" ht="69" customHeight="1" thickBot="1" x14ac:dyDescent="0.25">
      <c r="B195" s="106"/>
      <c r="C195" s="107"/>
      <c r="D195" s="107"/>
      <c r="E195" s="107"/>
      <c r="F195" s="107"/>
      <c r="G195" s="107"/>
      <c r="H195" s="107"/>
      <c r="I195" s="107"/>
      <c r="J195" s="107"/>
      <c r="K195" s="107"/>
      <c r="L195" s="107"/>
      <c r="M195" s="107"/>
      <c r="N195" s="107"/>
      <c r="O195" s="107"/>
      <c r="P195" s="107"/>
      <c r="Q195" s="108"/>
    </row>
  </sheetData>
  <sheetProtection algorithmName="SHA-512" hashValue="hhFGVDVlBZ+TMUy3PGAjUn/iIk1XX+Xunn8y5b43kSQcQjoRsyHMwmQqZv6o2n9FnpID4zsGWT2s7G+Kzuw6SQ==" saltValue="yLGHhMpDj4qavAzGijFG5w==" spinCount="100000" sheet="1" formatCells="0" formatColumns="0" formatRows="0"/>
  <mergeCells count="1049">
    <mergeCell ref="O63:O64"/>
    <mergeCell ref="P63:P64"/>
    <mergeCell ref="Q63:Q64"/>
    <mergeCell ref="Q57:Q58"/>
    <mergeCell ref="F59:F62"/>
    <mergeCell ref="G59:G62"/>
    <mergeCell ref="H59:I59"/>
    <mergeCell ref="H62:I62"/>
    <mergeCell ref="J59:K62"/>
    <mergeCell ref="L59:M59"/>
    <mergeCell ref="L62:M62"/>
    <mergeCell ref="N59:N62"/>
    <mergeCell ref="O59:O62"/>
    <mergeCell ref="P59:P62"/>
    <mergeCell ref="Q59:Q62"/>
    <mergeCell ref="B42:C64"/>
    <mergeCell ref="D42:D64"/>
    <mergeCell ref="F63:F64"/>
    <mergeCell ref="E42:E64"/>
    <mergeCell ref="G63:G64"/>
    <mergeCell ref="J63:K64"/>
    <mergeCell ref="H63:I63"/>
    <mergeCell ref="L63:M63"/>
    <mergeCell ref="H64:I64"/>
    <mergeCell ref="L64:M64"/>
    <mergeCell ref="N63:N64"/>
    <mergeCell ref="F57:F58"/>
    <mergeCell ref="G57:G58"/>
    <mergeCell ref="H57:I57"/>
    <mergeCell ref="J57:K58"/>
    <mergeCell ref="L57:M57"/>
    <mergeCell ref="H58:I58"/>
    <mergeCell ref="L58:M58"/>
    <mergeCell ref="N57:N58"/>
    <mergeCell ref="O57:O58"/>
    <mergeCell ref="P57:P58"/>
    <mergeCell ref="O185:O186"/>
    <mergeCell ref="O191:O192"/>
    <mergeCell ref="P191:P192"/>
    <mergeCell ref="Q191:Q192"/>
    <mergeCell ref="H192:I192"/>
    <mergeCell ref="L192:M192"/>
    <mergeCell ref="O183:O184"/>
    <mergeCell ref="P183:P184"/>
    <mergeCell ref="Q183:Q184"/>
    <mergeCell ref="H184:I184"/>
    <mergeCell ref="L184:M184"/>
    <mergeCell ref="O187:O188"/>
    <mergeCell ref="P187:P188"/>
    <mergeCell ref="Q187:Q188"/>
    <mergeCell ref="H188:I188"/>
    <mergeCell ref="L188:M188"/>
    <mergeCell ref="J189:K190"/>
    <mergeCell ref="L189:M189"/>
    <mergeCell ref="N189:N190"/>
    <mergeCell ref="O189:O190"/>
    <mergeCell ref="P189:P190"/>
    <mergeCell ref="Q189:Q190"/>
    <mergeCell ref="P185:P186"/>
    <mergeCell ref="Q185:Q186"/>
    <mergeCell ref="H186:I186"/>
    <mergeCell ref="L186:M186"/>
    <mergeCell ref="N185:N186"/>
    <mergeCell ref="N191:N192"/>
    <mergeCell ref="B183:C192"/>
    <mergeCell ref="D183:D192"/>
    <mergeCell ref="E183:E192"/>
    <mergeCell ref="F183:F184"/>
    <mergeCell ref="G183:G184"/>
    <mergeCell ref="F191:F192"/>
    <mergeCell ref="G191:G192"/>
    <mergeCell ref="H191:I191"/>
    <mergeCell ref="J191:K192"/>
    <mergeCell ref="L191:M191"/>
    <mergeCell ref="H190:I190"/>
    <mergeCell ref="L190:M190"/>
    <mergeCell ref="F185:F186"/>
    <mergeCell ref="G185:G186"/>
    <mergeCell ref="H185:I185"/>
    <mergeCell ref="J185:K186"/>
    <mergeCell ref="L185:M185"/>
    <mergeCell ref="F189:F190"/>
    <mergeCell ref="G189:G190"/>
    <mergeCell ref="H189:I189"/>
    <mergeCell ref="H139:I139"/>
    <mergeCell ref="L153:M153"/>
    <mergeCell ref="F141:F142"/>
    <mergeCell ref="L163:M163"/>
    <mergeCell ref="H171:I171"/>
    <mergeCell ref="H183:I183"/>
    <mergeCell ref="J183:K184"/>
    <mergeCell ref="L183:M183"/>
    <mergeCell ref="N183:N184"/>
    <mergeCell ref="F187:F188"/>
    <mergeCell ref="G187:G188"/>
    <mergeCell ref="H187:I187"/>
    <mergeCell ref="J187:K188"/>
    <mergeCell ref="L187:M187"/>
    <mergeCell ref="N187:N188"/>
    <mergeCell ref="N143:N144"/>
    <mergeCell ref="F157:F158"/>
    <mergeCell ref="G157:G158"/>
    <mergeCell ref="J157:K158"/>
    <mergeCell ref="N157:N158"/>
    <mergeCell ref="F161:F162"/>
    <mergeCell ref="G161:G162"/>
    <mergeCell ref="J161:K162"/>
    <mergeCell ref="N161:N162"/>
    <mergeCell ref="G177:G178"/>
    <mergeCell ref="J177:K178"/>
    <mergeCell ref="F181:F182"/>
    <mergeCell ref="G181:G182"/>
    <mergeCell ref="H177:I177"/>
    <mergeCell ref="H179:I179"/>
    <mergeCell ref="J141:K142"/>
    <mergeCell ref="H161:I161"/>
    <mergeCell ref="J107:K108"/>
    <mergeCell ref="L108:M108"/>
    <mergeCell ref="H102:I102"/>
    <mergeCell ref="H111:I111"/>
    <mergeCell ref="L111:M111"/>
    <mergeCell ref="J95:K96"/>
    <mergeCell ref="L96:M96"/>
    <mergeCell ref="F179:F180"/>
    <mergeCell ref="G179:G180"/>
    <mergeCell ref="J179:K180"/>
    <mergeCell ref="H125:I125"/>
    <mergeCell ref="H127:I127"/>
    <mergeCell ref="H129:I129"/>
    <mergeCell ref="H131:I131"/>
    <mergeCell ref="L125:M125"/>
    <mergeCell ref="L173:M173"/>
    <mergeCell ref="L131:M131"/>
    <mergeCell ref="H149:I149"/>
    <mergeCell ref="L149:M149"/>
    <mergeCell ref="H155:I155"/>
    <mergeCell ref="H157:I157"/>
    <mergeCell ref="H159:I159"/>
    <mergeCell ref="L155:M155"/>
    <mergeCell ref="L157:M157"/>
    <mergeCell ref="L159:M159"/>
    <mergeCell ref="J129:K130"/>
    <mergeCell ref="L130:M130"/>
    <mergeCell ref="G133:G134"/>
    <mergeCell ref="H173:I173"/>
    <mergeCell ref="J143:K144"/>
    <mergeCell ref="J147:K148"/>
    <mergeCell ref="H153:I153"/>
    <mergeCell ref="H42:I42"/>
    <mergeCell ref="L80:M80"/>
    <mergeCell ref="J81:K82"/>
    <mergeCell ref="H82:I82"/>
    <mergeCell ref="H89:I89"/>
    <mergeCell ref="L89:M89"/>
    <mergeCell ref="H87:I87"/>
    <mergeCell ref="L87:M87"/>
    <mergeCell ref="L42:M42"/>
    <mergeCell ref="H48:I48"/>
    <mergeCell ref="H40:I40"/>
    <mergeCell ref="J32:K33"/>
    <mergeCell ref="H65:I65"/>
    <mergeCell ref="L65:M65"/>
    <mergeCell ref="H69:I69"/>
    <mergeCell ref="H71:I71"/>
    <mergeCell ref="L69:M69"/>
    <mergeCell ref="L71:M71"/>
    <mergeCell ref="H80:I80"/>
    <mergeCell ref="J79:K80"/>
    <mergeCell ref="J89:K90"/>
    <mergeCell ref="L90:M90"/>
    <mergeCell ref="L88:M88"/>
    <mergeCell ref="H38:I38"/>
    <mergeCell ref="H85:I85"/>
    <mergeCell ref="L85:M85"/>
    <mergeCell ref="H44:I44"/>
    <mergeCell ref="H46:I46"/>
    <mergeCell ref="L44:M44"/>
    <mergeCell ref="L46:M46"/>
    <mergeCell ref="L39:M39"/>
    <mergeCell ref="J38:K39"/>
    <mergeCell ref="N14:N15"/>
    <mergeCell ref="O14:O15"/>
    <mergeCell ref="P14:P15"/>
    <mergeCell ref="L14:M14"/>
    <mergeCell ref="L16:M16"/>
    <mergeCell ref="L18:M18"/>
    <mergeCell ref="L20:M20"/>
    <mergeCell ref="N16:N17"/>
    <mergeCell ref="O16:O17"/>
    <mergeCell ref="P16:P17"/>
    <mergeCell ref="H12:I12"/>
    <mergeCell ref="O18:O19"/>
    <mergeCell ref="P18:P19"/>
    <mergeCell ref="J30:K31"/>
    <mergeCell ref="L25:M25"/>
    <mergeCell ref="L27:M27"/>
    <mergeCell ref="L29:M29"/>
    <mergeCell ref="L31:M31"/>
    <mergeCell ref="N22:N23"/>
    <mergeCell ref="N24:N25"/>
    <mergeCell ref="L19:M19"/>
    <mergeCell ref="L21:M21"/>
    <mergeCell ref="L23:M23"/>
    <mergeCell ref="J22:K23"/>
    <mergeCell ref="J24:K25"/>
    <mergeCell ref="J26:K27"/>
    <mergeCell ref="J28:K29"/>
    <mergeCell ref="L12:M12"/>
    <mergeCell ref="L22:M22"/>
    <mergeCell ref="H24:I24"/>
    <mergeCell ref="H26:I26"/>
    <mergeCell ref="H28:I28"/>
    <mergeCell ref="L4:M4"/>
    <mergeCell ref="L5:M6"/>
    <mergeCell ref="B8:Q8"/>
    <mergeCell ref="B9:Q9"/>
    <mergeCell ref="F10:G11"/>
    <mergeCell ref="B10:C11"/>
    <mergeCell ref="J10:K11"/>
    <mergeCell ref="N5:Q6"/>
    <mergeCell ref="B7:Q7"/>
    <mergeCell ref="B3:C6"/>
    <mergeCell ref="E3:K3"/>
    <mergeCell ref="E4:K4"/>
    <mergeCell ref="E5:K5"/>
    <mergeCell ref="E6:K6"/>
    <mergeCell ref="N3:Q3"/>
    <mergeCell ref="N4:Q4"/>
    <mergeCell ref="N10:Q10"/>
    <mergeCell ref="D10:D11"/>
    <mergeCell ref="L3:M3"/>
    <mergeCell ref="L10:M11"/>
    <mergeCell ref="E10:E11"/>
    <mergeCell ref="H10:I11"/>
    <mergeCell ref="Q16:Q17"/>
    <mergeCell ref="H17:I17"/>
    <mergeCell ref="H15:I15"/>
    <mergeCell ref="L15:M15"/>
    <mergeCell ref="L17:M17"/>
    <mergeCell ref="B75:C84"/>
    <mergeCell ref="D75:D84"/>
    <mergeCell ref="E75:E84"/>
    <mergeCell ref="F75:F76"/>
    <mergeCell ref="G75:G76"/>
    <mergeCell ref="H76:I76"/>
    <mergeCell ref="J75:K76"/>
    <mergeCell ref="J77:K78"/>
    <mergeCell ref="H78:I78"/>
    <mergeCell ref="G77:G78"/>
    <mergeCell ref="F77:F78"/>
    <mergeCell ref="F79:F80"/>
    <mergeCell ref="G79:G80"/>
    <mergeCell ref="H77:I77"/>
    <mergeCell ref="H79:I79"/>
    <mergeCell ref="H81:I81"/>
    <mergeCell ref="Q14:Q15"/>
    <mergeCell ref="B12:C21"/>
    <mergeCell ref="N12:N13"/>
    <mergeCell ref="O12:O13"/>
    <mergeCell ref="P12:P13"/>
    <mergeCell ref="Q12:Q13"/>
    <mergeCell ref="H13:I13"/>
    <mergeCell ref="L13:M13"/>
    <mergeCell ref="J14:K15"/>
    <mergeCell ref="H18:I18"/>
    <mergeCell ref="H20:I20"/>
    <mergeCell ref="F12:F13"/>
    <mergeCell ref="G12:G13"/>
    <mergeCell ref="J12:K13"/>
    <mergeCell ref="H14:I14"/>
    <mergeCell ref="H16:I16"/>
    <mergeCell ref="J16:K17"/>
    <mergeCell ref="D12:D21"/>
    <mergeCell ref="E12:E21"/>
    <mergeCell ref="F18:F19"/>
    <mergeCell ref="G18:G19"/>
    <mergeCell ref="F20:F21"/>
    <mergeCell ref="G20:G21"/>
    <mergeCell ref="F16:F17"/>
    <mergeCell ref="G16:G17"/>
    <mergeCell ref="F14:F15"/>
    <mergeCell ref="G14:G15"/>
    <mergeCell ref="J18:K19"/>
    <mergeCell ref="J20:K21"/>
    <mergeCell ref="Q18:Q19"/>
    <mergeCell ref="N20:N21"/>
    <mergeCell ref="O20:O21"/>
    <mergeCell ref="P20:P21"/>
    <mergeCell ref="Q20:Q21"/>
    <mergeCell ref="N18:N19"/>
    <mergeCell ref="L24:M24"/>
    <mergeCell ref="L26:M26"/>
    <mergeCell ref="B22:C31"/>
    <mergeCell ref="D22:D31"/>
    <mergeCell ref="E22:E31"/>
    <mergeCell ref="F22:F23"/>
    <mergeCell ref="G22:G23"/>
    <mergeCell ref="F24:F25"/>
    <mergeCell ref="G24:G25"/>
    <mergeCell ref="F26:F27"/>
    <mergeCell ref="G26:G27"/>
    <mergeCell ref="F28:F29"/>
    <mergeCell ref="G28:G29"/>
    <mergeCell ref="F30:F31"/>
    <mergeCell ref="G30:G31"/>
    <mergeCell ref="H19:I19"/>
    <mergeCell ref="H21:I21"/>
    <mergeCell ref="H23:I23"/>
    <mergeCell ref="H30:I30"/>
    <mergeCell ref="H27:I27"/>
    <mergeCell ref="H29:I29"/>
    <mergeCell ref="H31:I31"/>
    <mergeCell ref="H22:I22"/>
    <mergeCell ref="H25:I25"/>
    <mergeCell ref="H39:I39"/>
    <mergeCell ref="G38:G39"/>
    <mergeCell ref="H36:I36"/>
    <mergeCell ref="N26:N27"/>
    <mergeCell ref="N28:N29"/>
    <mergeCell ref="N30:N31"/>
    <mergeCell ref="L30:M30"/>
    <mergeCell ref="L32:M32"/>
    <mergeCell ref="L28:M28"/>
    <mergeCell ref="G34:G35"/>
    <mergeCell ref="H34:I34"/>
    <mergeCell ref="H33:I33"/>
    <mergeCell ref="O22:O23"/>
    <mergeCell ref="P22:P23"/>
    <mergeCell ref="Q22:Q23"/>
    <mergeCell ref="O24:O25"/>
    <mergeCell ref="P24:P25"/>
    <mergeCell ref="Q24:Q25"/>
    <mergeCell ref="O26:O27"/>
    <mergeCell ref="P26:P27"/>
    <mergeCell ref="Q26:Q27"/>
    <mergeCell ref="O28:O29"/>
    <mergeCell ref="P28:P29"/>
    <mergeCell ref="Q28:Q29"/>
    <mergeCell ref="O30:O31"/>
    <mergeCell ref="P30:P31"/>
    <mergeCell ref="Q30:Q31"/>
    <mergeCell ref="O44:O45"/>
    <mergeCell ref="N44:N45"/>
    <mergeCell ref="L45:M45"/>
    <mergeCell ref="J44:K45"/>
    <mergeCell ref="H45:I45"/>
    <mergeCell ref="D32:D41"/>
    <mergeCell ref="E32:E41"/>
    <mergeCell ref="F32:F33"/>
    <mergeCell ref="G32:G33"/>
    <mergeCell ref="L33:M33"/>
    <mergeCell ref="N32:N33"/>
    <mergeCell ref="O32:O33"/>
    <mergeCell ref="P32:P33"/>
    <mergeCell ref="F34:F35"/>
    <mergeCell ref="F36:F37"/>
    <mergeCell ref="G36:G37"/>
    <mergeCell ref="H37:I37"/>
    <mergeCell ref="J36:K37"/>
    <mergeCell ref="N36:N37"/>
    <mergeCell ref="O36:O37"/>
    <mergeCell ref="P36:P37"/>
    <mergeCell ref="F38:F39"/>
    <mergeCell ref="F40:F41"/>
    <mergeCell ref="G40:G41"/>
    <mergeCell ref="H41:I41"/>
    <mergeCell ref="J40:K41"/>
    <mergeCell ref="L41:M41"/>
    <mergeCell ref="L38:M38"/>
    <mergeCell ref="L40:M40"/>
    <mergeCell ref="H32:I32"/>
    <mergeCell ref="L34:M34"/>
    <mergeCell ref="L36:M36"/>
    <mergeCell ref="B32:C41"/>
    <mergeCell ref="G44:G45"/>
    <mergeCell ref="F44:F45"/>
    <mergeCell ref="N40:N41"/>
    <mergeCell ref="O40:O41"/>
    <mergeCell ref="P40:P41"/>
    <mergeCell ref="Q40:Q41"/>
    <mergeCell ref="F42:F43"/>
    <mergeCell ref="G42:G43"/>
    <mergeCell ref="H43:I43"/>
    <mergeCell ref="J42:K43"/>
    <mergeCell ref="L43:M43"/>
    <mergeCell ref="N42:N43"/>
    <mergeCell ref="O42:O43"/>
    <mergeCell ref="P42:P43"/>
    <mergeCell ref="Q42:Q43"/>
    <mergeCell ref="Q36:Q37"/>
    <mergeCell ref="Q38:Q39"/>
    <mergeCell ref="P38:P39"/>
    <mergeCell ref="O38:O39"/>
    <mergeCell ref="N38:N39"/>
    <mergeCell ref="L37:M37"/>
    <mergeCell ref="Q32:Q33"/>
    <mergeCell ref="Q34:Q35"/>
    <mergeCell ref="P34:P35"/>
    <mergeCell ref="O34:O35"/>
    <mergeCell ref="N34:N35"/>
    <mergeCell ref="L35:M35"/>
    <mergeCell ref="J34:K35"/>
    <mergeCell ref="H35:I35"/>
    <mergeCell ref="Q44:Q45"/>
    <mergeCell ref="P44:P45"/>
    <mergeCell ref="G48:G49"/>
    <mergeCell ref="F48:F49"/>
    <mergeCell ref="F50:F51"/>
    <mergeCell ref="G50:G51"/>
    <mergeCell ref="H51:I51"/>
    <mergeCell ref="J50:K51"/>
    <mergeCell ref="L51:M51"/>
    <mergeCell ref="N50:N51"/>
    <mergeCell ref="O50:O51"/>
    <mergeCell ref="H50:I50"/>
    <mergeCell ref="L50:M50"/>
    <mergeCell ref="P46:P47"/>
    <mergeCell ref="Q46:Q47"/>
    <mergeCell ref="Q48:Q49"/>
    <mergeCell ref="P48:P49"/>
    <mergeCell ref="O48:O49"/>
    <mergeCell ref="N48:N49"/>
    <mergeCell ref="L49:M49"/>
    <mergeCell ref="J48:K49"/>
    <mergeCell ref="H49:I49"/>
    <mergeCell ref="L48:M48"/>
    <mergeCell ref="F46:F47"/>
    <mergeCell ref="G46:G47"/>
    <mergeCell ref="H47:I47"/>
    <mergeCell ref="J46:K47"/>
    <mergeCell ref="L47:M47"/>
    <mergeCell ref="N46:N47"/>
    <mergeCell ref="O46:O47"/>
    <mergeCell ref="B65:C74"/>
    <mergeCell ref="D65:D74"/>
    <mergeCell ref="E65:E74"/>
    <mergeCell ref="F65:F66"/>
    <mergeCell ref="G65:G66"/>
    <mergeCell ref="H66:I66"/>
    <mergeCell ref="J65:K66"/>
    <mergeCell ref="L66:M66"/>
    <mergeCell ref="N65:N66"/>
    <mergeCell ref="N67:N68"/>
    <mergeCell ref="L68:M68"/>
    <mergeCell ref="J67:K68"/>
    <mergeCell ref="H68:I68"/>
    <mergeCell ref="G67:G68"/>
    <mergeCell ref="F67:F68"/>
    <mergeCell ref="F69:F70"/>
    <mergeCell ref="H67:I67"/>
    <mergeCell ref="L67:M67"/>
    <mergeCell ref="G69:G70"/>
    <mergeCell ref="H70:I70"/>
    <mergeCell ref="L70:M70"/>
    <mergeCell ref="J69:K70"/>
    <mergeCell ref="N69:N70"/>
    <mergeCell ref="F73:F74"/>
    <mergeCell ref="Q71:Q72"/>
    <mergeCell ref="P71:P72"/>
    <mergeCell ref="O71:O72"/>
    <mergeCell ref="N71:N72"/>
    <mergeCell ref="L72:M72"/>
    <mergeCell ref="J71:K72"/>
    <mergeCell ref="H72:I72"/>
    <mergeCell ref="G71:G72"/>
    <mergeCell ref="F71:F72"/>
    <mergeCell ref="O69:O70"/>
    <mergeCell ref="P69:P70"/>
    <mergeCell ref="Q69:Q70"/>
    <mergeCell ref="P50:P51"/>
    <mergeCell ref="Q50:Q51"/>
    <mergeCell ref="O65:O66"/>
    <mergeCell ref="P65:P66"/>
    <mergeCell ref="Q65:Q66"/>
    <mergeCell ref="Q67:Q68"/>
    <mergeCell ref="P67:P68"/>
    <mergeCell ref="O67:O68"/>
    <mergeCell ref="N52:N53"/>
    <mergeCell ref="O52:O53"/>
    <mergeCell ref="P52:P53"/>
    <mergeCell ref="Q52:Q53"/>
    <mergeCell ref="G52:G53"/>
    <mergeCell ref="H52:I52"/>
    <mergeCell ref="H53:I53"/>
    <mergeCell ref="L52:M52"/>
    <mergeCell ref="L53:M53"/>
    <mergeCell ref="F52:F53"/>
    <mergeCell ref="J52:K53"/>
    <mergeCell ref="P54:P56"/>
    <mergeCell ref="Q77:Q78"/>
    <mergeCell ref="P77:P78"/>
    <mergeCell ref="O77:O78"/>
    <mergeCell ref="N77:N78"/>
    <mergeCell ref="L78:M78"/>
    <mergeCell ref="N79:N80"/>
    <mergeCell ref="O79:O80"/>
    <mergeCell ref="P79:P80"/>
    <mergeCell ref="Q79:Q80"/>
    <mergeCell ref="L77:M77"/>
    <mergeCell ref="L79:M79"/>
    <mergeCell ref="G73:G74"/>
    <mergeCell ref="H74:I74"/>
    <mergeCell ref="J73:K74"/>
    <mergeCell ref="L74:M74"/>
    <mergeCell ref="N73:N74"/>
    <mergeCell ref="O73:O74"/>
    <mergeCell ref="P73:P74"/>
    <mergeCell ref="Q73:Q74"/>
    <mergeCell ref="N75:N76"/>
    <mergeCell ref="O75:O76"/>
    <mergeCell ref="P75:P76"/>
    <mergeCell ref="Q75:Q76"/>
    <mergeCell ref="H75:I75"/>
    <mergeCell ref="L75:M75"/>
    <mergeCell ref="L76:M76"/>
    <mergeCell ref="H73:I73"/>
    <mergeCell ref="L73:M73"/>
    <mergeCell ref="Q81:Q82"/>
    <mergeCell ref="P81:P82"/>
    <mergeCell ref="O81:O82"/>
    <mergeCell ref="N81:N82"/>
    <mergeCell ref="L82:M82"/>
    <mergeCell ref="G81:G82"/>
    <mergeCell ref="F81:F82"/>
    <mergeCell ref="F83:F84"/>
    <mergeCell ref="G83:G84"/>
    <mergeCell ref="H84:I84"/>
    <mergeCell ref="J83:K84"/>
    <mergeCell ref="L84:M84"/>
    <mergeCell ref="N83:N84"/>
    <mergeCell ref="O83:O84"/>
    <mergeCell ref="H83:I83"/>
    <mergeCell ref="L81:M81"/>
    <mergeCell ref="L83:M83"/>
    <mergeCell ref="P83:P84"/>
    <mergeCell ref="Q83:Q84"/>
    <mergeCell ref="O85:O86"/>
    <mergeCell ref="P85:P86"/>
    <mergeCell ref="Q85:Q86"/>
    <mergeCell ref="Q87:Q88"/>
    <mergeCell ref="P87:P88"/>
    <mergeCell ref="O87:O88"/>
    <mergeCell ref="N89:N90"/>
    <mergeCell ref="H88:I88"/>
    <mergeCell ref="J87:K88"/>
    <mergeCell ref="F91:F92"/>
    <mergeCell ref="G91:G92"/>
    <mergeCell ref="J85:K86"/>
    <mergeCell ref="L86:M86"/>
    <mergeCell ref="N85:N86"/>
    <mergeCell ref="N87:N88"/>
    <mergeCell ref="H92:I92"/>
    <mergeCell ref="G85:G86"/>
    <mergeCell ref="H86:I86"/>
    <mergeCell ref="F89:F90"/>
    <mergeCell ref="G89:G90"/>
    <mergeCell ref="H90:I90"/>
    <mergeCell ref="J91:K92"/>
    <mergeCell ref="L92:M92"/>
    <mergeCell ref="H91:I91"/>
    <mergeCell ref="L91:M91"/>
    <mergeCell ref="N95:N96"/>
    <mergeCell ref="O95:O96"/>
    <mergeCell ref="N91:N92"/>
    <mergeCell ref="O91:O92"/>
    <mergeCell ref="P91:P92"/>
    <mergeCell ref="Q91:Q92"/>
    <mergeCell ref="Q93:Q94"/>
    <mergeCell ref="P93:P94"/>
    <mergeCell ref="O93:O94"/>
    <mergeCell ref="N93:N94"/>
    <mergeCell ref="L94:M94"/>
    <mergeCell ref="P95:P96"/>
    <mergeCell ref="Q95:Q96"/>
    <mergeCell ref="G87:G88"/>
    <mergeCell ref="F87:F88"/>
    <mergeCell ref="O89:O90"/>
    <mergeCell ref="P89:P90"/>
    <mergeCell ref="Q89:Q90"/>
    <mergeCell ref="J93:K94"/>
    <mergeCell ref="H94:I94"/>
    <mergeCell ref="H93:I93"/>
    <mergeCell ref="L93:M93"/>
    <mergeCell ref="H95:I95"/>
    <mergeCell ref="L95:M95"/>
    <mergeCell ref="O99:O100"/>
    <mergeCell ref="P99:P100"/>
    <mergeCell ref="Q99:Q100"/>
    <mergeCell ref="Q101:Q102"/>
    <mergeCell ref="P101:P102"/>
    <mergeCell ref="O101:O102"/>
    <mergeCell ref="N101:N102"/>
    <mergeCell ref="L102:M102"/>
    <mergeCell ref="J101:K102"/>
    <mergeCell ref="G97:G98"/>
    <mergeCell ref="F97:F98"/>
    <mergeCell ref="F99:F100"/>
    <mergeCell ref="G99:G100"/>
    <mergeCell ref="H100:I100"/>
    <mergeCell ref="J99:K100"/>
    <mergeCell ref="L100:M100"/>
    <mergeCell ref="N99:N100"/>
    <mergeCell ref="L99:M99"/>
    <mergeCell ref="Q97:Q98"/>
    <mergeCell ref="P97:P98"/>
    <mergeCell ref="O97:O98"/>
    <mergeCell ref="N97:N98"/>
    <mergeCell ref="J97:K98"/>
    <mergeCell ref="H101:I101"/>
    <mergeCell ref="L97:M98"/>
    <mergeCell ref="G101:G102"/>
    <mergeCell ref="F101:F102"/>
    <mergeCell ref="L101:M101"/>
    <mergeCell ref="H97:I97"/>
    <mergeCell ref="H99:I99"/>
    <mergeCell ref="H98:I98"/>
    <mergeCell ref="B103:C112"/>
    <mergeCell ref="D103:D112"/>
    <mergeCell ref="E103:E112"/>
    <mergeCell ref="F103:F104"/>
    <mergeCell ref="G103:G104"/>
    <mergeCell ref="H110:I110"/>
    <mergeCell ref="G109:G110"/>
    <mergeCell ref="F109:F110"/>
    <mergeCell ref="F111:F112"/>
    <mergeCell ref="G111:G112"/>
    <mergeCell ref="H112:I112"/>
    <mergeCell ref="B85:C102"/>
    <mergeCell ref="D85:D102"/>
    <mergeCell ref="E85:E102"/>
    <mergeCell ref="F85:F86"/>
    <mergeCell ref="G93:G94"/>
    <mergeCell ref="F93:F94"/>
    <mergeCell ref="F95:F96"/>
    <mergeCell ref="G95:G96"/>
    <mergeCell ref="H96:I96"/>
    <mergeCell ref="H105:I105"/>
    <mergeCell ref="H107:I107"/>
    <mergeCell ref="H109:I109"/>
    <mergeCell ref="G105:G106"/>
    <mergeCell ref="F105:F106"/>
    <mergeCell ref="F107:F108"/>
    <mergeCell ref="G107:G108"/>
    <mergeCell ref="H103:I104"/>
    <mergeCell ref="H106:I106"/>
    <mergeCell ref="H108:I108"/>
    <mergeCell ref="P107:P108"/>
    <mergeCell ref="Q107:Q108"/>
    <mergeCell ref="Q109:Q110"/>
    <mergeCell ref="P109:P110"/>
    <mergeCell ref="O109:O110"/>
    <mergeCell ref="N109:N110"/>
    <mergeCell ref="L110:M110"/>
    <mergeCell ref="J109:K110"/>
    <mergeCell ref="N111:N112"/>
    <mergeCell ref="O111:O112"/>
    <mergeCell ref="P111:P112"/>
    <mergeCell ref="Q111:Q112"/>
    <mergeCell ref="L109:M109"/>
    <mergeCell ref="J111:K112"/>
    <mergeCell ref="L112:M112"/>
    <mergeCell ref="P103:P104"/>
    <mergeCell ref="Q103:Q104"/>
    <mergeCell ref="Q105:Q106"/>
    <mergeCell ref="P105:P106"/>
    <mergeCell ref="O105:O106"/>
    <mergeCell ref="N105:N106"/>
    <mergeCell ref="L106:M106"/>
    <mergeCell ref="J105:K106"/>
    <mergeCell ref="J103:K104"/>
    <mergeCell ref="L104:M104"/>
    <mergeCell ref="N103:N104"/>
    <mergeCell ref="N107:N108"/>
    <mergeCell ref="O103:O104"/>
    <mergeCell ref="O107:O108"/>
    <mergeCell ref="L105:M105"/>
    <mergeCell ref="L107:M107"/>
    <mergeCell ref="L103:M103"/>
    <mergeCell ref="O113:O114"/>
    <mergeCell ref="P113:P114"/>
    <mergeCell ref="Q113:Q114"/>
    <mergeCell ref="Q115:Q116"/>
    <mergeCell ref="P115:P116"/>
    <mergeCell ref="O115:O116"/>
    <mergeCell ref="N115:N116"/>
    <mergeCell ref="L116:M116"/>
    <mergeCell ref="J115:K116"/>
    <mergeCell ref="B113:C122"/>
    <mergeCell ref="D113:D122"/>
    <mergeCell ref="E113:E122"/>
    <mergeCell ref="F113:F114"/>
    <mergeCell ref="G113:G114"/>
    <mergeCell ref="H114:I114"/>
    <mergeCell ref="J113:K114"/>
    <mergeCell ref="L114:M114"/>
    <mergeCell ref="N113:N114"/>
    <mergeCell ref="H116:I116"/>
    <mergeCell ref="G115:G116"/>
    <mergeCell ref="F121:F122"/>
    <mergeCell ref="G121:G122"/>
    <mergeCell ref="H122:I122"/>
    <mergeCell ref="J121:K122"/>
    <mergeCell ref="L122:M122"/>
    <mergeCell ref="N121:N122"/>
    <mergeCell ref="L119:M119"/>
    <mergeCell ref="L121:M121"/>
    <mergeCell ref="L113:M113"/>
    <mergeCell ref="L115:M115"/>
    <mergeCell ref="L117:M117"/>
    <mergeCell ref="H113:I113"/>
    <mergeCell ref="Q117:Q118"/>
    <mergeCell ref="Q119:Q120"/>
    <mergeCell ref="P119:P120"/>
    <mergeCell ref="O119:O120"/>
    <mergeCell ref="N119:N120"/>
    <mergeCell ref="L120:M120"/>
    <mergeCell ref="J119:K120"/>
    <mergeCell ref="H120:I120"/>
    <mergeCell ref="F115:F116"/>
    <mergeCell ref="F117:F118"/>
    <mergeCell ref="G117:G118"/>
    <mergeCell ref="H118:I118"/>
    <mergeCell ref="J117:K118"/>
    <mergeCell ref="L118:M118"/>
    <mergeCell ref="N117:N118"/>
    <mergeCell ref="O117:O118"/>
    <mergeCell ref="P117:P118"/>
    <mergeCell ref="H117:I117"/>
    <mergeCell ref="H119:I119"/>
    <mergeCell ref="G119:G120"/>
    <mergeCell ref="F119:F120"/>
    <mergeCell ref="H115:I115"/>
    <mergeCell ref="O121:O122"/>
    <mergeCell ref="H121:I121"/>
    <mergeCell ref="P121:P122"/>
    <mergeCell ref="Q121:Q122"/>
    <mergeCell ref="B123:C132"/>
    <mergeCell ref="D123:D132"/>
    <mergeCell ref="E123:E132"/>
    <mergeCell ref="F123:F124"/>
    <mergeCell ref="G123:G124"/>
    <mergeCell ref="H124:I124"/>
    <mergeCell ref="J123:K124"/>
    <mergeCell ref="L124:M124"/>
    <mergeCell ref="N123:N124"/>
    <mergeCell ref="O123:O124"/>
    <mergeCell ref="P123:P124"/>
    <mergeCell ref="Q123:Q124"/>
    <mergeCell ref="Q125:Q126"/>
    <mergeCell ref="P125:P126"/>
    <mergeCell ref="O125:O126"/>
    <mergeCell ref="N125:N126"/>
    <mergeCell ref="L126:M126"/>
    <mergeCell ref="J125:K126"/>
    <mergeCell ref="H126:I126"/>
    <mergeCell ref="G125:G126"/>
    <mergeCell ref="F131:F132"/>
    <mergeCell ref="F125:F126"/>
    <mergeCell ref="H123:I123"/>
    <mergeCell ref="L123:M123"/>
    <mergeCell ref="G127:G128"/>
    <mergeCell ref="H128:I128"/>
    <mergeCell ref="J127:K128"/>
    <mergeCell ref="L128:M128"/>
    <mergeCell ref="N127:N128"/>
    <mergeCell ref="F127:F128"/>
    <mergeCell ref="O127:O128"/>
    <mergeCell ref="P127:P128"/>
    <mergeCell ref="Q127:Q128"/>
    <mergeCell ref="F129:F130"/>
    <mergeCell ref="G129:G130"/>
    <mergeCell ref="H130:I130"/>
    <mergeCell ref="N129:N130"/>
    <mergeCell ref="O129:O130"/>
    <mergeCell ref="P129:P130"/>
    <mergeCell ref="Q129:Q130"/>
    <mergeCell ref="L127:M127"/>
    <mergeCell ref="L129:M129"/>
    <mergeCell ref="L137:M137"/>
    <mergeCell ref="H135:I135"/>
    <mergeCell ref="L135:M135"/>
    <mergeCell ref="O133:O134"/>
    <mergeCell ref="P133:P134"/>
    <mergeCell ref="Q133:Q134"/>
    <mergeCell ref="H134:I134"/>
    <mergeCell ref="L134:M134"/>
    <mergeCell ref="F133:F134"/>
    <mergeCell ref="Q131:Q132"/>
    <mergeCell ref="P131:P132"/>
    <mergeCell ref="O131:O132"/>
    <mergeCell ref="N131:N132"/>
    <mergeCell ref="L132:M132"/>
    <mergeCell ref="J131:K132"/>
    <mergeCell ref="H132:I132"/>
    <mergeCell ref="G131:G132"/>
    <mergeCell ref="H133:I133"/>
    <mergeCell ref="L133:M133"/>
    <mergeCell ref="B133:C142"/>
    <mergeCell ref="B143:C152"/>
    <mergeCell ref="D143:D152"/>
    <mergeCell ref="E143:E152"/>
    <mergeCell ref="F143:F144"/>
    <mergeCell ref="G143:G144"/>
    <mergeCell ref="F147:F148"/>
    <mergeCell ref="G147:G148"/>
    <mergeCell ref="F151:F152"/>
    <mergeCell ref="G151:G152"/>
    <mergeCell ref="F135:F136"/>
    <mergeCell ref="F137:F138"/>
    <mergeCell ref="F139:F140"/>
    <mergeCell ref="N139:N140"/>
    <mergeCell ref="N135:N136"/>
    <mergeCell ref="H151:I151"/>
    <mergeCell ref="L151:M151"/>
    <mergeCell ref="L143:M143"/>
    <mergeCell ref="H145:I145"/>
    <mergeCell ref="L145:M145"/>
    <mergeCell ref="H143:I143"/>
    <mergeCell ref="H147:I147"/>
    <mergeCell ref="N147:N148"/>
    <mergeCell ref="N151:N152"/>
    <mergeCell ref="J133:K134"/>
    <mergeCell ref="N133:N134"/>
    <mergeCell ref="J151:K152"/>
    <mergeCell ref="L152:M152"/>
    <mergeCell ref="H140:I140"/>
    <mergeCell ref="L140:M140"/>
    <mergeCell ref="G141:G142"/>
    <mergeCell ref="E133:E142"/>
    <mergeCell ref="D133:D142"/>
    <mergeCell ref="O139:O140"/>
    <mergeCell ref="P139:P140"/>
    <mergeCell ref="Q139:Q140"/>
    <mergeCell ref="N141:N142"/>
    <mergeCell ref="O141:O142"/>
    <mergeCell ref="P141:P142"/>
    <mergeCell ref="Q141:Q142"/>
    <mergeCell ref="H142:I142"/>
    <mergeCell ref="L142:M142"/>
    <mergeCell ref="G139:G140"/>
    <mergeCell ref="L139:M139"/>
    <mergeCell ref="J139:K140"/>
    <mergeCell ref="H141:I141"/>
    <mergeCell ref="L141:M141"/>
    <mergeCell ref="O135:O136"/>
    <mergeCell ref="P135:P136"/>
    <mergeCell ref="Q135:Q136"/>
    <mergeCell ref="H136:I136"/>
    <mergeCell ref="L136:M136"/>
    <mergeCell ref="G137:G138"/>
    <mergeCell ref="J137:K138"/>
    <mergeCell ref="N137:N138"/>
    <mergeCell ref="O137:O138"/>
    <mergeCell ref="P137:P138"/>
    <mergeCell ref="Q137:Q138"/>
    <mergeCell ref="H138:I138"/>
    <mergeCell ref="L138:M138"/>
    <mergeCell ref="G135:G136"/>
    <mergeCell ref="J135:K136"/>
    <mergeCell ref="H137:I137"/>
    <mergeCell ref="O147:O148"/>
    <mergeCell ref="P147:P148"/>
    <mergeCell ref="Q147:Q148"/>
    <mergeCell ref="H148:I148"/>
    <mergeCell ref="L148:M148"/>
    <mergeCell ref="F149:F150"/>
    <mergeCell ref="G149:G150"/>
    <mergeCell ref="J149:K150"/>
    <mergeCell ref="N149:N150"/>
    <mergeCell ref="O149:O150"/>
    <mergeCell ref="P149:P150"/>
    <mergeCell ref="Q149:Q150"/>
    <mergeCell ref="H150:I150"/>
    <mergeCell ref="L150:M150"/>
    <mergeCell ref="L147:M147"/>
    <mergeCell ref="O143:O144"/>
    <mergeCell ref="P143:P144"/>
    <mergeCell ref="Q143:Q144"/>
    <mergeCell ref="H144:I144"/>
    <mergeCell ref="L144:M144"/>
    <mergeCell ref="F145:F146"/>
    <mergeCell ref="G145:G146"/>
    <mergeCell ref="J145:K146"/>
    <mergeCell ref="N145:N146"/>
    <mergeCell ref="O145:O146"/>
    <mergeCell ref="P145:P146"/>
    <mergeCell ref="Q145:Q146"/>
    <mergeCell ref="H146:I146"/>
    <mergeCell ref="L146:M146"/>
    <mergeCell ref="B153:C162"/>
    <mergeCell ref="D153:D162"/>
    <mergeCell ref="E153:E162"/>
    <mergeCell ref="F153:F154"/>
    <mergeCell ref="G153:G154"/>
    <mergeCell ref="J153:K154"/>
    <mergeCell ref="N153:N154"/>
    <mergeCell ref="O153:O154"/>
    <mergeCell ref="P153:P154"/>
    <mergeCell ref="Q153:Q154"/>
    <mergeCell ref="H154:I154"/>
    <mergeCell ref="L154:M154"/>
    <mergeCell ref="F155:F156"/>
    <mergeCell ref="G155:G156"/>
    <mergeCell ref="J155:K156"/>
    <mergeCell ref="N155:N156"/>
    <mergeCell ref="O155:O156"/>
    <mergeCell ref="P155:P156"/>
    <mergeCell ref="Q155:Q156"/>
    <mergeCell ref="H156:I156"/>
    <mergeCell ref="L156:M156"/>
    <mergeCell ref="O157:O158"/>
    <mergeCell ref="P157:P158"/>
    <mergeCell ref="Q157:Q158"/>
    <mergeCell ref="H158:I158"/>
    <mergeCell ref="L158:M158"/>
    <mergeCell ref="O161:O162"/>
    <mergeCell ref="P161:P162"/>
    <mergeCell ref="Q161:Q162"/>
    <mergeCell ref="H162:I162"/>
    <mergeCell ref="L162:M162"/>
    <mergeCell ref="L161:M161"/>
    <mergeCell ref="O171:O172"/>
    <mergeCell ref="P171:P172"/>
    <mergeCell ref="F159:F160"/>
    <mergeCell ref="G159:G160"/>
    <mergeCell ref="J159:K160"/>
    <mergeCell ref="N159:N160"/>
    <mergeCell ref="O159:O160"/>
    <mergeCell ref="P159:P160"/>
    <mergeCell ref="Q159:Q160"/>
    <mergeCell ref="H160:I160"/>
    <mergeCell ref="L160:M160"/>
    <mergeCell ref="L166:M166"/>
    <mergeCell ref="H165:I165"/>
    <mergeCell ref="L165:M165"/>
    <mergeCell ref="H163:I163"/>
    <mergeCell ref="Q163:Q164"/>
    <mergeCell ref="H164:I164"/>
    <mergeCell ref="L164:M164"/>
    <mergeCell ref="F165:F166"/>
    <mergeCell ref="G165:G166"/>
    <mergeCell ref="J165:K166"/>
    <mergeCell ref="N165:N166"/>
    <mergeCell ref="O165:O166"/>
    <mergeCell ref="P165:P166"/>
    <mergeCell ref="Q165:Q166"/>
    <mergeCell ref="H166:I166"/>
    <mergeCell ref="F163:F164"/>
    <mergeCell ref="G163:G164"/>
    <mergeCell ref="J163:K164"/>
    <mergeCell ref="N163:N164"/>
    <mergeCell ref="O163:O164"/>
    <mergeCell ref="P163:P164"/>
    <mergeCell ref="L174:M174"/>
    <mergeCell ref="F175:F176"/>
    <mergeCell ref="G175:G176"/>
    <mergeCell ref="J175:K176"/>
    <mergeCell ref="N175:N176"/>
    <mergeCell ref="O175:O176"/>
    <mergeCell ref="P175:P176"/>
    <mergeCell ref="H176:I176"/>
    <mergeCell ref="L176:M176"/>
    <mergeCell ref="H180:I180"/>
    <mergeCell ref="L180:M180"/>
    <mergeCell ref="F167:F168"/>
    <mergeCell ref="G167:G168"/>
    <mergeCell ref="J167:K168"/>
    <mergeCell ref="N167:N168"/>
    <mergeCell ref="O167:O168"/>
    <mergeCell ref="P167:P168"/>
    <mergeCell ref="F171:F172"/>
    <mergeCell ref="G171:G172"/>
    <mergeCell ref="F169:F170"/>
    <mergeCell ref="G169:G170"/>
    <mergeCell ref="J169:K170"/>
    <mergeCell ref="N169:N170"/>
    <mergeCell ref="O169:O170"/>
    <mergeCell ref="P169:P170"/>
    <mergeCell ref="L171:M171"/>
    <mergeCell ref="H167:I167"/>
    <mergeCell ref="H169:I169"/>
    <mergeCell ref="L167:M167"/>
    <mergeCell ref="L169:M169"/>
    <mergeCell ref="J171:K172"/>
    <mergeCell ref="N171:N172"/>
    <mergeCell ref="B163:C172"/>
    <mergeCell ref="D163:D172"/>
    <mergeCell ref="E163:E172"/>
    <mergeCell ref="L172:M172"/>
    <mergeCell ref="Q173:Q174"/>
    <mergeCell ref="Q175:Q176"/>
    <mergeCell ref="J181:K182"/>
    <mergeCell ref="L175:M175"/>
    <mergeCell ref="L177:M177"/>
    <mergeCell ref="L179:M179"/>
    <mergeCell ref="L181:M181"/>
    <mergeCell ref="H175:I175"/>
    <mergeCell ref="H178:I178"/>
    <mergeCell ref="L178:M178"/>
    <mergeCell ref="N179:N180"/>
    <mergeCell ref="O179:O180"/>
    <mergeCell ref="P179:P180"/>
    <mergeCell ref="Q179:Q180"/>
    <mergeCell ref="Q181:Q182"/>
    <mergeCell ref="Q169:Q170"/>
    <mergeCell ref="H170:I170"/>
    <mergeCell ref="L170:M170"/>
    <mergeCell ref="B173:C182"/>
    <mergeCell ref="D173:D182"/>
    <mergeCell ref="E173:E182"/>
    <mergeCell ref="F173:F174"/>
    <mergeCell ref="G173:G174"/>
    <mergeCell ref="J173:K174"/>
    <mergeCell ref="N173:N174"/>
    <mergeCell ref="O173:O174"/>
    <mergeCell ref="P173:P174"/>
    <mergeCell ref="H174:I174"/>
    <mergeCell ref="F54:F56"/>
    <mergeCell ref="J54:K56"/>
    <mergeCell ref="N54:N56"/>
    <mergeCell ref="O54:O56"/>
    <mergeCell ref="N181:N182"/>
    <mergeCell ref="O181:O182"/>
    <mergeCell ref="P181:P182"/>
    <mergeCell ref="H182:I182"/>
    <mergeCell ref="F177:F178"/>
    <mergeCell ref="Q54:Q56"/>
    <mergeCell ref="Q167:Q168"/>
    <mergeCell ref="H168:I168"/>
    <mergeCell ref="L168:M168"/>
    <mergeCell ref="H181:I181"/>
    <mergeCell ref="N177:N178"/>
    <mergeCell ref="O177:O178"/>
    <mergeCell ref="P177:P178"/>
    <mergeCell ref="Q177:Q178"/>
    <mergeCell ref="O151:O152"/>
    <mergeCell ref="P151:P152"/>
    <mergeCell ref="Q151:Q152"/>
    <mergeCell ref="H152:I152"/>
    <mergeCell ref="G54:G56"/>
    <mergeCell ref="H54:I54"/>
    <mergeCell ref="H55:I55"/>
    <mergeCell ref="H56:I56"/>
    <mergeCell ref="L54:M54"/>
    <mergeCell ref="L55:M55"/>
    <mergeCell ref="L56:M56"/>
    <mergeCell ref="L182:M182"/>
    <mergeCell ref="Q171:Q172"/>
    <mergeCell ref="H172:I172"/>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'0 - CALOR'!$O$42:$P$42</xm:f>
          </x14:formula1>
          <xm:sqref>N12:Q12 N14:Q14 N16:Q16 N18:Q18 N20:Q20 N113:Q113 N115:Q115 N117:Q117 N119:Q119 N131:Q131 N22:Q22 N24:Q24 N26:Q26 N28:Q28 N30:Q30 N32:Q32 N34:Q34 N36:Q36 N38:Q38 N40:Q40 N42:Q42 N44:Q44 N46:Q46 N48:Q48 N183:Q183 N67:Q67 N69:Q69 N71:Q71 N73:Q73 N75:Q75 N77:Q77 N79:Q79 N81:Q81 N83:Q83 N95:Q95 N97:Q97 N99:Q99 N101:Q101 N85:Q85 N87:Q87 N89:Q89 N91:Q91 N93:Q93 N103:Q103 N105:Q105 N107:Q107 N109:Q109 N111:Q111 N121:Q121 N123:Q123 N125:Q125 N127:Q127 N129:Q129 N141:Q141 N133:Q133 N135:Q135 N137:Q137 N139:Q139 N149:Q149 N151:Q151 N143:Q143 N145:Q145 N147:Q147 N157:Q157 N159:Q159 N161:Q161 N153:Q153 N155:Q155 N165:Q165 N167:Q167 N169:Q169 N171:Q171 N163:Q163 N175:Q175 N177:Q177 N179:Q179 N181:Q181 N173:Q173 N185:Q185 N187:Q187 N189:Q189 N191:Q191 O50:Q50 O54:Q54 O52:Q52 N50:N54 N57:Q57 N59:Q61 N63:Q65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F107"/>
  <sheetViews>
    <sheetView topLeftCell="K7" zoomScale="90" zoomScaleNormal="90" workbookViewId="0">
      <pane ySplit="4" topLeftCell="A27" activePane="bottomLeft" state="frozen"/>
      <selection activeCell="A7" sqref="A7"/>
      <selection pane="bottomLeft" activeCell="E26" sqref="E26:F26"/>
    </sheetView>
  </sheetViews>
  <sheetFormatPr baseColWidth="10" defaultColWidth="11.5" defaultRowHeight="15" x14ac:dyDescent="0.2"/>
  <cols>
    <col min="1" max="1" width="2" style="24" customWidth="1"/>
    <col min="2" max="2" width="17.6640625" style="24" customWidth="1"/>
    <col min="3" max="3" width="14.83203125" style="24" customWidth="1"/>
    <col min="4" max="4" width="32.83203125" style="24" customWidth="1"/>
    <col min="5" max="5" width="19.6640625" style="24" customWidth="1"/>
    <col min="6" max="6" width="31.1640625" style="24" customWidth="1"/>
    <col min="7" max="7" width="72.1640625" style="24" customWidth="1"/>
    <col min="8" max="8" width="17.83203125" style="24" bestFit="1" customWidth="1"/>
    <col min="9" max="9" width="9.5" style="24" customWidth="1"/>
    <col min="10" max="10" width="10.83203125" style="24" customWidth="1"/>
    <col min="11" max="11" width="10.6640625" style="24" customWidth="1"/>
    <col min="12" max="12" width="11.1640625" style="24" customWidth="1"/>
    <col min="13" max="13" width="11.5" style="24" customWidth="1"/>
    <col min="14" max="14" width="11.33203125" style="24" customWidth="1"/>
    <col min="15" max="15" width="11.1640625" style="24" customWidth="1"/>
    <col min="16" max="16" width="15" style="24" customWidth="1"/>
    <col min="17" max="17" width="9.83203125" style="24" customWidth="1"/>
    <col min="18" max="18" width="13.5" style="24" customWidth="1"/>
    <col min="19" max="19" width="11.6640625" style="24" customWidth="1"/>
    <col min="20" max="20" width="10.83203125" style="24" customWidth="1"/>
    <col min="21" max="21" width="8.1640625" style="24" customWidth="1"/>
    <col min="22" max="22" width="8.6640625" style="24" customWidth="1"/>
    <col min="23" max="23" width="10.83203125" style="24" customWidth="1"/>
    <col min="24" max="24" width="9.6640625" style="24" customWidth="1"/>
    <col min="25" max="25" width="10.33203125" style="24" customWidth="1"/>
    <col min="26" max="26" width="9.5" style="24" customWidth="1"/>
    <col min="27" max="27" width="9" style="24" customWidth="1"/>
    <col min="28" max="28" width="11.83203125" style="24" customWidth="1"/>
    <col min="29" max="29" width="19.83203125" style="24" customWidth="1"/>
    <col min="30" max="30" width="19.83203125" style="24" hidden="1" customWidth="1"/>
    <col min="31" max="31" width="32.6640625" style="24" customWidth="1"/>
    <col min="32" max="32" width="31.83203125" style="24" customWidth="1"/>
    <col min="33" max="33" width="16.5" style="24" customWidth="1"/>
    <col min="34" max="16384" width="11.5" style="24"/>
  </cols>
  <sheetData>
    <row r="1" spans="2:32" ht="11.25" customHeight="1" thickBot="1" x14ac:dyDescent="0.25"/>
    <row r="2" spans="2:32" s="25" customFormat="1" ht="39" customHeight="1" x14ac:dyDescent="0.2">
      <c r="B2" s="548"/>
      <c r="C2" s="611"/>
      <c r="D2" s="549"/>
      <c r="E2" s="337" t="s">
        <v>0</v>
      </c>
      <c r="F2" s="337"/>
      <c r="G2" s="382" t="s">
        <v>1</v>
      </c>
      <c r="H2" s="383"/>
      <c r="I2" s="383"/>
      <c r="J2" s="383"/>
      <c r="K2" s="383"/>
      <c r="L2" s="383"/>
      <c r="M2" s="383"/>
      <c r="N2" s="383"/>
      <c r="O2" s="383"/>
      <c r="P2" s="383"/>
      <c r="Q2" s="383"/>
      <c r="R2" s="383"/>
      <c r="S2" s="383"/>
      <c r="T2" s="383"/>
      <c r="U2" s="383"/>
      <c r="V2" s="383"/>
      <c r="W2" s="383"/>
      <c r="X2" s="383"/>
      <c r="Y2" s="383"/>
      <c r="Z2" s="383"/>
      <c r="AA2" s="383"/>
      <c r="AB2" s="383"/>
      <c r="AC2" s="383"/>
      <c r="AD2" s="384"/>
      <c r="AE2" s="126" t="s">
        <v>2</v>
      </c>
      <c r="AF2" s="127"/>
    </row>
    <row r="3" spans="2:32" s="25" customFormat="1" ht="27.75" customHeight="1" x14ac:dyDescent="0.2">
      <c r="B3" s="550"/>
      <c r="C3" s="612"/>
      <c r="D3" s="551"/>
      <c r="E3" s="338" t="s">
        <v>3</v>
      </c>
      <c r="F3" s="338"/>
      <c r="G3" s="385" t="s">
        <v>4</v>
      </c>
      <c r="H3" s="386"/>
      <c r="I3" s="386"/>
      <c r="J3" s="386"/>
      <c r="K3" s="386"/>
      <c r="L3" s="386"/>
      <c r="M3" s="386"/>
      <c r="N3" s="386"/>
      <c r="O3" s="386"/>
      <c r="P3" s="386"/>
      <c r="Q3" s="386"/>
      <c r="R3" s="386"/>
      <c r="S3" s="386"/>
      <c r="T3" s="386"/>
      <c r="U3" s="386"/>
      <c r="V3" s="386"/>
      <c r="W3" s="386"/>
      <c r="X3" s="386"/>
      <c r="Y3" s="386"/>
      <c r="Z3" s="386"/>
      <c r="AA3" s="386"/>
      <c r="AB3" s="386"/>
      <c r="AC3" s="386"/>
      <c r="AD3" s="387"/>
      <c r="AE3" s="128" t="s">
        <v>5</v>
      </c>
      <c r="AF3" s="129"/>
    </row>
    <row r="4" spans="2:32" s="25" customFormat="1" ht="27.75" customHeight="1" x14ac:dyDescent="0.2">
      <c r="B4" s="550"/>
      <c r="C4" s="612"/>
      <c r="D4" s="551"/>
      <c r="E4" s="338" t="s">
        <v>6</v>
      </c>
      <c r="F4" s="338"/>
      <c r="G4" s="456" t="s">
        <v>7</v>
      </c>
      <c r="H4" s="457"/>
      <c r="I4" s="457"/>
      <c r="J4" s="457"/>
      <c r="K4" s="457"/>
      <c r="L4" s="457"/>
      <c r="M4" s="457"/>
      <c r="N4" s="457"/>
      <c r="O4" s="457"/>
      <c r="P4" s="457"/>
      <c r="Q4" s="457"/>
      <c r="R4" s="457"/>
      <c r="S4" s="457"/>
      <c r="T4" s="457"/>
      <c r="U4" s="457"/>
      <c r="V4" s="457"/>
      <c r="W4" s="457"/>
      <c r="X4" s="457"/>
      <c r="Y4" s="457"/>
      <c r="Z4" s="457"/>
      <c r="AA4" s="457"/>
      <c r="AB4" s="457"/>
      <c r="AC4" s="457"/>
      <c r="AD4" s="458"/>
      <c r="AE4" s="354" t="s">
        <v>8</v>
      </c>
      <c r="AF4" s="359"/>
    </row>
    <row r="5" spans="2:32" s="25" customFormat="1" ht="42" customHeight="1" thickBot="1" x14ac:dyDescent="0.25">
      <c r="B5" s="550"/>
      <c r="C5" s="612"/>
      <c r="D5" s="551"/>
      <c r="E5" s="339" t="s">
        <v>9</v>
      </c>
      <c r="F5" s="339"/>
      <c r="G5" s="459" t="s">
        <v>10</v>
      </c>
      <c r="H5" s="460"/>
      <c r="I5" s="460"/>
      <c r="J5" s="460"/>
      <c r="K5" s="460"/>
      <c r="L5" s="460"/>
      <c r="M5" s="460"/>
      <c r="N5" s="460"/>
      <c r="O5" s="460"/>
      <c r="P5" s="460"/>
      <c r="Q5" s="460"/>
      <c r="R5" s="460"/>
      <c r="S5" s="460"/>
      <c r="T5" s="460"/>
      <c r="U5" s="460"/>
      <c r="V5" s="460"/>
      <c r="W5" s="460"/>
      <c r="X5" s="460"/>
      <c r="Y5" s="460"/>
      <c r="Z5" s="460"/>
      <c r="AA5" s="460"/>
      <c r="AB5" s="460"/>
      <c r="AC5" s="460"/>
      <c r="AD5" s="461"/>
      <c r="AE5" s="356"/>
      <c r="AF5" s="361"/>
    </row>
    <row r="6" spans="2:32" ht="23.25" customHeight="1" thickBot="1" x14ac:dyDescent="0.25">
      <c r="B6" s="334" t="s">
        <v>477</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6"/>
    </row>
    <row r="7" spans="2:32" ht="33" customHeight="1" x14ac:dyDescent="0.2">
      <c r="B7" s="534" t="s">
        <v>478</v>
      </c>
      <c r="C7" s="535"/>
      <c r="D7" s="535"/>
      <c r="E7" s="535"/>
      <c r="F7" s="535"/>
      <c r="G7" s="535"/>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6"/>
    </row>
    <row r="8" spans="2:32" ht="27.75" customHeight="1" x14ac:dyDescent="0.2">
      <c r="B8" s="537" t="s">
        <v>479</v>
      </c>
      <c r="C8" s="538"/>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c r="AF8" s="539"/>
    </row>
    <row r="9" spans="2:32" ht="93" customHeight="1" x14ac:dyDescent="0.2">
      <c r="B9" s="587" t="s">
        <v>9</v>
      </c>
      <c r="C9" s="588"/>
      <c r="D9" s="589" t="s">
        <v>275</v>
      </c>
      <c r="E9" s="591" t="s">
        <v>480</v>
      </c>
      <c r="F9" s="592"/>
      <c r="G9" s="598" t="s">
        <v>481</v>
      </c>
      <c r="H9" s="600" t="s">
        <v>482</v>
      </c>
      <c r="I9" s="596" t="s">
        <v>483</v>
      </c>
      <c r="J9" s="596"/>
      <c r="K9" s="596"/>
      <c r="L9" s="596"/>
      <c r="M9" s="596"/>
      <c r="N9" s="596"/>
      <c r="O9" s="596"/>
      <c r="P9" s="596"/>
      <c r="Q9" s="596"/>
      <c r="R9" s="596"/>
      <c r="S9" s="596"/>
      <c r="T9" s="596"/>
      <c r="U9" s="596"/>
      <c r="V9" s="596"/>
      <c r="W9" s="596"/>
      <c r="X9" s="596"/>
      <c r="Y9" s="596"/>
      <c r="Z9" s="596"/>
      <c r="AA9" s="596"/>
      <c r="AB9" s="596"/>
      <c r="AC9" s="596"/>
      <c r="AD9" s="600" t="s">
        <v>484</v>
      </c>
      <c r="AE9" s="597" t="s">
        <v>485</v>
      </c>
      <c r="AF9" s="595" t="s">
        <v>486</v>
      </c>
    </row>
    <row r="10" spans="2:32" ht="110.25" customHeight="1" x14ac:dyDescent="0.2">
      <c r="B10" s="587"/>
      <c r="C10" s="588"/>
      <c r="D10" s="590"/>
      <c r="E10" s="593"/>
      <c r="F10" s="594"/>
      <c r="G10" s="599"/>
      <c r="H10" s="601"/>
      <c r="I10" s="130" t="s">
        <v>49</v>
      </c>
      <c r="J10" s="130" t="s">
        <v>50</v>
      </c>
      <c r="K10" s="130" t="s">
        <v>53</v>
      </c>
      <c r="L10" s="130" t="s">
        <v>56</v>
      </c>
      <c r="M10" s="130" t="s">
        <v>59</v>
      </c>
      <c r="N10" s="130" t="s">
        <v>60</v>
      </c>
      <c r="O10" s="130" t="s">
        <v>61</v>
      </c>
      <c r="P10" s="130" t="s">
        <v>63</v>
      </c>
      <c r="Q10" s="130" t="s">
        <v>65</v>
      </c>
      <c r="R10" s="130" t="s">
        <v>68</v>
      </c>
      <c r="S10" s="130" t="s">
        <v>71</v>
      </c>
      <c r="T10" s="130" t="s">
        <v>74</v>
      </c>
      <c r="U10" s="130" t="s">
        <v>77</v>
      </c>
      <c r="V10" s="130" t="s">
        <v>78</v>
      </c>
      <c r="W10" s="130" t="s">
        <v>79</v>
      </c>
      <c r="X10" s="130" t="s">
        <v>80</v>
      </c>
      <c r="Y10" s="130" t="s">
        <v>81</v>
      </c>
      <c r="Z10" s="130" t="s">
        <v>82</v>
      </c>
      <c r="AA10" s="130" t="s">
        <v>83</v>
      </c>
      <c r="AB10" s="130" t="s">
        <v>487</v>
      </c>
      <c r="AC10" s="131" t="s">
        <v>15</v>
      </c>
      <c r="AD10" s="601"/>
      <c r="AE10" s="597"/>
      <c r="AF10" s="595"/>
    </row>
    <row r="11" spans="2:32" ht="39" customHeight="1" x14ac:dyDescent="0.2">
      <c r="B11" s="527" t="str">
        <f>'3-IDENTIFICACIÓN DEL RIESGO'!B12</f>
        <v>Direccionamiento Estratégico</v>
      </c>
      <c r="C11" s="528"/>
      <c r="D11" s="602" t="str">
        <f>'3-IDENTIFICACIÓN DEL RIESGO'!E12</f>
        <v>1. Oficina del Planeación.
2. Dirección General.</v>
      </c>
      <c r="E11" s="585" t="str">
        <f>'3-IDENTIFICACIÓN DEL RIESGO'!G12</f>
        <v>Riesgo 1</v>
      </c>
      <c r="F11" s="586"/>
      <c r="G11" s="187"/>
      <c r="H11" s="241" t="b">
        <f>IF(G11="Casi Seguro",5,IF(G11="Probable",4,IF(G11="Posible",3,IF(G11="Improbable",2,IF(G11="Rara Vez",1)))))</f>
        <v>0</v>
      </c>
      <c r="I11" s="186"/>
      <c r="J11" s="186"/>
      <c r="K11" s="186"/>
      <c r="L11" s="186"/>
      <c r="M11" s="186"/>
      <c r="N11" s="186"/>
      <c r="O11" s="186"/>
      <c r="P11" s="186"/>
      <c r="Q11" s="186"/>
      <c r="R11" s="186"/>
      <c r="S11" s="186"/>
      <c r="T11" s="186"/>
      <c r="U11" s="186"/>
      <c r="V11" s="186"/>
      <c r="W11" s="186"/>
      <c r="X11" s="186"/>
      <c r="Y11" s="186"/>
      <c r="Z11" s="186"/>
      <c r="AA11" s="186"/>
      <c r="AB11" s="133">
        <f>COUNTIF(I11:AA11,"SI")</f>
        <v>0</v>
      </c>
      <c r="AC11" s="134" t="str">
        <f>IF(AB11&lt;6,"Moderado",IF(AB11&lt;12,"Mayor",IF(AB11&lt;20,"Catastrófico")))</f>
        <v>Moderado</v>
      </c>
      <c r="AD11" s="134">
        <f>IF(AC11="Catastrófico",5,IF(AC11="Mayor",4,IF(AC11="Moderado",3)))</f>
        <v>3</v>
      </c>
      <c r="AE11" s="135" t="b">
        <f>IF(OR(AND(AC11="Moderado",G11="Rara Vez"),AND(AC11="Moderado",G11="Improbable")),"Moderado",IF(OR(AND(AC11="Mayor",G11="Improbable"),AND(AC11="Mayor",G11="Rara Vez"),AND(AC11="Moderado",G11="Probable"),AND(AC11="Moderado",G11="Posible")),"Alto",IF(OR(AND(AC11="Moderado",G11="Casi Seguro"),AND(AC11="Mayor",G11="Posible"),AND(AC11="Mayor",G11="Probable"),AND(AC11="Mayor",G11="Casi Seguro")),"Extremo",IF(AC11="Catastrófico","Extremo"))))</f>
        <v>0</v>
      </c>
      <c r="AF11" s="136" t="s">
        <v>69</v>
      </c>
    </row>
    <row r="12" spans="2:32" ht="25" x14ac:dyDescent="0.2">
      <c r="B12" s="529"/>
      <c r="C12" s="530"/>
      <c r="D12" s="603"/>
      <c r="E12" s="585" t="str">
        <f>'3-IDENTIFICACIÓN DEL RIESGO'!G14</f>
        <v>Riesgo 2</v>
      </c>
      <c r="F12" s="586"/>
      <c r="G12" s="1"/>
      <c r="H12" s="132" t="b">
        <f t="shared" ref="H12:H85" si="0">IF(G12="Casi Seguro",5,IF(G12="Probable",4,IF(G12="Posible",3,IF(G12="Improbable",2,IF(G12="Rara Vez",1)))))</f>
        <v>0</v>
      </c>
      <c r="I12" s="22"/>
      <c r="J12" s="22"/>
      <c r="K12" s="22"/>
      <c r="L12" s="22"/>
      <c r="M12" s="22"/>
      <c r="N12" s="22"/>
      <c r="O12" s="22"/>
      <c r="P12" s="22"/>
      <c r="Q12" s="22"/>
      <c r="R12" s="22"/>
      <c r="S12" s="22"/>
      <c r="T12" s="22"/>
      <c r="U12" s="22"/>
      <c r="V12" s="22"/>
      <c r="W12" s="22"/>
      <c r="X12" s="22"/>
      <c r="Y12" s="22"/>
      <c r="Z12" s="22"/>
      <c r="AA12" s="22"/>
      <c r="AB12" s="133">
        <f t="shared" ref="AB12:AB15" si="1">COUNTIF(I12:AA12,"SI")</f>
        <v>0</v>
      </c>
      <c r="AC12" s="134" t="str">
        <f t="shared" ref="AC12:AC15" si="2">IF(AB12&lt;6,"Moderado",IF(AB12&lt;12,"Mayor",IF(AB12&lt;20,"Catastrófico")))</f>
        <v>Moderado</v>
      </c>
      <c r="AD12" s="134">
        <f t="shared" ref="AD12:AD85" si="3">IF(AC12="Catastrófico",5,IF(AC12="Mayor",4,IF(AC12="Moderado",3)))</f>
        <v>3</v>
      </c>
      <c r="AE12" s="135" t="b">
        <f t="shared" ref="AE12:AE15" si="4">IF(OR(AND(AC12="Moderado",G12="Rara Vez"),AND(AC12="Moderado",G12="Improbable")),"Moderado",IF(OR(AND(AC12="Mayor",G12="Improbable"),AND(AC12="Mayor",G12="Rara Vez"),AND(AC12="Moderado",G12="Probable"),AND(AC12="Moderado",G12="Posible")),"Alto",IF(OR(AND(AC12="Moderado",G12="Casi Seguro"),AND(AC12="Mayor",G12="Posible"),AND(AC12="Mayor",G12="Probable"),AND(AC12="Mayor",G12="Casi Seguro")),"Extremo",IF(AC12="Catastrófico","Extremo"))))</f>
        <v>0</v>
      </c>
      <c r="AF12" s="136" t="s">
        <v>69</v>
      </c>
    </row>
    <row r="13" spans="2:32" ht="25" x14ac:dyDescent="0.2">
      <c r="B13" s="529"/>
      <c r="C13" s="530"/>
      <c r="D13" s="603"/>
      <c r="E13" s="585" t="str">
        <f>'3-IDENTIFICACIÓN DEL RIESGO'!G16</f>
        <v>Riesgo 3</v>
      </c>
      <c r="F13" s="586"/>
      <c r="G13" s="1"/>
      <c r="H13" s="132" t="b">
        <f t="shared" si="0"/>
        <v>0</v>
      </c>
      <c r="I13" s="22"/>
      <c r="J13" s="22"/>
      <c r="K13" s="22"/>
      <c r="L13" s="22"/>
      <c r="M13" s="22"/>
      <c r="N13" s="22"/>
      <c r="O13" s="22"/>
      <c r="P13" s="22"/>
      <c r="Q13" s="22"/>
      <c r="R13" s="22"/>
      <c r="S13" s="22"/>
      <c r="T13" s="22"/>
      <c r="U13" s="22"/>
      <c r="V13" s="22"/>
      <c r="W13" s="22"/>
      <c r="X13" s="22"/>
      <c r="Y13" s="22"/>
      <c r="Z13" s="22"/>
      <c r="AA13" s="22"/>
      <c r="AB13" s="133">
        <f t="shared" si="1"/>
        <v>0</v>
      </c>
      <c r="AC13" s="134" t="str">
        <f t="shared" si="2"/>
        <v>Moderado</v>
      </c>
      <c r="AD13" s="134">
        <f t="shared" si="3"/>
        <v>3</v>
      </c>
      <c r="AE13" s="135" t="b">
        <f t="shared" si="4"/>
        <v>0</v>
      </c>
      <c r="AF13" s="136" t="s">
        <v>69</v>
      </c>
    </row>
    <row r="14" spans="2:32" ht="25" x14ac:dyDescent="0.2">
      <c r="B14" s="529"/>
      <c r="C14" s="530"/>
      <c r="D14" s="603"/>
      <c r="E14" s="585" t="str">
        <f>'3-IDENTIFICACIÓN DEL RIESGO'!G18</f>
        <v>Riesgo 4</v>
      </c>
      <c r="F14" s="586"/>
      <c r="G14" s="1"/>
      <c r="H14" s="132" t="b">
        <f t="shared" si="0"/>
        <v>0</v>
      </c>
      <c r="I14" s="22"/>
      <c r="J14" s="22"/>
      <c r="K14" s="22"/>
      <c r="L14" s="22"/>
      <c r="M14" s="22"/>
      <c r="N14" s="22"/>
      <c r="O14" s="22"/>
      <c r="P14" s="22"/>
      <c r="Q14" s="22"/>
      <c r="R14" s="22"/>
      <c r="S14" s="22"/>
      <c r="T14" s="22"/>
      <c r="U14" s="22"/>
      <c r="V14" s="22"/>
      <c r="W14" s="22"/>
      <c r="X14" s="22"/>
      <c r="Y14" s="22"/>
      <c r="Z14" s="22"/>
      <c r="AA14" s="22"/>
      <c r="AB14" s="133">
        <f t="shared" si="1"/>
        <v>0</v>
      </c>
      <c r="AC14" s="134" t="str">
        <f t="shared" si="2"/>
        <v>Moderado</v>
      </c>
      <c r="AD14" s="134">
        <f t="shared" si="3"/>
        <v>3</v>
      </c>
      <c r="AE14" s="135" t="b">
        <f t="shared" si="4"/>
        <v>0</v>
      </c>
      <c r="AF14" s="136" t="s">
        <v>69</v>
      </c>
    </row>
    <row r="15" spans="2:32" ht="25" x14ac:dyDescent="0.2">
      <c r="B15" s="531"/>
      <c r="C15" s="532"/>
      <c r="D15" s="604"/>
      <c r="E15" s="585" t="str">
        <f>'3-IDENTIFICACIÓN DEL RIESGO'!G20</f>
        <v>Riesgo 5</v>
      </c>
      <c r="F15" s="586"/>
      <c r="G15" s="1"/>
      <c r="H15" s="132" t="b">
        <f t="shared" si="0"/>
        <v>0</v>
      </c>
      <c r="I15" s="22"/>
      <c r="J15" s="22"/>
      <c r="K15" s="22"/>
      <c r="L15" s="22"/>
      <c r="M15" s="22"/>
      <c r="N15" s="22"/>
      <c r="O15" s="22"/>
      <c r="P15" s="22"/>
      <c r="Q15" s="22"/>
      <c r="R15" s="22"/>
      <c r="S15" s="22"/>
      <c r="T15" s="22"/>
      <c r="U15" s="22"/>
      <c r="V15" s="22"/>
      <c r="W15" s="22"/>
      <c r="X15" s="22"/>
      <c r="Y15" s="22"/>
      <c r="Z15" s="22"/>
      <c r="AA15" s="22"/>
      <c r="AB15" s="133">
        <f t="shared" si="1"/>
        <v>0</v>
      </c>
      <c r="AC15" s="134" t="str">
        <f t="shared" si="2"/>
        <v>Moderado</v>
      </c>
      <c r="AD15" s="134">
        <f t="shared" si="3"/>
        <v>3</v>
      </c>
      <c r="AE15" s="135" t="b">
        <f t="shared" si="4"/>
        <v>0</v>
      </c>
      <c r="AF15" s="136" t="s">
        <v>69</v>
      </c>
    </row>
    <row r="16" spans="2:32" ht="19.5" customHeight="1" x14ac:dyDescent="0.2">
      <c r="B16" s="509" t="str">
        <f>'3-IDENTIFICACIÓN DEL RIESGO'!B22</f>
        <v>Comunicación y Gestión con Grupos de Interés.</v>
      </c>
      <c r="C16" s="510"/>
      <c r="D16" s="605" t="str">
        <f>'3-IDENTIFICACIÓN DEL RIESGO'!E22</f>
        <v>1. Dirección General.
2. Secretaría General.
3. Oficina de Planeación.
4. Oficina Jurídica.
5. Oficina del Inspector de la Gestión de Tierras.
6. Oficina de Control Interno.</v>
      </c>
      <c r="E16" s="585" t="str">
        <f>'3-IDENTIFICACIÓN DEL RIESGO'!G22</f>
        <v>Riesgo 1</v>
      </c>
      <c r="F16" s="586"/>
      <c r="G16" s="1"/>
      <c r="H16" s="132" t="b">
        <f t="shared" si="0"/>
        <v>0</v>
      </c>
      <c r="I16" s="22"/>
      <c r="J16" s="22"/>
      <c r="K16" s="22"/>
      <c r="L16" s="22"/>
      <c r="M16" s="22"/>
      <c r="N16" s="22"/>
      <c r="O16" s="22"/>
      <c r="P16" s="22"/>
      <c r="Q16" s="22"/>
      <c r="R16" s="22"/>
      <c r="S16" s="22"/>
      <c r="T16" s="22"/>
      <c r="U16" s="22"/>
      <c r="V16" s="22"/>
      <c r="W16" s="22"/>
      <c r="X16" s="22"/>
      <c r="Y16" s="22"/>
      <c r="Z16" s="22"/>
      <c r="AA16" s="22"/>
      <c r="AB16" s="133">
        <f t="shared" ref="AB16:AB96" si="5">COUNTIF(I16:AA16,"SI")</f>
        <v>0</v>
      </c>
      <c r="AC16" s="134" t="str">
        <f t="shared" ref="AC16:AC96" si="6">IF(AB16&lt;6,"Moderado",IF(AB16&lt;12,"Mayor",IF(AB16&lt;20,"Catastrófico")))</f>
        <v>Moderado</v>
      </c>
      <c r="AD16" s="134">
        <f t="shared" si="3"/>
        <v>3</v>
      </c>
      <c r="AE16" s="135" t="b">
        <f t="shared" ref="AE16:AE96" si="7">IF(OR(AND(AC16="Moderado",G16="Rara Vez"),AND(AC16="Moderado",G16="Improbable")),"Moderado",IF(OR(AND(AC16="Mayor",G16="Improbable"),AND(AC16="Mayor",G16="Rara Vez"),AND(AC16="Moderado",G16="Probable"),AND(AC16="Moderado",G16="Posible")),"Alto",IF(OR(AND(AC16="Moderado",G16="Casi Seguro"),AND(AC16="Mayor",G16="Posible"),AND(AC16="Mayor",G16="Probable"),AND(AC16="Mayor",G16="Casi Seguro")),"Extremo",IF(AC16="Catastrófico","Extremo"))))</f>
        <v>0</v>
      </c>
      <c r="AF16" s="136" t="s">
        <v>69</v>
      </c>
    </row>
    <row r="17" spans="2:32" ht="19.5" customHeight="1" x14ac:dyDescent="0.2">
      <c r="B17" s="511"/>
      <c r="C17" s="512"/>
      <c r="D17" s="606"/>
      <c r="E17" s="585" t="str">
        <f>'3-IDENTIFICACIÓN DEL RIESGO'!G24</f>
        <v>Riesgo 2</v>
      </c>
      <c r="F17" s="586"/>
      <c r="G17" s="1"/>
      <c r="H17" s="132" t="b">
        <f t="shared" si="0"/>
        <v>0</v>
      </c>
      <c r="I17" s="22"/>
      <c r="J17" s="22"/>
      <c r="K17" s="22"/>
      <c r="L17" s="22"/>
      <c r="M17" s="22"/>
      <c r="N17" s="22"/>
      <c r="O17" s="22"/>
      <c r="P17" s="22"/>
      <c r="Q17" s="22"/>
      <c r="R17" s="22"/>
      <c r="S17" s="22"/>
      <c r="T17" s="22"/>
      <c r="U17" s="22"/>
      <c r="V17" s="22"/>
      <c r="W17" s="22"/>
      <c r="X17" s="22"/>
      <c r="Y17" s="22"/>
      <c r="Z17" s="22"/>
      <c r="AA17" s="22"/>
      <c r="AB17" s="133">
        <f t="shared" si="5"/>
        <v>0</v>
      </c>
      <c r="AC17" s="134" t="str">
        <f t="shared" si="6"/>
        <v>Moderado</v>
      </c>
      <c r="AD17" s="134">
        <f t="shared" si="3"/>
        <v>3</v>
      </c>
      <c r="AE17" s="135" t="b">
        <f t="shared" si="7"/>
        <v>0</v>
      </c>
      <c r="AF17" s="136" t="s">
        <v>69</v>
      </c>
    </row>
    <row r="18" spans="2:32" ht="19.5" customHeight="1" x14ac:dyDescent="0.2">
      <c r="B18" s="511"/>
      <c r="C18" s="512"/>
      <c r="D18" s="606"/>
      <c r="E18" s="585" t="str">
        <f>'3-IDENTIFICACIÓN DEL RIESGO'!G26</f>
        <v>Riesgo 3</v>
      </c>
      <c r="F18" s="586"/>
      <c r="G18" s="1"/>
      <c r="H18" s="132" t="b">
        <f t="shared" si="0"/>
        <v>0</v>
      </c>
      <c r="I18" s="22"/>
      <c r="J18" s="22"/>
      <c r="K18" s="22"/>
      <c r="L18" s="22"/>
      <c r="M18" s="22"/>
      <c r="N18" s="22"/>
      <c r="O18" s="22"/>
      <c r="P18" s="22"/>
      <c r="Q18" s="22"/>
      <c r="R18" s="22"/>
      <c r="S18" s="22"/>
      <c r="T18" s="22"/>
      <c r="U18" s="22"/>
      <c r="V18" s="22"/>
      <c r="W18" s="22"/>
      <c r="X18" s="22"/>
      <c r="Y18" s="22"/>
      <c r="Z18" s="22"/>
      <c r="AA18" s="22"/>
      <c r="AB18" s="133">
        <f t="shared" si="5"/>
        <v>0</v>
      </c>
      <c r="AC18" s="134" t="str">
        <f t="shared" si="6"/>
        <v>Moderado</v>
      </c>
      <c r="AD18" s="134">
        <f t="shared" si="3"/>
        <v>3</v>
      </c>
      <c r="AE18" s="135" t="b">
        <f t="shared" si="7"/>
        <v>0</v>
      </c>
      <c r="AF18" s="136" t="s">
        <v>69</v>
      </c>
    </row>
    <row r="19" spans="2:32" ht="19.5" customHeight="1" x14ac:dyDescent="0.2">
      <c r="B19" s="511"/>
      <c r="C19" s="512"/>
      <c r="D19" s="606"/>
      <c r="E19" s="585" t="str">
        <f>'3-IDENTIFICACIÓN DEL RIESGO'!G28</f>
        <v>Riesgo 4</v>
      </c>
      <c r="F19" s="586"/>
      <c r="G19" s="1"/>
      <c r="H19" s="132" t="b">
        <f t="shared" si="0"/>
        <v>0</v>
      </c>
      <c r="I19" s="22"/>
      <c r="J19" s="22"/>
      <c r="K19" s="22"/>
      <c r="L19" s="22"/>
      <c r="M19" s="22"/>
      <c r="N19" s="22"/>
      <c r="O19" s="22"/>
      <c r="P19" s="22"/>
      <c r="Q19" s="22"/>
      <c r="R19" s="22"/>
      <c r="S19" s="22"/>
      <c r="T19" s="22"/>
      <c r="U19" s="22"/>
      <c r="V19" s="22"/>
      <c r="W19" s="22"/>
      <c r="X19" s="22"/>
      <c r="Y19" s="22"/>
      <c r="Z19" s="22"/>
      <c r="AA19" s="22"/>
      <c r="AB19" s="133">
        <f t="shared" si="5"/>
        <v>0</v>
      </c>
      <c r="AC19" s="134" t="str">
        <f t="shared" si="6"/>
        <v>Moderado</v>
      </c>
      <c r="AD19" s="134">
        <f t="shared" si="3"/>
        <v>3</v>
      </c>
      <c r="AE19" s="135" t="b">
        <f t="shared" si="7"/>
        <v>0</v>
      </c>
      <c r="AF19" s="136" t="s">
        <v>69</v>
      </c>
    </row>
    <row r="20" spans="2:32" ht="25" x14ac:dyDescent="0.2">
      <c r="B20" s="513"/>
      <c r="C20" s="514"/>
      <c r="D20" s="607"/>
      <c r="E20" s="585" t="str">
        <f>'3-IDENTIFICACIÓN DEL RIESGO'!G30</f>
        <v>Riesgo 5</v>
      </c>
      <c r="F20" s="586"/>
      <c r="G20" s="1"/>
      <c r="H20" s="132" t="b">
        <f t="shared" si="0"/>
        <v>0</v>
      </c>
      <c r="I20" s="22"/>
      <c r="J20" s="22"/>
      <c r="K20" s="22"/>
      <c r="L20" s="22"/>
      <c r="M20" s="22"/>
      <c r="N20" s="22"/>
      <c r="O20" s="22"/>
      <c r="P20" s="22"/>
      <c r="Q20" s="22"/>
      <c r="R20" s="22"/>
      <c r="S20" s="22"/>
      <c r="T20" s="22"/>
      <c r="U20" s="22"/>
      <c r="V20" s="22"/>
      <c r="W20" s="22"/>
      <c r="X20" s="22"/>
      <c r="Y20" s="22"/>
      <c r="Z20" s="22"/>
      <c r="AA20" s="22"/>
      <c r="AB20" s="133">
        <f t="shared" si="5"/>
        <v>0</v>
      </c>
      <c r="AC20" s="134" t="str">
        <f t="shared" si="6"/>
        <v>Moderado</v>
      </c>
      <c r="AD20" s="134">
        <f t="shared" si="3"/>
        <v>3</v>
      </c>
      <c r="AE20" s="135" t="b">
        <f t="shared" si="7"/>
        <v>0</v>
      </c>
      <c r="AF20" s="136" t="s">
        <v>69</v>
      </c>
    </row>
    <row r="21" spans="2:32" ht="25" x14ac:dyDescent="0.2">
      <c r="B21" s="509" t="str">
        <f>'3-IDENTIFICACIÓN DEL RIESGO'!B32</f>
        <v>Inteligencia de la información.</v>
      </c>
      <c r="C21" s="510"/>
      <c r="D21" s="608" t="str">
        <f>'3-IDENTIFICACIÓN DEL RIESGO'!E32</f>
        <v>1. Dirección de Gestión del Ordenamiento Social de la Propiedad.
2. Oficina de Planeación.</v>
      </c>
      <c r="E21" s="585" t="str">
        <f>'3-IDENTIFICACIÓN DEL RIESGO'!G32</f>
        <v>Riesgo 1</v>
      </c>
      <c r="F21" s="586"/>
      <c r="G21" s="1"/>
      <c r="H21" s="132" t="b">
        <f t="shared" si="0"/>
        <v>0</v>
      </c>
      <c r="I21" s="22"/>
      <c r="J21" s="22"/>
      <c r="K21" s="22"/>
      <c r="L21" s="22"/>
      <c r="M21" s="22"/>
      <c r="N21" s="22"/>
      <c r="O21" s="22"/>
      <c r="P21" s="22"/>
      <c r="Q21" s="22"/>
      <c r="R21" s="22"/>
      <c r="S21" s="22"/>
      <c r="T21" s="22"/>
      <c r="U21" s="22"/>
      <c r="V21" s="22"/>
      <c r="W21" s="22"/>
      <c r="X21" s="22"/>
      <c r="Y21" s="22"/>
      <c r="Z21" s="22"/>
      <c r="AA21" s="22"/>
      <c r="AB21" s="133">
        <f t="shared" si="5"/>
        <v>0</v>
      </c>
      <c r="AC21" s="134" t="str">
        <f t="shared" si="6"/>
        <v>Moderado</v>
      </c>
      <c r="AD21" s="134">
        <f t="shared" si="3"/>
        <v>3</v>
      </c>
      <c r="AE21" s="135" t="b">
        <f t="shared" si="7"/>
        <v>0</v>
      </c>
      <c r="AF21" s="136" t="s">
        <v>69</v>
      </c>
    </row>
    <row r="22" spans="2:32" ht="25" x14ac:dyDescent="0.2">
      <c r="B22" s="511"/>
      <c r="C22" s="512"/>
      <c r="D22" s="609"/>
      <c r="E22" s="585" t="str">
        <f>'3-IDENTIFICACIÓN DEL RIESGO'!G34</f>
        <v>Riesgo 2</v>
      </c>
      <c r="F22" s="586"/>
      <c r="G22" s="1"/>
      <c r="H22" s="132" t="b">
        <f t="shared" si="0"/>
        <v>0</v>
      </c>
      <c r="I22" s="22"/>
      <c r="J22" s="22"/>
      <c r="K22" s="22"/>
      <c r="L22" s="22"/>
      <c r="M22" s="22"/>
      <c r="N22" s="22"/>
      <c r="O22" s="22"/>
      <c r="P22" s="22"/>
      <c r="Q22" s="22"/>
      <c r="R22" s="22"/>
      <c r="S22" s="22"/>
      <c r="T22" s="22"/>
      <c r="U22" s="22"/>
      <c r="V22" s="22"/>
      <c r="W22" s="22"/>
      <c r="X22" s="22"/>
      <c r="Y22" s="22"/>
      <c r="Z22" s="22"/>
      <c r="AA22" s="22"/>
      <c r="AB22" s="133">
        <f t="shared" si="5"/>
        <v>0</v>
      </c>
      <c r="AC22" s="134" t="str">
        <f t="shared" si="6"/>
        <v>Moderado</v>
      </c>
      <c r="AD22" s="134">
        <f t="shared" si="3"/>
        <v>3</v>
      </c>
      <c r="AE22" s="135" t="b">
        <f t="shared" si="7"/>
        <v>0</v>
      </c>
      <c r="AF22" s="136" t="s">
        <v>69</v>
      </c>
    </row>
    <row r="23" spans="2:32" ht="25" x14ac:dyDescent="0.2">
      <c r="B23" s="511"/>
      <c r="C23" s="512"/>
      <c r="D23" s="609"/>
      <c r="E23" s="585" t="str">
        <f>'3-IDENTIFICACIÓN DEL RIESGO'!G36</f>
        <v>Riesgo 3</v>
      </c>
      <c r="F23" s="586"/>
      <c r="G23" s="1"/>
      <c r="H23" s="132" t="b">
        <f t="shared" si="0"/>
        <v>0</v>
      </c>
      <c r="I23" s="22"/>
      <c r="J23" s="22"/>
      <c r="K23" s="22"/>
      <c r="L23" s="22"/>
      <c r="M23" s="22"/>
      <c r="N23" s="22"/>
      <c r="O23" s="22"/>
      <c r="P23" s="22"/>
      <c r="Q23" s="22"/>
      <c r="R23" s="22"/>
      <c r="S23" s="22"/>
      <c r="T23" s="22"/>
      <c r="U23" s="22"/>
      <c r="V23" s="22"/>
      <c r="W23" s="22"/>
      <c r="X23" s="22"/>
      <c r="Y23" s="22"/>
      <c r="Z23" s="22"/>
      <c r="AA23" s="22"/>
      <c r="AB23" s="133">
        <f t="shared" si="5"/>
        <v>0</v>
      </c>
      <c r="AC23" s="134" t="str">
        <f t="shared" si="6"/>
        <v>Moderado</v>
      </c>
      <c r="AD23" s="134">
        <f t="shared" si="3"/>
        <v>3</v>
      </c>
      <c r="AE23" s="135" t="b">
        <f t="shared" si="7"/>
        <v>0</v>
      </c>
      <c r="AF23" s="136" t="s">
        <v>69</v>
      </c>
    </row>
    <row r="24" spans="2:32" ht="25" x14ac:dyDescent="0.2">
      <c r="B24" s="511"/>
      <c r="C24" s="512"/>
      <c r="D24" s="609"/>
      <c r="E24" s="585" t="str">
        <f>'3-IDENTIFICACIÓN DEL RIESGO'!G38</f>
        <v>Riesgo 4</v>
      </c>
      <c r="F24" s="586"/>
      <c r="G24" s="1"/>
      <c r="H24" s="132" t="b">
        <f t="shared" si="0"/>
        <v>0</v>
      </c>
      <c r="I24" s="22"/>
      <c r="J24" s="22"/>
      <c r="K24" s="22"/>
      <c r="L24" s="22"/>
      <c r="M24" s="22"/>
      <c r="N24" s="22"/>
      <c r="O24" s="22"/>
      <c r="P24" s="22"/>
      <c r="Q24" s="22"/>
      <c r="R24" s="22"/>
      <c r="S24" s="22"/>
      <c r="T24" s="22"/>
      <c r="U24" s="22"/>
      <c r="V24" s="22"/>
      <c r="W24" s="22"/>
      <c r="X24" s="22"/>
      <c r="Y24" s="22"/>
      <c r="Z24" s="22"/>
      <c r="AA24" s="22"/>
      <c r="AB24" s="133">
        <f t="shared" si="5"/>
        <v>0</v>
      </c>
      <c r="AC24" s="134" t="str">
        <f t="shared" si="6"/>
        <v>Moderado</v>
      </c>
      <c r="AD24" s="134">
        <f t="shared" si="3"/>
        <v>3</v>
      </c>
      <c r="AE24" s="135" t="b">
        <f t="shared" si="7"/>
        <v>0</v>
      </c>
      <c r="AF24" s="136" t="s">
        <v>69</v>
      </c>
    </row>
    <row r="25" spans="2:32" ht="25" x14ac:dyDescent="0.2">
      <c r="B25" s="513"/>
      <c r="C25" s="514"/>
      <c r="D25" s="610"/>
      <c r="E25" s="585" t="str">
        <f>'3-IDENTIFICACIÓN DEL RIESGO'!G40</f>
        <v>Riesgo 5</v>
      </c>
      <c r="F25" s="586"/>
      <c r="G25" s="1"/>
      <c r="H25" s="132" t="b">
        <f t="shared" si="0"/>
        <v>0</v>
      </c>
      <c r="I25" s="22"/>
      <c r="J25" s="22"/>
      <c r="K25" s="22"/>
      <c r="L25" s="22"/>
      <c r="M25" s="22"/>
      <c r="N25" s="22"/>
      <c r="O25" s="22"/>
      <c r="P25" s="22"/>
      <c r="Q25" s="22"/>
      <c r="R25" s="22"/>
      <c r="S25" s="22"/>
      <c r="T25" s="22"/>
      <c r="U25" s="22"/>
      <c r="V25" s="22"/>
      <c r="W25" s="22"/>
      <c r="X25" s="22"/>
      <c r="Y25" s="22"/>
      <c r="Z25" s="22"/>
      <c r="AA25" s="22"/>
      <c r="AB25" s="133">
        <f t="shared" si="5"/>
        <v>0</v>
      </c>
      <c r="AC25" s="134" t="str">
        <f t="shared" si="6"/>
        <v>Moderado</v>
      </c>
      <c r="AD25" s="134">
        <f t="shared" si="3"/>
        <v>3</v>
      </c>
      <c r="AE25" s="135" t="b">
        <f t="shared" si="7"/>
        <v>0</v>
      </c>
      <c r="AF25" s="136" t="s">
        <v>69</v>
      </c>
    </row>
    <row r="26" spans="2:32" ht="58" customHeight="1" x14ac:dyDescent="0.2">
      <c r="B26" s="579" t="str">
        <f>'3-IDENTIFICACIÓN DEL RIESGO'!B42</f>
        <v>Gestión del Modelo de Atención.</v>
      </c>
      <c r="C26" s="580"/>
      <c r="D26" s="619" t="str">
        <f>'3-IDENTIFICACIÓN DEL RIESGO'!E42</f>
        <v>1. Secretaría General.
2. Dirección de Gestión del Ordenamiento social de la Propiedad.
3. Dirección Acceso a Tierras.
4. Dirección Gestión Jurídica de Tierras.
5. Dirección Asuntos Étnicos.
6, UGT´s</v>
      </c>
      <c r="E26" s="585" t="str">
        <f>'3-IDENTIFICACIÓN DEL RIESGO'!G42</f>
        <v>La posibilidad de ocurrencia de hechos de concusión o cohecho en la atención a la ciudadanía en la UGT’S, PAT’S y cualquier ventanilla de atención al ciudadano.</v>
      </c>
      <c r="F26" s="586"/>
      <c r="G26" s="1" t="s">
        <v>18</v>
      </c>
      <c r="H26" s="132">
        <f t="shared" si="0"/>
        <v>4</v>
      </c>
      <c r="I26" s="22" t="s">
        <v>45</v>
      </c>
      <c r="J26" s="22" t="s">
        <v>45</v>
      </c>
      <c r="K26" s="22" t="s">
        <v>45</v>
      </c>
      <c r="L26" s="22" t="s">
        <v>45</v>
      </c>
      <c r="M26" s="22" t="s">
        <v>45</v>
      </c>
      <c r="N26" s="22" t="s">
        <v>45</v>
      </c>
      <c r="O26" s="22" t="s">
        <v>45</v>
      </c>
      <c r="P26" s="22" t="s">
        <v>46</v>
      </c>
      <c r="Q26" s="22" t="s">
        <v>45</v>
      </c>
      <c r="R26" s="22" t="s">
        <v>45</v>
      </c>
      <c r="S26" s="22" t="s">
        <v>45</v>
      </c>
      <c r="T26" s="22" t="s">
        <v>45</v>
      </c>
      <c r="U26" s="22" t="s">
        <v>45</v>
      </c>
      <c r="V26" s="22" t="s">
        <v>45</v>
      </c>
      <c r="W26" s="22" t="s">
        <v>45</v>
      </c>
      <c r="X26" s="22" t="s">
        <v>46</v>
      </c>
      <c r="Y26" s="22" t="s">
        <v>45</v>
      </c>
      <c r="Z26" s="22" t="s">
        <v>45</v>
      </c>
      <c r="AA26" s="22" t="s">
        <v>46</v>
      </c>
      <c r="AB26" s="133">
        <f t="shared" si="5"/>
        <v>16</v>
      </c>
      <c r="AC26" s="134" t="str">
        <f t="shared" si="6"/>
        <v>Catastrófico</v>
      </c>
      <c r="AD26" s="134">
        <f t="shared" si="3"/>
        <v>5</v>
      </c>
      <c r="AE26" s="135" t="str">
        <f t="shared" si="7"/>
        <v>Extremo</v>
      </c>
      <c r="AF26" s="136" t="s">
        <v>69</v>
      </c>
    </row>
    <row r="27" spans="2:32" ht="48" customHeight="1" x14ac:dyDescent="0.2">
      <c r="B27" s="581"/>
      <c r="C27" s="582"/>
      <c r="D27" s="620"/>
      <c r="E27" s="585" t="str">
        <f>'3-IDENTIFICACIÓN DEL RIESGO'!G44</f>
        <v>La posibilidad de ocurrencia de hechos de concusión o cohecho en la atención a la ciudadanía en la UGT’S, PAT’S y cualquier ventanilla de atención al ciudadano.</v>
      </c>
      <c r="F27" s="586"/>
      <c r="G27" s="1" t="s">
        <v>18</v>
      </c>
      <c r="H27" s="132">
        <f t="shared" si="0"/>
        <v>4</v>
      </c>
      <c r="I27" s="22" t="s">
        <v>45</v>
      </c>
      <c r="J27" s="22" t="s">
        <v>45</v>
      </c>
      <c r="K27" s="22" t="s">
        <v>45</v>
      </c>
      <c r="L27" s="22" t="s">
        <v>45</v>
      </c>
      <c r="M27" s="22" t="s">
        <v>45</v>
      </c>
      <c r="N27" s="22" t="s">
        <v>45</v>
      </c>
      <c r="O27" s="22" t="s">
        <v>45</v>
      </c>
      <c r="P27" s="22" t="s">
        <v>46</v>
      </c>
      <c r="Q27" s="22" t="s">
        <v>45</v>
      </c>
      <c r="R27" s="22" t="s">
        <v>45</v>
      </c>
      <c r="S27" s="22" t="s">
        <v>45</v>
      </c>
      <c r="T27" s="22" t="s">
        <v>45</v>
      </c>
      <c r="U27" s="22" t="s">
        <v>45</v>
      </c>
      <c r="V27" s="22" t="s">
        <v>45</v>
      </c>
      <c r="W27" s="22" t="s">
        <v>45</v>
      </c>
      <c r="X27" s="22" t="s">
        <v>46</v>
      </c>
      <c r="Y27" s="22" t="s">
        <v>45</v>
      </c>
      <c r="Z27" s="22" t="s">
        <v>45</v>
      </c>
      <c r="AA27" s="22" t="s">
        <v>46</v>
      </c>
      <c r="AB27" s="133">
        <f t="shared" si="5"/>
        <v>16</v>
      </c>
      <c r="AC27" s="134" t="str">
        <f t="shared" si="6"/>
        <v>Catastrófico</v>
      </c>
      <c r="AD27" s="134">
        <f t="shared" si="3"/>
        <v>5</v>
      </c>
      <c r="AE27" s="135" t="str">
        <f t="shared" si="7"/>
        <v>Extremo</v>
      </c>
      <c r="AF27" s="136" t="s">
        <v>69</v>
      </c>
    </row>
    <row r="28" spans="2:32" ht="47" customHeight="1" x14ac:dyDescent="0.2">
      <c r="B28" s="581"/>
      <c r="C28" s="582"/>
      <c r="D28" s="620"/>
      <c r="E28" s="585" t="str">
        <f>'3-IDENTIFICACIÓN DEL RIESGO'!G46</f>
        <v>La posibilidad de ocurrencia de hechos de concusión o cohecho en la atención a la ciudadanía en la UGT´S, PAT´S y cualquier ventanilla de atención al ciudadano</v>
      </c>
      <c r="F28" s="586"/>
      <c r="G28" s="1" t="s">
        <v>18</v>
      </c>
      <c r="H28" s="132">
        <f t="shared" si="0"/>
        <v>4</v>
      </c>
      <c r="I28" s="22" t="s">
        <v>45</v>
      </c>
      <c r="J28" s="22" t="s">
        <v>45</v>
      </c>
      <c r="K28" s="22" t="s">
        <v>45</v>
      </c>
      <c r="L28" s="22" t="s">
        <v>45</v>
      </c>
      <c r="M28" s="22" t="s">
        <v>45</v>
      </c>
      <c r="N28" s="22" t="s">
        <v>45</v>
      </c>
      <c r="O28" s="22" t="s">
        <v>45</v>
      </c>
      <c r="P28" s="22" t="s">
        <v>46</v>
      </c>
      <c r="Q28" s="22" t="s">
        <v>45</v>
      </c>
      <c r="R28" s="22" t="s">
        <v>45</v>
      </c>
      <c r="S28" s="22" t="s">
        <v>45</v>
      </c>
      <c r="T28" s="22" t="s">
        <v>45</v>
      </c>
      <c r="U28" s="22" t="s">
        <v>45</v>
      </c>
      <c r="V28" s="22" t="s">
        <v>45</v>
      </c>
      <c r="W28" s="22" t="s">
        <v>45</v>
      </c>
      <c r="X28" s="22" t="s">
        <v>46</v>
      </c>
      <c r="Y28" s="22" t="s">
        <v>45</v>
      </c>
      <c r="Z28" s="22" t="s">
        <v>45</v>
      </c>
      <c r="AA28" s="22" t="s">
        <v>46</v>
      </c>
      <c r="AB28" s="133">
        <f t="shared" si="5"/>
        <v>16</v>
      </c>
      <c r="AC28" s="134" t="str">
        <f t="shared" si="6"/>
        <v>Catastrófico</v>
      </c>
      <c r="AD28" s="134">
        <f t="shared" si="3"/>
        <v>5</v>
      </c>
      <c r="AE28" s="135" t="str">
        <f t="shared" si="7"/>
        <v>Extremo</v>
      </c>
      <c r="AF28" s="136" t="s">
        <v>69</v>
      </c>
    </row>
    <row r="29" spans="2:32" ht="62" customHeight="1" x14ac:dyDescent="0.2">
      <c r="B29" s="581"/>
      <c r="C29" s="582"/>
      <c r="D29" s="620"/>
      <c r="E29" s="585" t="str">
        <f>'3-IDENTIFICACIÓN DEL RIESGO'!G48</f>
        <v>La posibilidad de ocurrencia de hechos de concusión o cohecho en la atención a la ciudadanía en la UGT’S, PAT’S y cualquier ventanilla de atención al ciudadano.</v>
      </c>
      <c r="F29" s="586"/>
      <c r="G29" s="1" t="s">
        <v>18</v>
      </c>
      <c r="H29" s="132">
        <f t="shared" si="0"/>
        <v>4</v>
      </c>
      <c r="I29" s="22" t="s">
        <v>45</v>
      </c>
      <c r="J29" s="22" t="s">
        <v>45</v>
      </c>
      <c r="K29" s="22" t="s">
        <v>45</v>
      </c>
      <c r="L29" s="22" t="s">
        <v>45</v>
      </c>
      <c r="M29" s="22" t="s">
        <v>45</v>
      </c>
      <c r="N29" s="22" t="s">
        <v>45</v>
      </c>
      <c r="O29" s="22" t="s">
        <v>45</v>
      </c>
      <c r="P29" s="22" t="s">
        <v>46</v>
      </c>
      <c r="Q29" s="22" t="s">
        <v>45</v>
      </c>
      <c r="R29" s="22" t="s">
        <v>45</v>
      </c>
      <c r="S29" s="22" t="s">
        <v>45</v>
      </c>
      <c r="T29" s="22" t="s">
        <v>45</v>
      </c>
      <c r="U29" s="22" t="s">
        <v>45</v>
      </c>
      <c r="V29" s="22" t="s">
        <v>45</v>
      </c>
      <c r="W29" s="22" t="s">
        <v>45</v>
      </c>
      <c r="X29" s="22" t="s">
        <v>46</v>
      </c>
      <c r="Y29" s="22" t="s">
        <v>45</v>
      </c>
      <c r="Z29" s="22" t="s">
        <v>45</v>
      </c>
      <c r="AA29" s="22" t="s">
        <v>46</v>
      </c>
      <c r="AB29" s="133">
        <f t="shared" si="5"/>
        <v>16</v>
      </c>
      <c r="AC29" s="134" t="str">
        <f t="shared" si="6"/>
        <v>Catastrófico</v>
      </c>
      <c r="AD29" s="134">
        <f t="shared" si="3"/>
        <v>5</v>
      </c>
      <c r="AE29" s="135" t="str">
        <f t="shared" si="7"/>
        <v>Extremo</v>
      </c>
      <c r="AF29" s="136" t="s">
        <v>69</v>
      </c>
    </row>
    <row r="30" spans="2:32" ht="53" customHeight="1" x14ac:dyDescent="0.2">
      <c r="B30" s="581"/>
      <c r="C30" s="582"/>
      <c r="D30" s="620"/>
      <c r="E30" s="585" t="str">
        <f>'3-IDENTIFICACIÓN DEL RIESGO'!G50</f>
        <v>La posibilidad de ocurrencia de hechos de concusión o cohecho en la atención a la ciudadanía en la UGT’S, PAT’S y cualquier ventanilla de atención al ciudadano.</v>
      </c>
      <c r="F30" s="586"/>
      <c r="G30" s="1" t="s">
        <v>18</v>
      </c>
      <c r="H30" s="132">
        <f t="shared" si="0"/>
        <v>4</v>
      </c>
      <c r="I30" s="22" t="s">
        <v>45</v>
      </c>
      <c r="J30" s="22" t="s">
        <v>45</v>
      </c>
      <c r="K30" s="22" t="s">
        <v>45</v>
      </c>
      <c r="L30" s="22" t="s">
        <v>45</v>
      </c>
      <c r="M30" s="22" t="s">
        <v>45</v>
      </c>
      <c r="N30" s="22" t="s">
        <v>45</v>
      </c>
      <c r="O30" s="22" t="s">
        <v>45</v>
      </c>
      <c r="P30" s="22" t="s">
        <v>45</v>
      </c>
      <c r="Q30" s="22" t="s">
        <v>46</v>
      </c>
      <c r="R30" s="22" t="s">
        <v>45</v>
      </c>
      <c r="S30" s="22" t="s">
        <v>45</v>
      </c>
      <c r="T30" s="22" t="s">
        <v>45</v>
      </c>
      <c r="U30" s="22" t="s">
        <v>45</v>
      </c>
      <c r="V30" s="22" t="s">
        <v>45</v>
      </c>
      <c r="W30" s="22" t="s">
        <v>45</v>
      </c>
      <c r="X30" s="22" t="s">
        <v>46</v>
      </c>
      <c r="Y30" s="22" t="s">
        <v>45</v>
      </c>
      <c r="Z30" s="22" t="s">
        <v>45</v>
      </c>
      <c r="AA30" s="22" t="s">
        <v>46</v>
      </c>
      <c r="AB30" s="133">
        <f t="shared" si="5"/>
        <v>16</v>
      </c>
      <c r="AC30" s="134" t="str">
        <f t="shared" si="6"/>
        <v>Catastrófico</v>
      </c>
      <c r="AD30" s="134">
        <f t="shared" si="3"/>
        <v>5</v>
      </c>
      <c r="AE30" s="135" t="str">
        <f t="shared" si="7"/>
        <v>Extremo</v>
      </c>
      <c r="AF30" s="136" t="s">
        <v>69</v>
      </c>
    </row>
    <row r="31" spans="2:32" ht="53" customHeight="1" x14ac:dyDescent="0.2">
      <c r="B31" s="581"/>
      <c r="C31" s="582"/>
      <c r="D31" s="620"/>
      <c r="E31" s="585" t="str">
        <f>'3-IDENTIFICACIÓN DEL RIESGO'!G52</f>
        <v>La posibilidad de ocurrencia de hechos de concusión o cohecho en la atención a la ciudadanía en la UGT´S, PAT´S y cualquier ventanilla de atención al ciudadano</v>
      </c>
      <c r="F31" s="586"/>
      <c r="G31" s="1" t="s">
        <v>22</v>
      </c>
      <c r="H31" s="132">
        <f t="shared" si="0"/>
        <v>3</v>
      </c>
      <c r="I31" s="22" t="s">
        <v>45</v>
      </c>
      <c r="J31" s="22" t="s">
        <v>45</v>
      </c>
      <c r="K31" s="22" t="s">
        <v>45</v>
      </c>
      <c r="L31" s="22" t="s">
        <v>45</v>
      </c>
      <c r="M31" s="22" t="s">
        <v>45</v>
      </c>
      <c r="N31" s="22" t="s">
        <v>45</v>
      </c>
      <c r="O31" s="22" t="s">
        <v>45</v>
      </c>
      <c r="P31" s="22" t="s">
        <v>46</v>
      </c>
      <c r="Q31" s="22" t="s">
        <v>45</v>
      </c>
      <c r="R31" s="22" t="s">
        <v>45</v>
      </c>
      <c r="S31" s="22" t="s">
        <v>45</v>
      </c>
      <c r="T31" s="22" t="s">
        <v>45</v>
      </c>
      <c r="U31" s="22" t="s">
        <v>45</v>
      </c>
      <c r="V31" s="22" t="s">
        <v>45</v>
      </c>
      <c r="W31" s="22" t="s">
        <v>45</v>
      </c>
      <c r="X31" s="22" t="s">
        <v>46</v>
      </c>
      <c r="Y31" s="22" t="s">
        <v>45</v>
      </c>
      <c r="Z31" s="22" t="s">
        <v>45</v>
      </c>
      <c r="AA31" s="22" t="s">
        <v>46</v>
      </c>
      <c r="AB31" s="133">
        <f t="shared" si="5"/>
        <v>16</v>
      </c>
      <c r="AC31" s="134" t="str">
        <f t="shared" si="6"/>
        <v>Catastrófico</v>
      </c>
      <c r="AD31" s="134"/>
      <c r="AE31" s="135" t="str">
        <f t="shared" si="7"/>
        <v>Extremo</v>
      </c>
      <c r="AF31" s="136" t="s">
        <v>69</v>
      </c>
    </row>
    <row r="32" spans="2:32" ht="30" customHeight="1" x14ac:dyDescent="0.2">
      <c r="B32" s="581"/>
      <c r="C32" s="582"/>
      <c r="D32" s="620"/>
      <c r="E32" s="613" t="str">
        <f>'3-IDENTIFICACIÓN DEL RIESGO'!G54</f>
        <v>La Posibilidad de ocurrencia de hechos de concusión o cohecho en la atención a la ciudadanía en las UGT´S, PAT´S y cualquier ventanilla de atención al ciudadano</v>
      </c>
      <c r="F32" s="614"/>
      <c r="G32" s="623" t="s">
        <v>22</v>
      </c>
      <c r="H32" s="625">
        <f t="shared" si="0"/>
        <v>3</v>
      </c>
      <c r="I32" s="477" t="s">
        <v>46</v>
      </c>
      <c r="J32" s="477" t="s">
        <v>45</v>
      </c>
      <c r="K32" s="477" t="s">
        <v>45</v>
      </c>
      <c r="L32" s="477" t="s">
        <v>45</v>
      </c>
      <c r="M32" s="477" t="s">
        <v>45</v>
      </c>
      <c r="N32" s="477" t="s">
        <v>46</v>
      </c>
      <c r="O32" s="477" t="s">
        <v>45</v>
      </c>
      <c r="P32" s="477" t="s">
        <v>46</v>
      </c>
      <c r="Q32" s="477" t="s">
        <v>45</v>
      </c>
      <c r="R32" s="477" t="s">
        <v>45</v>
      </c>
      <c r="S32" s="477" t="s">
        <v>45</v>
      </c>
      <c r="T32" s="477" t="s">
        <v>45</v>
      </c>
      <c r="U32" s="477" t="s">
        <v>45</v>
      </c>
      <c r="V32" s="477" t="s">
        <v>45</v>
      </c>
      <c r="W32" s="477" t="s">
        <v>45</v>
      </c>
      <c r="X32" s="477" t="s">
        <v>46</v>
      </c>
      <c r="Y32" s="477" t="s">
        <v>45</v>
      </c>
      <c r="Z32" s="477" t="s">
        <v>45</v>
      </c>
      <c r="AA32" s="477" t="s">
        <v>46</v>
      </c>
      <c r="AB32" s="619">
        <f>COUNTIF(I32:AA32,"SI")</f>
        <v>14</v>
      </c>
      <c r="AC32" s="625" t="str">
        <f>IF(AB32&lt;6,"Moderado",IF(AB32&lt;12,"Mayor",IF(AB32&lt;20,"Catastrófico")))</f>
        <v>Catastrófico</v>
      </c>
      <c r="AD32" s="134"/>
      <c r="AE32" s="628" t="str">
        <f t="shared" si="7"/>
        <v>Extremo</v>
      </c>
      <c r="AF32" s="631" t="s">
        <v>69</v>
      </c>
    </row>
    <row r="33" spans="2:32" ht="28" customHeight="1" x14ac:dyDescent="0.2">
      <c r="B33" s="581"/>
      <c r="C33" s="582"/>
      <c r="D33" s="620"/>
      <c r="E33" s="615"/>
      <c r="F33" s="616"/>
      <c r="G33" s="627"/>
      <c r="H33" s="636"/>
      <c r="I33" s="478"/>
      <c r="J33" s="478"/>
      <c r="K33" s="478"/>
      <c r="L33" s="478"/>
      <c r="M33" s="478"/>
      <c r="N33" s="478"/>
      <c r="O33" s="478"/>
      <c r="P33" s="478"/>
      <c r="Q33" s="478"/>
      <c r="R33" s="478"/>
      <c r="S33" s="478"/>
      <c r="T33" s="478"/>
      <c r="U33" s="478"/>
      <c r="V33" s="478"/>
      <c r="W33" s="478"/>
      <c r="X33" s="478"/>
      <c r="Y33" s="478"/>
      <c r="Z33" s="478"/>
      <c r="AA33" s="478"/>
      <c r="AB33" s="620"/>
      <c r="AC33" s="636"/>
      <c r="AD33" s="134"/>
      <c r="AE33" s="629"/>
      <c r="AF33" s="632"/>
    </row>
    <row r="34" spans="2:32" ht="14" customHeight="1" x14ac:dyDescent="0.2">
      <c r="B34" s="581"/>
      <c r="C34" s="582"/>
      <c r="D34" s="620"/>
      <c r="E34" s="617"/>
      <c r="F34" s="618"/>
      <c r="G34" s="624"/>
      <c r="H34" s="626"/>
      <c r="I34" s="479"/>
      <c r="J34" s="479"/>
      <c r="K34" s="479"/>
      <c r="L34" s="479"/>
      <c r="M34" s="479"/>
      <c r="N34" s="479"/>
      <c r="O34" s="479"/>
      <c r="P34" s="479"/>
      <c r="Q34" s="479"/>
      <c r="R34" s="479"/>
      <c r="S34" s="479"/>
      <c r="T34" s="479"/>
      <c r="U34" s="479"/>
      <c r="V34" s="479"/>
      <c r="W34" s="479"/>
      <c r="X34" s="479"/>
      <c r="Y34" s="479"/>
      <c r="Z34" s="479"/>
      <c r="AA34" s="479"/>
      <c r="AB34" s="621"/>
      <c r="AC34" s="626"/>
      <c r="AD34" s="134"/>
      <c r="AE34" s="630"/>
      <c r="AF34" s="633"/>
    </row>
    <row r="35" spans="2:32" ht="20" x14ac:dyDescent="0.2">
      <c r="B35" s="581"/>
      <c r="C35" s="582"/>
      <c r="D35" s="620"/>
      <c r="E35" s="613" t="str">
        <f>'3-IDENTIFICACIÓN DEL RIESGO'!G57</f>
        <v>La posibilidad de ocurrencia de hechos de concusión o cohecho en la atención a la ciudadanía en la UGT´S, PAT´S y cualquier ventanilla de atención al ciudadano</v>
      </c>
      <c r="F35" s="614"/>
      <c r="G35" s="623" t="s">
        <v>22</v>
      </c>
      <c r="H35" s="625">
        <f>IF(G35="Casi Seguro",5,IF(G35="Probable",4,IF(G35="Posible",3,IF(G35="Improbable",2,IF(G35="Rara Vez",1)))))</f>
        <v>3</v>
      </c>
      <c r="I35" s="477" t="s">
        <v>46</v>
      </c>
      <c r="J35" s="477" t="s">
        <v>45</v>
      </c>
      <c r="K35" s="477" t="s">
        <v>45</v>
      </c>
      <c r="L35" s="477" t="s">
        <v>45</v>
      </c>
      <c r="M35" s="477" t="s">
        <v>45</v>
      </c>
      <c r="N35" s="477" t="s">
        <v>46</v>
      </c>
      <c r="O35" s="477" t="s">
        <v>46</v>
      </c>
      <c r="P35" s="477" t="s">
        <v>46</v>
      </c>
      <c r="Q35" s="477" t="s">
        <v>46</v>
      </c>
      <c r="R35" s="477" t="s">
        <v>45</v>
      </c>
      <c r="S35" s="477" t="s">
        <v>45</v>
      </c>
      <c r="T35" s="477" t="s">
        <v>45</v>
      </c>
      <c r="U35" s="477" t="s">
        <v>45</v>
      </c>
      <c r="V35" s="477" t="s">
        <v>46</v>
      </c>
      <c r="W35" s="477" t="s">
        <v>45</v>
      </c>
      <c r="X35" s="477" t="s">
        <v>46</v>
      </c>
      <c r="Y35" s="477" t="s">
        <v>46</v>
      </c>
      <c r="Z35" s="477" t="s">
        <v>45</v>
      </c>
      <c r="AA35" s="477" t="s">
        <v>46</v>
      </c>
      <c r="AB35" s="619">
        <f>COUNTIF(I35:AA35,"SI")</f>
        <v>10</v>
      </c>
      <c r="AC35" s="625" t="str">
        <f>IF(AB35&lt;6,"Moderado",IF(AB35&lt;12,"Mayor",IF(AB35&lt;20,"Catastrófico")))</f>
        <v>Mayor</v>
      </c>
      <c r="AD35" s="134"/>
      <c r="AE35" s="628" t="s">
        <v>488</v>
      </c>
      <c r="AF35" s="634" t="s">
        <v>69</v>
      </c>
    </row>
    <row r="36" spans="2:32" ht="21" customHeight="1" x14ac:dyDescent="0.2">
      <c r="B36" s="581"/>
      <c r="C36" s="582"/>
      <c r="D36" s="620"/>
      <c r="E36" s="617"/>
      <c r="F36" s="618"/>
      <c r="G36" s="624"/>
      <c r="H36" s="626"/>
      <c r="I36" s="479"/>
      <c r="J36" s="479"/>
      <c r="K36" s="479"/>
      <c r="L36" s="479"/>
      <c r="M36" s="479"/>
      <c r="N36" s="479"/>
      <c r="O36" s="479"/>
      <c r="P36" s="479"/>
      <c r="Q36" s="479"/>
      <c r="R36" s="479"/>
      <c r="S36" s="479"/>
      <c r="T36" s="479"/>
      <c r="U36" s="479"/>
      <c r="V36" s="479"/>
      <c r="W36" s="479"/>
      <c r="X36" s="479"/>
      <c r="Y36" s="479"/>
      <c r="Z36" s="479"/>
      <c r="AA36" s="479"/>
      <c r="AB36" s="621"/>
      <c r="AC36" s="626"/>
      <c r="AD36" s="134"/>
      <c r="AE36" s="630"/>
      <c r="AF36" s="635"/>
    </row>
    <row r="37" spans="2:32" ht="21" customHeight="1" x14ac:dyDescent="0.2">
      <c r="B37" s="581"/>
      <c r="C37" s="582"/>
      <c r="D37" s="620"/>
      <c r="E37" s="613" t="str">
        <f>'3-IDENTIFICACIÓN DEL RIESGO'!G59</f>
        <v>La posibilidad de ocurrencia de hechos de concusión o cohecho en la atención a la ciudadanía en la UGT’S, PAT’S y cualquier ventanilla de atención al ciudadano.</v>
      </c>
      <c r="F37" s="614"/>
      <c r="G37" s="623" t="s">
        <v>18</v>
      </c>
      <c r="H37" s="625">
        <f>IF(G37="Casi Seguro",5,IF(G37="Probable",4,IF(G37="Posible",3,IF(G37="Improbable",2,IF(G37="Rara Vez",1)))))</f>
        <v>4</v>
      </c>
      <c r="I37" s="477" t="s">
        <v>45</v>
      </c>
      <c r="J37" s="477" t="s">
        <v>45</v>
      </c>
      <c r="K37" s="477" t="s">
        <v>45</v>
      </c>
      <c r="L37" s="477" t="s">
        <v>45</v>
      </c>
      <c r="M37" s="477" t="s">
        <v>45</v>
      </c>
      <c r="N37" s="477" t="s">
        <v>45</v>
      </c>
      <c r="O37" s="477" t="s">
        <v>45</v>
      </c>
      <c r="P37" s="477" t="s">
        <v>46</v>
      </c>
      <c r="Q37" s="477" t="s">
        <v>45</v>
      </c>
      <c r="R37" s="477" t="s">
        <v>45</v>
      </c>
      <c r="S37" s="477" t="s">
        <v>45</v>
      </c>
      <c r="T37" s="477" t="s">
        <v>45</v>
      </c>
      <c r="U37" s="477" t="s">
        <v>45</v>
      </c>
      <c r="V37" s="477" t="s">
        <v>45</v>
      </c>
      <c r="W37" s="477" t="s">
        <v>45</v>
      </c>
      <c r="X37" s="477" t="s">
        <v>46</v>
      </c>
      <c r="Y37" s="477" t="s">
        <v>45</v>
      </c>
      <c r="Z37" s="477" t="s">
        <v>45</v>
      </c>
      <c r="AA37" s="477" t="s">
        <v>46</v>
      </c>
      <c r="AB37" s="619">
        <f>COUNTIF(I37:AA37,"SI")</f>
        <v>16</v>
      </c>
      <c r="AC37" s="625" t="str">
        <f t="shared" ref="AC37:AC38" si="8">IF(AB37&lt;6,"Moderado",IF(AB37&lt;12,"Mayor",IF(AB37&lt;20,"Catastrófico")))</f>
        <v>Catastrófico</v>
      </c>
      <c r="AD37" s="134">
        <f t="shared" ref="AD37:AD38" si="9">IF(AC37="Catastrófico",5,IF(AC37="Mayor",4,IF(AC37="Moderado",3)))</f>
        <v>5</v>
      </c>
      <c r="AE37" s="628" t="str">
        <f t="shared" ref="AE37:AE38" si="10">IF(OR(AND(AC37="Moderado",G37="Rara Vez"),AND(AC37="Moderado",G37="Improbable")),"Moderado",IF(OR(AND(AC37="Mayor",G37="Improbable"),AND(AC37="Mayor",G37="Rara Vez"),AND(AC37="Moderado",G37="Probable"),AND(AC37="Moderado",G37="Posible")),"Alto",IF(OR(AND(AC37="Moderado",G37="Casi Seguro"),AND(AC37="Mayor",G37="Posible"),AND(AC37="Mayor",G37="Probable"),AND(AC37="Mayor",G37="Casi Seguro")),"Extremo",IF(AC37="Catastrófico","Extremo"))))</f>
        <v>Extremo</v>
      </c>
      <c r="AF37" s="634" t="s">
        <v>69</v>
      </c>
    </row>
    <row r="38" spans="2:32" ht="21" customHeight="1" x14ac:dyDescent="0.2">
      <c r="B38" s="581"/>
      <c r="C38" s="582"/>
      <c r="D38" s="620"/>
      <c r="E38" s="617"/>
      <c r="F38" s="618"/>
      <c r="G38" s="624"/>
      <c r="H38" s="626"/>
      <c r="I38" s="479" t="s">
        <v>45</v>
      </c>
      <c r="J38" s="479" t="s">
        <v>45</v>
      </c>
      <c r="K38" s="479" t="s">
        <v>45</v>
      </c>
      <c r="L38" s="479" t="s">
        <v>45</v>
      </c>
      <c r="M38" s="479" t="s">
        <v>45</v>
      </c>
      <c r="N38" s="479" t="s">
        <v>45</v>
      </c>
      <c r="O38" s="479" t="s">
        <v>45</v>
      </c>
      <c r="P38" s="479" t="s">
        <v>46</v>
      </c>
      <c r="Q38" s="479" t="s">
        <v>45</v>
      </c>
      <c r="R38" s="479" t="s">
        <v>45</v>
      </c>
      <c r="S38" s="479" t="s">
        <v>45</v>
      </c>
      <c r="T38" s="479" t="s">
        <v>45</v>
      </c>
      <c r="U38" s="479" t="s">
        <v>45</v>
      </c>
      <c r="V38" s="479" t="s">
        <v>45</v>
      </c>
      <c r="W38" s="479" t="s">
        <v>45</v>
      </c>
      <c r="X38" s="479" t="s">
        <v>46</v>
      </c>
      <c r="Y38" s="479" t="s">
        <v>45</v>
      </c>
      <c r="Z38" s="479" t="s">
        <v>45</v>
      </c>
      <c r="AA38" s="479" t="s">
        <v>46</v>
      </c>
      <c r="AB38" s="621">
        <f t="shared" ref="AB38:AB40" si="11">COUNTIF(I38:AA38,"SI")</f>
        <v>16</v>
      </c>
      <c r="AC38" s="626" t="str">
        <f t="shared" si="8"/>
        <v>Catastrófico</v>
      </c>
      <c r="AD38" s="134">
        <f t="shared" si="9"/>
        <v>5</v>
      </c>
      <c r="AE38" s="630" t="str">
        <f t="shared" si="10"/>
        <v>Extremo</v>
      </c>
      <c r="AF38" s="635" t="s">
        <v>69</v>
      </c>
    </row>
    <row r="39" spans="2:32" ht="21" customHeight="1" x14ac:dyDescent="0.2">
      <c r="B39" s="581"/>
      <c r="C39" s="582"/>
      <c r="D39" s="620"/>
      <c r="E39" s="613" t="str">
        <f>'3-IDENTIFICACIÓN DEL RIESGO'!G63</f>
        <v>La posibilidad de ocurrencia de hechos de concusión o cohecho en la atención a la ciudadanía en la UGT’S, PAT’S y cualquier ventanilla de atención al ciudadano.</v>
      </c>
      <c r="F39" s="614"/>
      <c r="G39" s="623" t="s">
        <v>22</v>
      </c>
      <c r="H39" s="625">
        <f>IF(G39="Casi Seguro",5,IF(G39="Probable",4,IF(G39="Posible",3,IF(G39="Improbable",2,IF(G39="Rara Vez",1)))))</f>
        <v>3</v>
      </c>
      <c r="I39" s="477" t="s">
        <v>45</v>
      </c>
      <c r="J39" s="477" t="s">
        <v>45</v>
      </c>
      <c r="K39" s="477" t="s">
        <v>45</v>
      </c>
      <c r="L39" s="477" t="s">
        <v>45</v>
      </c>
      <c r="M39" s="477" t="s">
        <v>45</v>
      </c>
      <c r="N39" s="477" t="s">
        <v>45</v>
      </c>
      <c r="O39" s="477" t="s">
        <v>45</v>
      </c>
      <c r="P39" s="477" t="s">
        <v>46</v>
      </c>
      <c r="Q39" s="477" t="s">
        <v>45</v>
      </c>
      <c r="R39" s="477" t="s">
        <v>45</v>
      </c>
      <c r="S39" s="477" t="s">
        <v>45</v>
      </c>
      <c r="T39" s="477" t="s">
        <v>45</v>
      </c>
      <c r="U39" s="477" t="s">
        <v>45</v>
      </c>
      <c r="V39" s="477" t="s">
        <v>45</v>
      </c>
      <c r="W39" s="477" t="s">
        <v>45</v>
      </c>
      <c r="X39" s="477" t="s">
        <v>46</v>
      </c>
      <c r="Y39" s="477" t="s">
        <v>45</v>
      </c>
      <c r="Z39" s="477" t="s">
        <v>45</v>
      </c>
      <c r="AA39" s="477" t="s">
        <v>46</v>
      </c>
      <c r="AB39" s="619">
        <f>COUNTIF(I39:AA39,"SI")</f>
        <v>16</v>
      </c>
      <c r="AC39" s="625" t="str">
        <f t="shared" ref="AC39:AC40" si="12">IF(AB39&lt;6,"Moderado",IF(AB39&lt;12,"Mayor",IF(AB39&lt;20,"Catastrófico")))</f>
        <v>Catastrófico</v>
      </c>
      <c r="AD39" s="134">
        <f t="shared" ref="AD39:AD40" si="13">IF(AC39="Catastrófico",5,IF(AC39="Mayor",4,IF(AC39="Moderado",3)))</f>
        <v>5</v>
      </c>
      <c r="AE39" s="628" t="str">
        <f t="shared" ref="AE39:AE40" si="14">IF(OR(AND(AC39="Moderado",G39="Rara Vez"),AND(AC39="Moderado",G39="Improbable")),"Moderado",IF(OR(AND(AC39="Mayor",G39="Improbable"),AND(AC39="Mayor",G39="Rara Vez"),AND(AC39="Moderado",G39="Probable"),AND(AC39="Moderado",G39="Posible")),"Alto",IF(OR(AND(AC39="Moderado",G39="Casi Seguro"),AND(AC39="Mayor",G39="Posible"),AND(AC39="Mayor",G39="Probable"),AND(AC39="Mayor",G39="Casi Seguro")),"Extremo",IF(AC39="Catastrófico","Extremo"))))</f>
        <v>Extremo</v>
      </c>
      <c r="AF39" s="634" t="s">
        <v>69</v>
      </c>
    </row>
    <row r="40" spans="2:32" ht="21" customHeight="1" x14ac:dyDescent="0.2">
      <c r="B40" s="583"/>
      <c r="C40" s="584"/>
      <c r="D40" s="621"/>
      <c r="E40" s="617"/>
      <c r="F40" s="618"/>
      <c r="G40" s="624"/>
      <c r="H40" s="626"/>
      <c r="I40" s="479" t="s">
        <v>45</v>
      </c>
      <c r="J40" s="479" t="s">
        <v>45</v>
      </c>
      <c r="K40" s="479" t="s">
        <v>45</v>
      </c>
      <c r="L40" s="479" t="s">
        <v>45</v>
      </c>
      <c r="M40" s="479" t="s">
        <v>45</v>
      </c>
      <c r="N40" s="479" t="s">
        <v>45</v>
      </c>
      <c r="O40" s="479" t="s">
        <v>45</v>
      </c>
      <c r="P40" s="479" t="s">
        <v>46</v>
      </c>
      <c r="Q40" s="479" t="s">
        <v>45</v>
      </c>
      <c r="R40" s="479" t="s">
        <v>45</v>
      </c>
      <c r="S40" s="479" t="s">
        <v>45</v>
      </c>
      <c r="T40" s="479" t="s">
        <v>45</v>
      </c>
      <c r="U40" s="479" t="s">
        <v>45</v>
      </c>
      <c r="V40" s="479" t="s">
        <v>45</v>
      </c>
      <c r="W40" s="479" t="s">
        <v>45</v>
      </c>
      <c r="X40" s="479" t="s">
        <v>46</v>
      </c>
      <c r="Y40" s="479" t="s">
        <v>45</v>
      </c>
      <c r="Z40" s="479" t="s">
        <v>45</v>
      </c>
      <c r="AA40" s="479" t="s">
        <v>46</v>
      </c>
      <c r="AB40" s="621">
        <f t="shared" si="11"/>
        <v>16</v>
      </c>
      <c r="AC40" s="626" t="str">
        <f t="shared" si="12"/>
        <v>Catastrófico</v>
      </c>
      <c r="AD40" s="134">
        <f t="shared" si="13"/>
        <v>5</v>
      </c>
      <c r="AE40" s="630" t="str">
        <f t="shared" si="14"/>
        <v>Extremo</v>
      </c>
      <c r="AF40" s="635" t="s">
        <v>69</v>
      </c>
    </row>
    <row r="41" spans="2:32" ht="78" customHeight="1" x14ac:dyDescent="0.2">
      <c r="B41" s="501" t="str">
        <f>'3-IDENTIFICACIÓN DEL RIESGO'!B65</f>
        <v>Planificación del Ordenamiento Social de la Propiedad</v>
      </c>
      <c r="C41" s="485"/>
      <c r="D41" s="608" t="str">
        <f>'3-IDENTIFICACIÓN DEL RIESGO'!E65</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v>
      </c>
      <c r="E41" s="585" t="str">
        <f>'3-IDENTIFICACIÓN DEL RIESGO'!G65</f>
        <v>Posibilidad de tráfico de influencias en el levantamiento de información durante la implementación de Planes de Ordenamiento Social de la Propiedad para favorecer al servidor público o a tercero.</v>
      </c>
      <c r="F41" s="586"/>
      <c r="G41" s="1" t="s">
        <v>22</v>
      </c>
      <c r="H41" s="132">
        <f t="shared" si="0"/>
        <v>3</v>
      </c>
      <c r="I41" s="22" t="s">
        <v>45</v>
      </c>
      <c r="J41" s="22" t="s">
        <v>46</v>
      </c>
      <c r="K41" s="22" t="s">
        <v>45</v>
      </c>
      <c r="L41" s="22" t="s">
        <v>45</v>
      </c>
      <c r="M41" s="22" t="s">
        <v>45</v>
      </c>
      <c r="N41" s="22" t="s">
        <v>45</v>
      </c>
      <c r="O41" s="22" t="s">
        <v>45</v>
      </c>
      <c r="P41" s="22" t="s">
        <v>45</v>
      </c>
      <c r="Q41" s="22" t="s">
        <v>45</v>
      </c>
      <c r="R41" s="22" t="s">
        <v>45</v>
      </c>
      <c r="S41" s="22" t="s">
        <v>45</v>
      </c>
      <c r="T41" s="22" t="s">
        <v>45</v>
      </c>
      <c r="U41" s="22" t="s">
        <v>45</v>
      </c>
      <c r="V41" s="22" t="s">
        <v>45</v>
      </c>
      <c r="W41" s="22" t="s">
        <v>45</v>
      </c>
      <c r="X41" s="22" t="s">
        <v>46</v>
      </c>
      <c r="Y41" s="22" t="s">
        <v>46</v>
      </c>
      <c r="Z41" s="22" t="s">
        <v>45</v>
      </c>
      <c r="AA41" s="22" t="s">
        <v>46</v>
      </c>
      <c r="AB41" s="133">
        <f t="shared" si="5"/>
        <v>15</v>
      </c>
      <c r="AC41" s="134" t="str">
        <f t="shared" si="6"/>
        <v>Catastrófico</v>
      </c>
      <c r="AD41" s="134">
        <f t="shared" si="3"/>
        <v>5</v>
      </c>
      <c r="AE41" s="135" t="str">
        <f t="shared" si="7"/>
        <v>Extremo</v>
      </c>
      <c r="AF41" s="136" t="s">
        <v>69</v>
      </c>
    </row>
    <row r="42" spans="2:32" ht="75" customHeight="1" x14ac:dyDescent="0.2">
      <c r="B42" s="502"/>
      <c r="C42" s="487"/>
      <c r="D42" s="609"/>
      <c r="E42" s="585" t="str">
        <f>'3-IDENTIFICACIÓN DEL RIESGO'!G67</f>
        <v>Posibilidad de concusión o cohecho por inscripción, valoración y calificación en el Registro de Sujetos de Ordenamiento</v>
      </c>
      <c r="F42" s="586"/>
      <c r="G42" s="1" t="s">
        <v>22</v>
      </c>
      <c r="H42" s="132">
        <f t="shared" si="0"/>
        <v>3</v>
      </c>
      <c r="I42" s="22" t="s">
        <v>45</v>
      </c>
      <c r="J42" s="22" t="s">
        <v>46</v>
      </c>
      <c r="K42" s="22" t="s">
        <v>45</v>
      </c>
      <c r="L42" s="22" t="s">
        <v>45</v>
      </c>
      <c r="M42" s="22" t="s">
        <v>45</v>
      </c>
      <c r="N42" s="22" t="s">
        <v>45</v>
      </c>
      <c r="O42" s="22" t="s">
        <v>45</v>
      </c>
      <c r="P42" s="22" t="s">
        <v>45</v>
      </c>
      <c r="Q42" s="22" t="s">
        <v>45</v>
      </c>
      <c r="R42" s="22" t="s">
        <v>45</v>
      </c>
      <c r="S42" s="22" t="s">
        <v>45</v>
      </c>
      <c r="T42" s="22" t="s">
        <v>45</v>
      </c>
      <c r="U42" s="22" t="s">
        <v>45</v>
      </c>
      <c r="V42" s="22" t="s">
        <v>45</v>
      </c>
      <c r="W42" s="22" t="s">
        <v>45</v>
      </c>
      <c r="X42" s="22" t="s">
        <v>46</v>
      </c>
      <c r="Y42" s="22" t="s">
        <v>46</v>
      </c>
      <c r="Z42" s="22" t="s">
        <v>45</v>
      </c>
      <c r="AA42" s="22" t="s">
        <v>46</v>
      </c>
      <c r="AB42" s="133">
        <f t="shared" si="5"/>
        <v>15</v>
      </c>
      <c r="AC42" s="134" t="str">
        <f t="shared" si="6"/>
        <v>Catastrófico</v>
      </c>
      <c r="AD42" s="134">
        <f t="shared" si="3"/>
        <v>5</v>
      </c>
      <c r="AE42" s="135" t="str">
        <f t="shared" si="7"/>
        <v>Extremo</v>
      </c>
      <c r="AF42" s="136" t="s">
        <v>69</v>
      </c>
    </row>
    <row r="43" spans="2:32" ht="78" customHeight="1" x14ac:dyDescent="0.2">
      <c r="B43" s="502"/>
      <c r="C43" s="487"/>
      <c r="D43" s="609"/>
      <c r="E43" s="585" t="str">
        <f>'3-IDENTIFICACIÓN DEL RIESGO'!G69</f>
        <v>Posibilidad de prevaricato por inscripción, valoración y calificación en el Registro de Sujetos de Ordenamiento</v>
      </c>
      <c r="F43" s="586"/>
      <c r="G43" s="1" t="s">
        <v>22</v>
      </c>
      <c r="H43" s="132">
        <f t="shared" si="0"/>
        <v>3</v>
      </c>
      <c r="I43" s="22" t="s">
        <v>45</v>
      </c>
      <c r="J43" s="22" t="s">
        <v>46</v>
      </c>
      <c r="K43" s="22" t="s">
        <v>45</v>
      </c>
      <c r="L43" s="22" t="s">
        <v>45</v>
      </c>
      <c r="M43" s="22" t="s">
        <v>45</v>
      </c>
      <c r="N43" s="22" t="s">
        <v>45</v>
      </c>
      <c r="O43" s="22" t="s">
        <v>46</v>
      </c>
      <c r="P43" s="22" t="s">
        <v>45</v>
      </c>
      <c r="Q43" s="22" t="s">
        <v>45</v>
      </c>
      <c r="R43" s="22" t="s">
        <v>45</v>
      </c>
      <c r="S43" s="22" t="s">
        <v>45</v>
      </c>
      <c r="T43" s="22" t="s">
        <v>45</v>
      </c>
      <c r="U43" s="22" t="s">
        <v>45</v>
      </c>
      <c r="V43" s="22" t="s">
        <v>45</v>
      </c>
      <c r="W43" s="22" t="s">
        <v>45</v>
      </c>
      <c r="X43" s="22" t="s">
        <v>46</v>
      </c>
      <c r="Y43" s="22" t="s">
        <v>46</v>
      </c>
      <c r="Z43" s="22" t="s">
        <v>45</v>
      </c>
      <c r="AA43" s="22" t="s">
        <v>46</v>
      </c>
      <c r="AB43" s="133">
        <f t="shared" si="5"/>
        <v>14</v>
      </c>
      <c r="AC43" s="134" t="str">
        <f t="shared" si="6"/>
        <v>Catastrófico</v>
      </c>
      <c r="AD43" s="134">
        <f t="shared" si="3"/>
        <v>5</v>
      </c>
      <c r="AE43" s="135" t="str">
        <f t="shared" si="7"/>
        <v>Extremo</v>
      </c>
      <c r="AF43" s="136" t="s">
        <v>69</v>
      </c>
    </row>
    <row r="44" spans="2:32" ht="25" x14ac:dyDescent="0.2">
      <c r="B44" s="502"/>
      <c r="C44" s="487"/>
      <c r="D44" s="609"/>
      <c r="E44" s="585" t="str">
        <f>'3-IDENTIFICACIÓN DEL RIESGO'!G71</f>
        <v>Riesgo 4</v>
      </c>
      <c r="F44" s="586"/>
      <c r="G44" s="1"/>
      <c r="H44" s="132" t="b">
        <f t="shared" si="0"/>
        <v>0</v>
      </c>
      <c r="I44" s="22"/>
      <c r="J44" s="22"/>
      <c r="K44" s="22"/>
      <c r="L44" s="22"/>
      <c r="M44" s="22"/>
      <c r="N44" s="22"/>
      <c r="O44" s="22"/>
      <c r="P44" s="22"/>
      <c r="Q44" s="22"/>
      <c r="R44" s="22"/>
      <c r="S44" s="22"/>
      <c r="T44" s="22"/>
      <c r="U44" s="22"/>
      <c r="V44" s="22"/>
      <c r="W44" s="22"/>
      <c r="X44" s="22"/>
      <c r="Y44" s="22"/>
      <c r="Z44" s="22"/>
      <c r="AA44" s="22"/>
      <c r="AB44" s="133">
        <f t="shared" si="5"/>
        <v>0</v>
      </c>
      <c r="AC44" s="134" t="str">
        <f t="shared" si="6"/>
        <v>Moderado</v>
      </c>
      <c r="AD44" s="134">
        <f t="shared" si="3"/>
        <v>3</v>
      </c>
      <c r="AE44" s="135" t="b">
        <f t="shared" si="7"/>
        <v>0</v>
      </c>
      <c r="AF44" s="136" t="s">
        <v>69</v>
      </c>
    </row>
    <row r="45" spans="2:32" ht="32.25" customHeight="1" x14ac:dyDescent="0.2">
      <c r="B45" s="503"/>
      <c r="C45" s="489"/>
      <c r="D45" s="610"/>
      <c r="E45" s="585" t="str">
        <f>'3-IDENTIFICACIÓN DEL RIESGO'!G73</f>
        <v>Riesgo 5</v>
      </c>
      <c r="F45" s="586"/>
      <c r="G45" s="1"/>
      <c r="H45" s="132" t="b">
        <f t="shared" si="0"/>
        <v>0</v>
      </c>
      <c r="I45" s="22"/>
      <c r="J45" s="22"/>
      <c r="K45" s="22"/>
      <c r="L45" s="22"/>
      <c r="M45" s="22"/>
      <c r="N45" s="22"/>
      <c r="O45" s="22"/>
      <c r="P45" s="22"/>
      <c r="Q45" s="22"/>
      <c r="R45" s="22"/>
      <c r="S45" s="22"/>
      <c r="T45" s="22"/>
      <c r="U45" s="22"/>
      <c r="V45" s="22"/>
      <c r="W45" s="22"/>
      <c r="X45" s="22"/>
      <c r="Y45" s="22"/>
      <c r="Z45" s="22"/>
      <c r="AA45" s="22"/>
      <c r="AB45" s="133">
        <f t="shared" si="5"/>
        <v>0</v>
      </c>
      <c r="AC45" s="134" t="str">
        <f t="shared" si="6"/>
        <v>Moderado</v>
      </c>
      <c r="AD45" s="134">
        <f t="shared" si="3"/>
        <v>3</v>
      </c>
      <c r="AE45" s="135" t="b">
        <f t="shared" si="7"/>
        <v>0</v>
      </c>
      <c r="AF45" s="136" t="s">
        <v>69</v>
      </c>
    </row>
    <row r="46" spans="2:32" ht="88" customHeight="1" x14ac:dyDescent="0.2">
      <c r="B46" s="509" t="str">
        <f>'3-IDENTIFICACIÓN DEL RIESGO'!B75</f>
        <v>Seguridad Jurídica sobre la Titularidad de la Tierra y los Territorios</v>
      </c>
      <c r="C46" s="510"/>
      <c r="D46" s="608" t="str">
        <f>'3-IDENTIFICACIÓN DEL RIESGO'!E75</f>
        <v>1. Dirección de Gestión Jurídica de Tierras.
2. Subdirección de procesos Agrarios y Gestión Jurídica.
3. Subdirección de seguridad Jurídica.
4. Dirección Asuntos Étnicos.
5. Subdirección Asuntos Étnicos.</v>
      </c>
      <c r="E46" s="585" t="str">
        <f>'3-IDENTIFICACIÓN DEL RIESGO'!G75</f>
        <v xml:space="preserve">Posibilidad de ocurrencia de hechos de concusión o cohecho en la decisiones definitivas de los procesos agrarios o formalización de la propiedad privada rural realizadas por la Dirección de Gestión Jurídica de Tierras, sus subdirecciones adscritas y las Unidades de Gestión Territorial con funciones delegadas.
</v>
      </c>
      <c r="F46" s="586"/>
      <c r="G46" s="1" t="s">
        <v>24</v>
      </c>
      <c r="H46" s="132">
        <f t="shared" si="0"/>
        <v>1</v>
      </c>
      <c r="I46" s="22" t="s">
        <v>45</v>
      </c>
      <c r="J46" s="22" t="s">
        <v>46</v>
      </c>
      <c r="K46" s="22" t="s">
        <v>45</v>
      </c>
      <c r="L46" s="22" t="s">
        <v>45</v>
      </c>
      <c r="M46" s="22" t="s">
        <v>45</v>
      </c>
      <c r="N46" s="22" t="s">
        <v>46</v>
      </c>
      <c r="O46" s="22" t="s">
        <v>46</v>
      </c>
      <c r="P46" s="22" t="s">
        <v>45</v>
      </c>
      <c r="Q46" s="22" t="s">
        <v>46</v>
      </c>
      <c r="R46" s="22" t="s">
        <v>45</v>
      </c>
      <c r="S46" s="22" t="s">
        <v>45</v>
      </c>
      <c r="T46" s="22" t="s">
        <v>45</v>
      </c>
      <c r="U46" s="22" t="s">
        <v>45</v>
      </c>
      <c r="V46" s="22" t="s">
        <v>45</v>
      </c>
      <c r="W46" s="22" t="s">
        <v>45</v>
      </c>
      <c r="X46" s="22" t="s">
        <v>46</v>
      </c>
      <c r="Y46" s="22" t="s">
        <v>46</v>
      </c>
      <c r="Z46" s="22" t="s">
        <v>45</v>
      </c>
      <c r="AA46" s="22" t="s">
        <v>46</v>
      </c>
      <c r="AB46" s="133">
        <f t="shared" si="5"/>
        <v>12</v>
      </c>
      <c r="AC46" s="134" t="str">
        <f t="shared" si="6"/>
        <v>Catastrófico</v>
      </c>
      <c r="AD46" s="134">
        <f t="shared" si="3"/>
        <v>5</v>
      </c>
      <c r="AE46" s="135" t="str">
        <f t="shared" si="7"/>
        <v>Extremo</v>
      </c>
      <c r="AF46" s="136" t="s">
        <v>69</v>
      </c>
    </row>
    <row r="47" spans="2:32" ht="75" customHeight="1" x14ac:dyDescent="0.2">
      <c r="B47" s="511"/>
      <c r="C47" s="512"/>
      <c r="D47" s="609"/>
      <c r="E47" s="585" t="str">
        <f>'3-IDENTIFICACIÓN DEL RIESGO'!G77</f>
        <v>Posibilidad de ocurrencia de hechos de prevaricato en las actuaciones administrativas, de la etapa probatoria, de procesos agrarios o de formalización de la propiedad privada rural realizadas por la Dirección de Gestión Jurídica de Tierras, sus subdirecciones adscritas y las Unidades de Gestión Territorial con estas funciones delegadas.</v>
      </c>
      <c r="F47" s="586"/>
      <c r="G47" s="1" t="s">
        <v>24</v>
      </c>
      <c r="H47" s="132">
        <f t="shared" si="0"/>
        <v>1</v>
      </c>
      <c r="I47" s="22" t="s">
        <v>45</v>
      </c>
      <c r="J47" s="22" t="s">
        <v>46</v>
      </c>
      <c r="K47" s="22" t="s">
        <v>45</v>
      </c>
      <c r="L47" s="22" t="s">
        <v>45</v>
      </c>
      <c r="M47" s="22" t="s">
        <v>45</v>
      </c>
      <c r="N47" s="22" t="s">
        <v>46</v>
      </c>
      <c r="O47" s="22" t="s">
        <v>46</v>
      </c>
      <c r="P47" s="22" t="s">
        <v>45</v>
      </c>
      <c r="Q47" s="22" t="s">
        <v>46</v>
      </c>
      <c r="R47" s="22" t="s">
        <v>45</v>
      </c>
      <c r="S47" s="22" t="s">
        <v>45</v>
      </c>
      <c r="T47" s="22" t="s">
        <v>45</v>
      </c>
      <c r="U47" s="22" t="s">
        <v>45</v>
      </c>
      <c r="V47" s="22" t="s">
        <v>45</v>
      </c>
      <c r="W47" s="22" t="s">
        <v>45</v>
      </c>
      <c r="X47" s="22" t="s">
        <v>46</v>
      </c>
      <c r="Y47" s="22" t="s">
        <v>46</v>
      </c>
      <c r="Z47" s="22" t="s">
        <v>45</v>
      </c>
      <c r="AA47" s="22" t="s">
        <v>46</v>
      </c>
      <c r="AB47" s="133">
        <f>COUNTIF(I47:AA47,"SI")</f>
        <v>12</v>
      </c>
      <c r="AC47" s="134" t="str">
        <f t="shared" si="6"/>
        <v>Catastrófico</v>
      </c>
      <c r="AD47" s="134">
        <f t="shared" si="3"/>
        <v>5</v>
      </c>
      <c r="AE47" s="135" t="str">
        <f t="shared" si="7"/>
        <v>Extremo</v>
      </c>
      <c r="AF47" s="136" t="s">
        <v>69</v>
      </c>
    </row>
    <row r="48" spans="2:32" ht="25" x14ac:dyDescent="0.2">
      <c r="B48" s="511"/>
      <c r="C48" s="512"/>
      <c r="D48" s="609"/>
      <c r="E48" s="585" t="str">
        <f>'3-IDENTIFICACIÓN DEL RIESGO'!G79</f>
        <v>Riesgo 3</v>
      </c>
      <c r="F48" s="586"/>
      <c r="G48" s="1"/>
      <c r="H48" s="132" t="b">
        <f t="shared" si="0"/>
        <v>0</v>
      </c>
      <c r="I48" s="22"/>
      <c r="J48" s="22"/>
      <c r="K48" s="22"/>
      <c r="L48" s="22"/>
      <c r="M48" s="22"/>
      <c r="N48" s="22"/>
      <c r="O48" s="22"/>
      <c r="P48" s="22"/>
      <c r="Q48" s="22"/>
      <c r="R48" s="22"/>
      <c r="S48" s="22"/>
      <c r="T48" s="22"/>
      <c r="U48" s="22"/>
      <c r="V48" s="22"/>
      <c r="W48" s="22"/>
      <c r="X48" s="22"/>
      <c r="Y48" s="22"/>
      <c r="Z48" s="22"/>
      <c r="AA48" s="22"/>
      <c r="AB48" s="133">
        <f t="shared" si="5"/>
        <v>0</v>
      </c>
      <c r="AC48" s="134" t="str">
        <f t="shared" si="6"/>
        <v>Moderado</v>
      </c>
      <c r="AD48" s="134">
        <f t="shared" si="3"/>
        <v>3</v>
      </c>
      <c r="AE48" s="135" t="b">
        <f t="shared" si="7"/>
        <v>0</v>
      </c>
      <c r="AF48" s="136" t="s">
        <v>69</v>
      </c>
    </row>
    <row r="49" spans="2:32" ht="25" x14ac:dyDescent="0.2">
      <c r="B49" s="511"/>
      <c r="C49" s="512"/>
      <c r="D49" s="609"/>
      <c r="E49" s="585" t="str">
        <f>'3-IDENTIFICACIÓN DEL RIESGO'!G81</f>
        <v>Riesgo 4</v>
      </c>
      <c r="F49" s="586"/>
      <c r="G49" s="1"/>
      <c r="H49" s="132" t="b">
        <f t="shared" si="0"/>
        <v>0</v>
      </c>
      <c r="I49" s="22"/>
      <c r="J49" s="22"/>
      <c r="K49" s="22"/>
      <c r="L49" s="22"/>
      <c r="M49" s="22"/>
      <c r="N49" s="22"/>
      <c r="O49" s="22"/>
      <c r="P49" s="22"/>
      <c r="Q49" s="22"/>
      <c r="R49" s="22"/>
      <c r="S49" s="22"/>
      <c r="T49" s="22"/>
      <c r="U49" s="22"/>
      <c r="V49" s="22"/>
      <c r="W49" s="22"/>
      <c r="X49" s="22"/>
      <c r="Y49" s="22"/>
      <c r="Z49" s="22"/>
      <c r="AA49" s="22"/>
      <c r="AB49" s="133">
        <f t="shared" si="5"/>
        <v>0</v>
      </c>
      <c r="AC49" s="134" t="str">
        <f t="shared" si="6"/>
        <v>Moderado</v>
      </c>
      <c r="AD49" s="134">
        <f t="shared" si="3"/>
        <v>3</v>
      </c>
      <c r="AE49" s="135" t="b">
        <f t="shared" si="7"/>
        <v>0</v>
      </c>
      <c r="AF49" s="136" t="s">
        <v>69</v>
      </c>
    </row>
    <row r="50" spans="2:32" ht="25" x14ac:dyDescent="0.2">
      <c r="B50" s="513"/>
      <c r="C50" s="514"/>
      <c r="D50" s="610"/>
      <c r="E50" s="585" t="str">
        <f>'3-IDENTIFICACIÓN DEL RIESGO'!G83</f>
        <v>Riesgo 5</v>
      </c>
      <c r="F50" s="586"/>
      <c r="G50" s="1"/>
      <c r="H50" s="132" t="b">
        <f t="shared" si="0"/>
        <v>0</v>
      </c>
      <c r="I50" s="22"/>
      <c r="J50" s="22"/>
      <c r="K50" s="22"/>
      <c r="L50" s="22"/>
      <c r="M50" s="22"/>
      <c r="N50" s="22"/>
      <c r="O50" s="22"/>
      <c r="P50" s="22"/>
      <c r="Q50" s="22"/>
      <c r="R50" s="22"/>
      <c r="S50" s="22"/>
      <c r="T50" s="22"/>
      <c r="U50" s="22"/>
      <c r="V50" s="22"/>
      <c r="W50" s="22"/>
      <c r="X50" s="22"/>
      <c r="Y50" s="22"/>
      <c r="Z50" s="22"/>
      <c r="AA50" s="22"/>
      <c r="AB50" s="133">
        <f t="shared" si="5"/>
        <v>0</v>
      </c>
      <c r="AC50" s="134" t="str">
        <f t="shared" si="6"/>
        <v>Moderado</v>
      </c>
      <c r="AD50" s="134">
        <f t="shared" si="3"/>
        <v>3</v>
      </c>
      <c r="AE50" s="135" t="b">
        <f t="shared" si="7"/>
        <v>0</v>
      </c>
      <c r="AF50" s="136" t="s">
        <v>69</v>
      </c>
    </row>
    <row r="51" spans="2:32" ht="68" customHeight="1" x14ac:dyDescent="0.2">
      <c r="B51" s="501" t="str">
        <f>'3-IDENTIFICACIÓN DEL RIESGO'!B85</f>
        <v>Acceso a la Propiedad de la Tierra y los Territorios</v>
      </c>
      <c r="C51" s="485"/>
      <c r="D51" s="608" t="str">
        <f>'3-IDENTIFICACIÓN DEL RIESGO'!E85</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v>
      </c>
      <c r="E51" s="585" t="str">
        <f>'3-IDENTIFICACIÓN DEL RIESGO'!G85</f>
        <v>Posibilidad de ocurrencia de hechos de concusión o cohecho en la gestión de las solicitudes de acceso a tierra de las comunidades étnicas tramitadas por la Subdirección de Asuntos Étnicos.</v>
      </c>
      <c r="F51" s="586"/>
      <c r="G51" s="1" t="s">
        <v>22</v>
      </c>
      <c r="H51" s="132">
        <f t="shared" si="0"/>
        <v>3</v>
      </c>
      <c r="I51" s="22" t="s">
        <v>45</v>
      </c>
      <c r="J51" s="22" t="s">
        <v>45</v>
      </c>
      <c r="K51" s="22" t="s">
        <v>45</v>
      </c>
      <c r="L51" s="22" t="s">
        <v>45</v>
      </c>
      <c r="M51" s="22" t="s">
        <v>45</v>
      </c>
      <c r="N51" s="22" t="s">
        <v>45</v>
      </c>
      <c r="O51" s="22" t="s">
        <v>45</v>
      </c>
      <c r="P51" s="22" t="s">
        <v>45</v>
      </c>
      <c r="Q51" s="22" t="s">
        <v>45</v>
      </c>
      <c r="R51" s="22" t="s">
        <v>45</v>
      </c>
      <c r="S51" s="22" t="s">
        <v>45</v>
      </c>
      <c r="T51" s="22" t="s">
        <v>45</v>
      </c>
      <c r="U51" s="22" t="s">
        <v>46</v>
      </c>
      <c r="V51" s="22" t="s">
        <v>45</v>
      </c>
      <c r="W51" s="22" t="s">
        <v>45</v>
      </c>
      <c r="X51" s="22" t="s">
        <v>46</v>
      </c>
      <c r="Y51" s="22" t="s">
        <v>45</v>
      </c>
      <c r="Z51" s="22" t="s">
        <v>45</v>
      </c>
      <c r="AA51" s="22" t="s">
        <v>46</v>
      </c>
      <c r="AB51" s="133">
        <f t="shared" si="5"/>
        <v>16</v>
      </c>
      <c r="AC51" s="134" t="str">
        <f t="shared" si="6"/>
        <v>Catastrófico</v>
      </c>
      <c r="AD51" s="134">
        <f t="shared" si="3"/>
        <v>5</v>
      </c>
      <c r="AE51" s="135" t="str">
        <f t="shared" si="7"/>
        <v>Extremo</v>
      </c>
      <c r="AF51" s="136" t="s">
        <v>69</v>
      </c>
    </row>
    <row r="52" spans="2:32" ht="61" customHeight="1" x14ac:dyDescent="0.2">
      <c r="B52" s="502"/>
      <c r="C52" s="487"/>
      <c r="D52" s="609"/>
      <c r="E52" s="585" t="str">
        <f>'3-IDENTIFICACIÓN DEL RIESGO'!G87</f>
        <v>Posibilidad de ocurrencia de hechos de concusión o cohecho en la gestión de las solicitudes de acceso a tierra de las comunidades étnicas tramitadas por la Subdirección de Asuntos Étnicos.</v>
      </c>
      <c r="F52" s="586"/>
      <c r="G52" s="1" t="s">
        <v>22</v>
      </c>
      <c r="H52" s="132">
        <f t="shared" si="0"/>
        <v>3</v>
      </c>
      <c r="I52" s="22" t="s">
        <v>45</v>
      </c>
      <c r="J52" s="22" t="s">
        <v>45</v>
      </c>
      <c r="K52" s="22" t="s">
        <v>45</v>
      </c>
      <c r="L52" s="22" t="s">
        <v>45</v>
      </c>
      <c r="M52" s="22" t="s">
        <v>45</v>
      </c>
      <c r="N52" s="22" t="s">
        <v>45</v>
      </c>
      <c r="O52" s="22" t="s">
        <v>45</v>
      </c>
      <c r="P52" s="22" t="s">
        <v>45</v>
      </c>
      <c r="Q52" s="22" t="s">
        <v>46</v>
      </c>
      <c r="R52" s="22" t="s">
        <v>45</v>
      </c>
      <c r="S52" s="22" t="s">
        <v>45</v>
      </c>
      <c r="T52" s="22" t="s">
        <v>45</v>
      </c>
      <c r="U52" s="22" t="s">
        <v>45</v>
      </c>
      <c r="V52" s="22" t="s">
        <v>45</v>
      </c>
      <c r="W52" s="22" t="s">
        <v>45</v>
      </c>
      <c r="X52" s="22" t="s">
        <v>46</v>
      </c>
      <c r="Y52" s="22" t="s">
        <v>45</v>
      </c>
      <c r="Z52" s="22" t="s">
        <v>45</v>
      </c>
      <c r="AA52" s="22" t="s">
        <v>46</v>
      </c>
      <c r="AB52" s="133">
        <f t="shared" si="5"/>
        <v>16</v>
      </c>
      <c r="AC52" s="134" t="str">
        <f t="shared" si="6"/>
        <v>Catastrófico</v>
      </c>
      <c r="AD52" s="134">
        <f t="shared" si="3"/>
        <v>5</v>
      </c>
      <c r="AE52" s="135" t="str">
        <f t="shared" si="7"/>
        <v>Extremo</v>
      </c>
      <c r="AF52" s="136" t="s">
        <v>69</v>
      </c>
    </row>
    <row r="53" spans="2:32" ht="76" customHeight="1" x14ac:dyDescent="0.2">
      <c r="B53" s="502"/>
      <c r="C53" s="487"/>
      <c r="D53" s="609"/>
      <c r="E53" s="585" t="str">
        <f>'3-IDENTIFICACIÓN DEL RIESGO'!G89</f>
        <v>Posibilidad de ocurrencia de prevaricato en la adquisición de predios para comunidades étnicas con avalúos mal practicados, o no aptos para beneficio de terceros en la Dirección de Asuntos Étnicos.</v>
      </c>
      <c r="F53" s="586"/>
      <c r="G53" s="1" t="s">
        <v>24</v>
      </c>
      <c r="H53" s="132">
        <f t="shared" si="0"/>
        <v>1</v>
      </c>
      <c r="I53" s="22" t="s">
        <v>45</v>
      </c>
      <c r="J53" s="22" t="s">
        <v>45</v>
      </c>
      <c r="K53" s="22" t="s">
        <v>45</v>
      </c>
      <c r="L53" s="22" t="s">
        <v>45</v>
      </c>
      <c r="M53" s="22" t="s">
        <v>45</v>
      </c>
      <c r="N53" s="22" t="s">
        <v>45</v>
      </c>
      <c r="O53" s="22" t="s">
        <v>45</v>
      </c>
      <c r="P53" s="22" t="s">
        <v>45</v>
      </c>
      <c r="Q53" s="22" t="s">
        <v>45</v>
      </c>
      <c r="R53" s="22" t="s">
        <v>45</v>
      </c>
      <c r="S53" s="22" t="s">
        <v>45</v>
      </c>
      <c r="T53" s="22" t="s">
        <v>45</v>
      </c>
      <c r="U53" s="22" t="s">
        <v>45</v>
      </c>
      <c r="V53" s="22" t="s">
        <v>45</v>
      </c>
      <c r="W53" s="22" t="s">
        <v>45</v>
      </c>
      <c r="X53" s="22" t="s">
        <v>46</v>
      </c>
      <c r="Y53" s="22" t="s">
        <v>45</v>
      </c>
      <c r="Z53" s="22" t="s">
        <v>45</v>
      </c>
      <c r="AA53" s="22" t="s">
        <v>46</v>
      </c>
      <c r="AB53" s="133">
        <f t="shared" si="5"/>
        <v>17</v>
      </c>
      <c r="AC53" s="134" t="str">
        <f t="shared" si="6"/>
        <v>Catastrófico</v>
      </c>
      <c r="AD53" s="134">
        <f t="shared" si="3"/>
        <v>5</v>
      </c>
      <c r="AE53" s="135" t="str">
        <f t="shared" si="7"/>
        <v>Extremo</v>
      </c>
      <c r="AF53" s="136" t="s">
        <v>69</v>
      </c>
    </row>
    <row r="54" spans="2:32" ht="69" customHeight="1" x14ac:dyDescent="0.2">
      <c r="B54" s="502"/>
      <c r="C54" s="487"/>
      <c r="D54" s="609"/>
      <c r="E54" s="585" t="str">
        <f>'3-IDENTIFICACIÓN DEL RIESGO'!G91</f>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
      <c r="F54" s="586"/>
      <c r="G54" s="1" t="s">
        <v>18</v>
      </c>
      <c r="H54" s="132">
        <f t="shared" si="0"/>
        <v>4</v>
      </c>
      <c r="I54" s="22" t="s">
        <v>45</v>
      </c>
      <c r="J54" s="22" t="s">
        <v>45</v>
      </c>
      <c r="K54" s="22" t="s">
        <v>45</v>
      </c>
      <c r="L54" s="22" t="s">
        <v>45</v>
      </c>
      <c r="M54" s="22" t="s">
        <v>45</v>
      </c>
      <c r="N54" s="22" t="s">
        <v>45</v>
      </c>
      <c r="O54" s="22" t="s">
        <v>45</v>
      </c>
      <c r="P54" s="22" t="s">
        <v>45</v>
      </c>
      <c r="Q54" s="22" t="s">
        <v>45</v>
      </c>
      <c r="R54" s="22" t="s">
        <v>45</v>
      </c>
      <c r="S54" s="22" t="s">
        <v>45</v>
      </c>
      <c r="T54" s="22" t="s">
        <v>45</v>
      </c>
      <c r="U54" s="22" t="s">
        <v>45</v>
      </c>
      <c r="V54" s="22" t="s">
        <v>45</v>
      </c>
      <c r="W54" s="22" t="s">
        <v>45</v>
      </c>
      <c r="X54" s="22" t="s">
        <v>46</v>
      </c>
      <c r="Y54" s="22" t="s">
        <v>45</v>
      </c>
      <c r="Z54" s="22" t="s">
        <v>45</v>
      </c>
      <c r="AA54" s="22" t="s">
        <v>45</v>
      </c>
      <c r="AB54" s="133">
        <f t="shared" si="5"/>
        <v>18</v>
      </c>
      <c r="AC54" s="134" t="str">
        <f t="shared" si="6"/>
        <v>Catastrófico</v>
      </c>
      <c r="AD54" s="134">
        <f t="shared" si="3"/>
        <v>5</v>
      </c>
      <c r="AE54" s="135" t="str">
        <f t="shared" si="7"/>
        <v>Extremo</v>
      </c>
      <c r="AF54" s="136" t="s">
        <v>69</v>
      </c>
    </row>
    <row r="55" spans="2:32" ht="98" customHeight="1" x14ac:dyDescent="0.2">
      <c r="B55" s="502"/>
      <c r="C55" s="487"/>
      <c r="D55" s="609"/>
      <c r="E55" s="585" t="str">
        <f>'3-IDENTIFICACIÓN DEL RIESGO'!G93</f>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
      <c r="F55" s="586"/>
      <c r="G55" s="1" t="s">
        <v>24</v>
      </c>
      <c r="H55" s="132">
        <f t="shared" si="0"/>
        <v>1</v>
      </c>
      <c r="I55" s="22" t="s">
        <v>45</v>
      </c>
      <c r="J55" s="22" t="s">
        <v>45</v>
      </c>
      <c r="K55" s="22" t="s">
        <v>45</v>
      </c>
      <c r="L55" s="22" t="s">
        <v>45</v>
      </c>
      <c r="M55" s="22" t="s">
        <v>45</v>
      </c>
      <c r="N55" s="22" t="s">
        <v>45</v>
      </c>
      <c r="O55" s="22" t="s">
        <v>45</v>
      </c>
      <c r="P55" s="22" t="s">
        <v>45</v>
      </c>
      <c r="Q55" s="22" t="s">
        <v>45</v>
      </c>
      <c r="R55" s="22" t="s">
        <v>45</v>
      </c>
      <c r="S55" s="22" t="s">
        <v>45</v>
      </c>
      <c r="T55" s="22" t="s">
        <v>45</v>
      </c>
      <c r="U55" s="22" t="s">
        <v>45</v>
      </c>
      <c r="V55" s="22" t="s">
        <v>45</v>
      </c>
      <c r="W55" s="22" t="s">
        <v>45</v>
      </c>
      <c r="X55" s="22" t="s">
        <v>46</v>
      </c>
      <c r="Y55" s="22" t="s">
        <v>45</v>
      </c>
      <c r="Z55" s="22" t="s">
        <v>45</v>
      </c>
      <c r="AA55" s="22" t="s">
        <v>45</v>
      </c>
      <c r="AB55" s="133">
        <f t="shared" si="5"/>
        <v>18</v>
      </c>
      <c r="AC55" s="134" t="str">
        <f t="shared" si="6"/>
        <v>Catastrófico</v>
      </c>
      <c r="AD55" s="134">
        <f t="shared" si="3"/>
        <v>5</v>
      </c>
      <c r="AE55" s="135" t="str">
        <f t="shared" si="7"/>
        <v>Extremo</v>
      </c>
      <c r="AF55" s="136" t="s">
        <v>69</v>
      </c>
    </row>
    <row r="56" spans="2:32" ht="82" customHeight="1" x14ac:dyDescent="0.2">
      <c r="B56" s="502"/>
      <c r="C56" s="487"/>
      <c r="D56" s="609"/>
      <c r="E56" s="585" t="str">
        <f>'3-IDENTIFICACIÓN DEL RIESGO'!G95</f>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
      <c r="F56" s="586"/>
      <c r="G56" s="1" t="s">
        <v>18</v>
      </c>
      <c r="H56" s="132">
        <f t="shared" si="0"/>
        <v>4</v>
      </c>
      <c r="I56" s="22" t="s">
        <v>45</v>
      </c>
      <c r="J56" s="22" t="s">
        <v>45</v>
      </c>
      <c r="K56" s="22" t="s">
        <v>45</v>
      </c>
      <c r="L56" s="22" t="s">
        <v>45</v>
      </c>
      <c r="M56" s="22" t="s">
        <v>45</v>
      </c>
      <c r="N56" s="22" t="s">
        <v>45</v>
      </c>
      <c r="O56" s="22" t="s">
        <v>45</v>
      </c>
      <c r="P56" s="22" t="s">
        <v>45</v>
      </c>
      <c r="Q56" s="22" t="s">
        <v>45</v>
      </c>
      <c r="R56" s="22" t="s">
        <v>45</v>
      </c>
      <c r="S56" s="22" t="s">
        <v>45</v>
      </c>
      <c r="T56" s="22" t="s">
        <v>45</v>
      </c>
      <c r="U56" s="22" t="s">
        <v>45</v>
      </c>
      <c r="V56" s="22" t="s">
        <v>45</v>
      </c>
      <c r="W56" s="22" t="s">
        <v>45</v>
      </c>
      <c r="X56" s="22" t="s">
        <v>46</v>
      </c>
      <c r="Y56" s="22" t="s">
        <v>45</v>
      </c>
      <c r="Z56" s="22" t="s">
        <v>45</v>
      </c>
      <c r="AA56" s="22" t="s">
        <v>46</v>
      </c>
      <c r="AB56" s="133">
        <f t="shared" si="5"/>
        <v>17</v>
      </c>
      <c r="AC56" s="134" t="str">
        <f t="shared" si="6"/>
        <v>Catastrófico</v>
      </c>
      <c r="AD56" s="134">
        <f t="shared" si="3"/>
        <v>5</v>
      </c>
      <c r="AE56" s="135" t="str">
        <f t="shared" si="7"/>
        <v>Extremo</v>
      </c>
      <c r="AF56" s="136" t="s">
        <v>69</v>
      </c>
    </row>
    <row r="57" spans="2:32" ht="62" customHeight="1" x14ac:dyDescent="0.2">
      <c r="B57" s="502"/>
      <c r="C57" s="487"/>
      <c r="D57" s="609"/>
      <c r="E57" s="585" t="str">
        <f>'3-IDENTIFICACIÓN DEL RIESGO'!G97</f>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
      <c r="F57" s="586"/>
      <c r="G57" s="1" t="s">
        <v>18</v>
      </c>
      <c r="H57" s="132">
        <f t="shared" si="0"/>
        <v>4</v>
      </c>
      <c r="I57" s="22" t="s">
        <v>45</v>
      </c>
      <c r="J57" s="22" t="s">
        <v>45</v>
      </c>
      <c r="K57" s="22" t="s">
        <v>45</v>
      </c>
      <c r="L57" s="22" t="s">
        <v>45</v>
      </c>
      <c r="M57" s="22" t="s">
        <v>45</v>
      </c>
      <c r="N57" s="22" t="s">
        <v>45</v>
      </c>
      <c r="O57" s="22" t="s">
        <v>45</v>
      </c>
      <c r="P57" s="22" t="s">
        <v>45</v>
      </c>
      <c r="Q57" s="22" t="s">
        <v>46</v>
      </c>
      <c r="R57" s="22" t="s">
        <v>45</v>
      </c>
      <c r="S57" s="22" t="s">
        <v>45</v>
      </c>
      <c r="T57" s="22" t="s">
        <v>45</v>
      </c>
      <c r="U57" s="22" t="s">
        <v>45</v>
      </c>
      <c r="V57" s="22" t="s">
        <v>45</v>
      </c>
      <c r="W57" s="22" t="s">
        <v>45</v>
      </c>
      <c r="X57" s="22" t="s">
        <v>46</v>
      </c>
      <c r="Y57" s="22" t="s">
        <v>45</v>
      </c>
      <c r="Z57" s="22" t="s">
        <v>45</v>
      </c>
      <c r="AA57" s="22" t="s">
        <v>46</v>
      </c>
      <c r="AB57" s="133">
        <f t="shared" si="5"/>
        <v>16</v>
      </c>
      <c r="AC57" s="134" t="str">
        <f t="shared" si="6"/>
        <v>Catastrófico</v>
      </c>
      <c r="AD57" s="134">
        <f t="shared" si="3"/>
        <v>5</v>
      </c>
      <c r="AE57" s="135" t="str">
        <f t="shared" si="7"/>
        <v>Extremo</v>
      </c>
      <c r="AF57" s="136" t="s">
        <v>69</v>
      </c>
    </row>
    <row r="58" spans="2:32" ht="85" customHeight="1" x14ac:dyDescent="0.2">
      <c r="B58" s="502"/>
      <c r="C58" s="487"/>
      <c r="D58" s="609"/>
      <c r="E58" s="585" t="str">
        <f>'3-IDENTIFICACIÓN DEL RIESGO'!G99</f>
        <v>Posibilidad de presentarse cohecho, concusión y/o prevaricato, en las actuaciones de algún profesional de la Subdirección de Acceso a Tierras por Demanda y Descongestión, a través de la manipulación de información en las diferentes etapas del procedimiento de Reconocimiento de Derechos de Baldíos en Zonas no Focalizadas</v>
      </c>
      <c r="F58" s="586"/>
      <c r="G58" s="1" t="s">
        <v>18</v>
      </c>
      <c r="H58" s="132">
        <f t="shared" si="0"/>
        <v>4</v>
      </c>
      <c r="I58" s="22" t="s">
        <v>45</v>
      </c>
      <c r="J58" s="22" t="s">
        <v>45</v>
      </c>
      <c r="K58" s="22" t="s">
        <v>45</v>
      </c>
      <c r="L58" s="22" t="s">
        <v>45</v>
      </c>
      <c r="M58" s="22" t="s">
        <v>45</v>
      </c>
      <c r="N58" s="22" t="s">
        <v>45</v>
      </c>
      <c r="O58" s="22" t="s">
        <v>45</v>
      </c>
      <c r="P58" s="22" t="s">
        <v>45</v>
      </c>
      <c r="Q58" s="22" t="s">
        <v>46</v>
      </c>
      <c r="R58" s="22" t="s">
        <v>45</v>
      </c>
      <c r="S58" s="22" t="s">
        <v>45</v>
      </c>
      <c r="T58" s="22" t="s">
        <v>45</v>
      </c>
      <c r="U58" s="22" t="s">
        <v>45</v>
      </c>
      <c r="V58" s="22" t="s">
        <v>45</v>
      </c>
      <c r="W58" s="22" t="s">
        <v>45</v>
      </c>
      <c r="X58" s="22" t="s">
        <v>46</v>
      </c>
      <c r="Y58" s="22" t="s">
        <v>45</v>
      </c>
      <c r="Z58" s="22" t="s">
        <v>45</v>
      </c>
      <c r="AA58" s="22" t="s">
        <v>46</v>
      </c>
      <c r="AB58" s="133">
        <f t="shared" si="5"/>
        <v>16</v>
      </c>
      <c r="AC58" s="134" t="str">
        <f t="shared" si="6"/>
        <v>Catastrófico</v>
      </c>
      <c r="AD58" s="134">
        <f t="shared" si="3"/>
        <v>5</v>
      </c>
      <c r="AE58" s="135" t="str">
        <f t="shared" si="7"/>
        <v>Extremo</v>
      </c>
      <c r="AF58" s="136" t="s">
        <v>69</v>
      </c>
    </row>
    <row r="59" spans="2:32" ht="74" customHeight="1" x14ac:dyDescent="0.2">
      <c r="B59" s="503"/>
      <c r="C59" s="489"/>
      <c r="D59" s="610"/>
      <c r="E59" s="585" t="str">
        <f>'3-IDENTIFICACIÓN DEL RIESGO'!G101</f>
        <v>Posibilidad de presentarse cohecho, concusión y/o prevaricato, en las actuaciones de algún profesional de la Subdirección de Acceso a Tierras por Demanda y Descongestión, a través de la manipulación de información en las diferentes etapas de los procedimientos de Titulación Bienes Fiscales Patrimoniales</v>
      </c>
      <c r="F59" s="586"/>
      <c r="G59" s="1" t="s">
        <v>18</v>
      </c>
      <c r="H59" s="132">
        <f t="shared" si="0"/>
        <v>4</v>
      </c>
      <c r="I59" s="22" t="s">
        <v>45</v>
      </c>
      <c r="J59" s="22" t="s">
        <v>45</v>
      </c>
      <c r="K59" s="22" t="s">
        <v>45</v>
      </c>
      <c r="L59" s="22" t="s">
        <v>45</v>
      </c>
      <c r="M59" s="22" t="s">
        <v>45</v>
      </c>
      <c r="N59" s="22" t="s">
        <v>45</v>
      </c>
      <c r="O59" s="22" t="s">
        <v>45</v>
      </c>
      <c r="P59" s="22" t="s">
        <v>45</v>
      </c>
      <c r="Q59" s="22" t="s">
        <v>46</v>
      </c>
      <c r="R59" s="22" t="s">
        <v>45</v>
      </c>
      <c r="S59" s="22" t="s">
        <v>45</v>
      </c>
      <c r="T59" s="22" t="s">
        <v>45</v>
      </c>
      <c r="U59" s="22" t="s">
        <v>45</v>
      </c>
      <c r="V59" s="22" t="s">
        <v>45</v>
      </c>
      <c r="W59" s="22" t="s">
        <v>45</v>
      </c>
      <c r="X59" s="22" t="s">
        <v>46</v>
      </c>
      <c r="Y59" s="22" t="s">
        <v>45</v>
      </c>
      <c r="Z59" s="22" t="s">
        <v>45</v>
      </c>
      <c r="AA59" s="22" t="s">
        <v>46</v>
      </c>
      <c r="AB59" s="133">
        <f t="shared" si="5"/>
        <v>16</v>
      </c>
      <c r="AC59" s="134" t="str">
        <f t="shared" si="6"/>
        <v>Catastrófico</v>
      </c>
      <c r="AD59" s="134">
        <f t="shared" si="3"/>
        <v>5</v>
      </c>
      <c r="AE59" s="135" t="str">
        <f t="shared" si="7"/>
        <v>Extremo</v>
      </c>
      <c r="AF59" s="136" t="s">
        <v>69</v>
      </c>
    </row>
    <row r="60" spans="2:32" ht="136" customHeight="1" x14ac:dyDescent="0.2">
      <c r="B60" s="501" t="str">
        <f>'3-IDENTIFICACIÓN DEL RIESGO'!B103</f>
        <v>Administración de Tierras.</v>
      </c>
      <c r="C60" s="485"/>
      <c r="D60" s="608" t="str">
        <f>'3-IDENTIFICACIÓN DEL RIESGO'!E103</f>
        <v>1. Dirección de Acceso a Tierras.
2. Subdirección de Administración de Tierras de la Nación.
3. Dirección de Asuntos Étnicos.
4. Subdirección de Asuntos Étnicos.
5. UGT's.</v>
      </c>
      <c r="E60" s="585" t="str">
        <f>'3-IDENTIFICACIÓN DEL RIESGO'!G103</f>
        <v>Posibilidad de presentarse cohecho, concusión y/o prevaricato, en las actuaciones de algún profesional en el marco de la operación del proceso de Administración de Tierras de la Nación en el desarrollo de actividades para la Adjudicación de Baldíos a Entidades de Derecho Público, Limitaciones a la Propiedad, Regulación y Formalización de Servidumbres y en la Administración de Baldíos Insulares</v>
      </c>
      <c r="F60" s="586"/>
      <c r="G60" s="1" t="s">
        <v>22</v>
      </c>
      <c r="H60" s="132">
        <f t="shared" si="0"/>
        <v>3</v>
      </c>
      <c r="I60" s="22" t="s">
        <v>45</v>
      </c>
      <c r="J60" s="22" t="s">
        <v>45</v>
      </c>
      <c r="K60" s="22" t="s">
        <v>45</v>
      </c>
      <c r="L60" s="22" t="s">
        <v>45</v>
      </c>
      <c r="M60" s="22" t="s">
        <v>45</v>
      </c>
      <c r="N60" s="22" t="s">
        <v>45</v>
      </c>
      <c r="O60" s="22" t="s">
        <v>45</v>
      </c>
      <c r="P60" s="22" t="s">
        <v>46</v>
      </c>
      <c r="Q60" s="22" t="s">
        <v>45</v>
      </c>
      <c r="R60" s="22" t="s">
        <v>45</v>
      </c>
      <c r="S60" s="22" t="s">
        <v>45</v>
      </c>
      <c r="T60" s="22" t="s">
        <v>45</v>
      </c>
      <c r="U60" s="22" t="s">
        <v>45</v>
      </c>
      <c r="V60" s="22" t="s">
        <v>45</v>
      </c>
      <c r="W60" s="22" t="s">
        <v>46</v>
      </c>
      <c r="X60" s="22" t="s">
        <v>45</v>
      </c>
      <c r="Y60" s="22" t="s">
        <v>45</v>
      </c>
      <c r="Z60" s="22" t="s">
        <v>45</v>
      </c>
      <c r="AA60" s="22" t="s">
        <v>46</v>
      </c>
      <c r="AB60" s="133">
        <f t="shared" si="5"/>
        <v>16</v>
      </c>
      <c r="AC60" s="134" t="str">
        <f t="shared" si="6"/>
        <v>Catastrófico</v>
      </c>
      <c r="AD60" s="134">
        <f t="shared" si="3"/>
        <v>5</v>
      </c>
      <c r="AE60" s="135" t="str">
        <f t="shared" si="7"/>
        <v>Extremo</v>
      </c>
      <c r="AF60" s="136" t="s">
        <v>69</v>
      </c>
    </row>
    <row r="61" spans="2:32" ht="25" x14ac:dyDescent="0.2">
      <c r="B61" s="502"/>
      <c r="C61" s="487"/>
      <c r="D61" s="609"/>
      <c r="E61" s="585" t="str">
        <f>'3-IDENTIFICACIÓN DEL RIESGO'!G105</f>
        <v>Riesgo 2</v>
      </c>
      <c r="F61" s="586"/>
      <c r="G61" s="1"/>
      <c r="H61" s="132" t="b">
        <f t="shared" si="0"/>
        <v>0</v>
      </c>
      <c r="I61" s="22"/>
      <c r="J61" s="22"/>
      <c r="K61" s="22"/>
      <c r="L61" s="22"/>
      <c r="M61" s="22"/>
      <c r="N61" s="22"/>
      <c r="O61" s="22"/>
      <c r="P61" s="22"/>
      <c r="Q61" s="22"/>
      <c r="R61" s="22"/>
      <c r="S61" s="22"/>
      <c r="T61" s="22"/>
      <c r="U61" s="22"/>
      <c r="V61" s="22"/>
      <c r="W61" s="22"/>
      <c r="X61" s="22"/>
      <c r="Y61" s="22"/>
      <c r="Z61" s="22"/>
      <c r="AA61" s="22"/>
      <c r="AB61" s="133">
        <f t="shared" si="5"/>
        <v>0</v>
      </c>
      <c r="AC61" s="134" t="str">
        <f t="shared" si="6"/>
        <v>Moderado</v>
      </c>
      <c r="AD61" s="134">
        <f t="shared" si="3"/>
        <v>3</v>
      </c>
      <c r="AE61" s="135" t="b">
        <f t="shared" si="7"/>
        <v>0</v>
      </c>
      <c r="AF61" s="136" t="s">
        <v>69</v>
      </c>
    </row>
    <row r="62" spans="2:32" ht="25" x14ac:dyDescent="0.2">
      <c r="B62" s="502"/>
      <c r="C62" s="487"/>
      <c r="D62" s="609"/>
      <c r="E62" s="585" t="str">
        <f>'3-IDENTIFICACIÓN DEL RIESGO'!G107</f>
        <v>Riesgo 3</v>
      </c>
      <c r="F62" s="586"/>
      <c r="G62" s="1"/>
      <c r="H62" s="132" t="b">
        <f t="shared" si="0"/>
        <v>0</v>
      </c>
      <c r="I62" s="22"/>
      <c r="J62" s="22"/>
      <c r="K62" s="22"/>
      <c r="L62" s="22"/>
      <c r="M62" s="22"/>
      <c r="N62" s="22"/>
      <c r="O62" s="22"/>
      <c r="P62" s="22"/>
      <c r="Q62" s="22"/>
      <c r="R62" s="22"/>
      <c r="S62" s="22"/>
      <c r="T62" s="22"/>
      <c r="U62" s="22"/>
      <c r="V62" s="22"/>
      <c r="W62" s="22"/>
      <c r="X62" s="22"/>
      <c r="Y62" s="22"/>
      <c r="Z62" s="22"/>
      <c r="AA62" s="22"/>
      <c r="AB62" s="133">
        <f t="shared" si="5"/>
        <v>0</v>
      </c>
      <c r="AC62" s="134" t="str">
        <f t="shared" si="6"/>
        <v>Moderado</v>
      </c>
      <c r="AD62" s="134">
        <f t="shared" si="3"/>
        <v>3</v>
      </c>
      <c r="AE62" s="135" t="b">
        <f t="shared" si="7"/>
        <v>0</v>
      </c>
      <c r="AF62" s="136" t="s">
        <v>69</v>
      </c>
    </row>
    <row r="63" spans="2:32" ht="25" x14ac:dyDescent="0.2">
      <c r="B63" s="502"/>
      <c r="C63" s="487"/>
      <c r="D63" s="609"/>
      <c r="E63" s="585" t="str">
        <f>'3-IDENTIFICACIÓN DEL RIESGO'!G109</f>
        <v>Riesgo 4</v>
      </c>
      <c r="F63" s="586"/>
      <c r="G63" s="1"/>
      <c r="H63" s="132" t="b">
        <f t="shared" si="0"/>
        <v>0</v>
      </c>
      <c r="I63" s="22"/>
      <c r="J63" s="22"/>
      <c r="K63" s="22"/>
      <c r="L63" s="22"/>
      <c r="M63" s="22"/>
      <c r="N63" s="22"/>
      <c r="O63" s="22"/>
      <c r="P63" s="22"/>
      <c r="Q63" s="22"/>
      <c r="R63" s="22"/>
      <c r="S63" s="22"/>
      <c r="T63" s="22"/>
      <c r="U63" s="22"/>
      <c r="V63" s="22"/>
      <c r="W63" s="22"/>
      <c r="X63" s="22"/>
      <c r="Y63" s="22"/>
      <c r="Z63" s="22"/>
      <c r="AA63" s="22"/>
      <c r="AB63" s="133">
        <f t="shared" si="5"/>
        <v>0</v>
      </c>
      <c r="AC63" s="134" t="str">
        <f t="shared" si="6"/>
        <v>Moderado</v>
      </c>
      <c r="AD63" s="134">
        <f t="shared" si="3"/>
        <v>3</v>
      </c>
      <c r="AE63" s="135" t="b">
        <f t="shared" si="7"/>
        <v>0</v>
      </c>
      <c r="AF63" s="136" t="s">
        <v>69</v>
      </c>
    </row>
    <row r="64" spans="2:32" ht="25" x14ac:dyDescent="0.2">
      <c r="B64" s="503"/>
      <c r="C64" s="489"/>
      <c r="D64" s="610"/>
      <c r="E64" s="585" t="str">
        <f>'3-IDENTIFICACIÓN DEL RIESGO'!G111</f>
        <v>Riesgo 5</v>
      </c>
      <c r="F64" s="586"/>
      <c r="G64" s="1"/>
      <c r="H64" s="132" t="b">
        <f t="shared" si="0"/>
        <v>0</v>
      </c>
      <c r="I64" s="22"/>
      <c r="J64" s="22"/>
      <c r="K64" s="22"/>
      <c r="L64" s="22"/>
      <c r="M64" s="22"/>
      <c r="N64" s="22"/>
      <c r="O64" s="22"/>
      <c r="P64" s="22"/>
      <c r="Q64" s="22"/>
      <c r="R64" s="22"/>
      <c r="S64" s="22"/>
      <c r="T64" s="22"/>
      <c r="U64" s="22"/>
      <c r="V64" s="22"/>
      <c r="W64" s="22"/>
      <c r="X64" s="22"/>
      <c r="Y64" s="22"/>
      <c r="Z64" s="22"/>
      <c r="AA64" s="22"/>
      <c r="AB64" s="133">
        <f t="shared" si="5"/>
        <v>0</v>
      </c>
      <c r="AC64" s="134" t="str">
        <f t="shared" si="6"/>
        <v>Moderado</v>
      </c>
      <c r="AD64" s="134">
        <f t="shared" si="3"/>
        <v>3</v>
      </c>
      <c r="AE64" s="135" t="b">
        <f t="shared" si="7"/>
        <v>0</v>
      </c>
      <c r="AF64" s="136" t="s">
        <v>69</v>
      </c>
    </row>
    <row r="65" spans="2:32" ht="25" x14ac:dyDescent="0.2">
      <c r="B65" s="509" t="str">
        <f>'3-IDENTIFICACIÓN DEL RIESGO'!B113</f>
        <v>Evaluación del Impacto del Ordenamiento Social de la Propiedad Rural</v>
      </c>
      <c r="C65" s="510"/>
      <c r="D65" s="608" t="str">
        <f>'3-IDENTIFICACIÓN DEL RIESGO'!E113</f>
        <v>1. Oficina del Planeación.</v>
      </c>
      <c r="E65" s="585" t="str">
        <f>'3-IDENTIFICACIÓN DEL RIESGO'!G113</f>
        <v>Riesgo 1</v>
      </c>
      <c r="F65" s="586"/>
      <c r="G65" s="1"/>
      <c r="H65" s="132" t="b">
        <f t="shared" si="0"/>
        <v>0</v>
      </c>
      <c r="I65" s="22"/>
      <c r="J65" s="22"/>
      <c r="K65" s="22"/>
      <c r="L65" s="22"/>
      <c r="M65" s="22"/>
      <c r="N65" s="22"/>
      <c r="O65" s="22"/>
      <c r="P65" s="22"/>
      <c r="Q65" s="22"/>
      <c r="R65" s="22"/>
      <c r="S65" s="22"/>
      <c r="T65" s="22"/>
      <c r="U65" s="22"/>
      <c r="V65" s="22"/>
      <c r="W65" s="22"/>
      <c r="X65" s="22"/>
      <c r="Y65" s="22"/>
      <c r="Z65" s="22"/>
      <c r="AA65" s="22"/>
      <c r="AB65" s="133">
        <f t="shared" si="5"/>
        <v>0</v>
      </c>
      <c r="AC65" s="134" t="str">
        <f t="shared" si="6"/>
        <v>Moderado</v>
      </c>
      <c r="AD65" s="134">
        <f t="shared" si="3"/>
        <v>3</v>
      </c>
      <c r="AE65" s="135" t="b">
        <f t="shared" si="7"/>
        <v>0</v>
      </c>
      <c r="AF65" s="136" t="s">
        <v>69</v>
      </c>
    </row>
    <row r="66" spans="2:32" ht="25" x14ac:dyDescent="0.2">
      <c r="B66" s="511"/>
      <c r="C66" s="512"/>
      <c r="D66" s="609"/>
      <c r="E66" s="585" t="str">
        <f>'3-IDENTIFICACIÓN DEL RIESGO'!G115</f>
        <v>Riesgo 2</v>
      </c>
      <c r="F66" s="586"/>
      <c r="G66" s="1"/>
      <c r="H66" s="132" t="b">
        <f t="shared" si="0"/>
        <v>0</v>
      </c>
      <c r="I66" s="22"/>
      <c r="J66" s="22"/>
      <c r="K66" s="22"/>
      <c r="L66" s="22"/>
      <c r="M66" s="22"/>
      <c r="N66" s="22"/>
      <c r="O66" s="22"/>
      <c r="P66" s="22"/>
      <c r="Q66" s="22"/>
      <c r="R66" s="22"/>
      <c r="S66" s="22"/>
      <c r="T66" s="22"/>
      <c r="U66" s="22"/>
      <c r="V66" s="22"/>
      <c r="W66" s="22"/>
      <c r="X66" s="22"/>
      <c r="Y66" s="22"/>
      <c r="Z66" s="22"/>
      <c r="AA66" s="22"/>
      <c r="AB66" s="133">
        <f t="shared" si="5"/>
        <v>0</v>
      </c>
      <c r="AC66" s="134" t="str">
        <f t="shared" si="6"/>
        <v>Moderado</v>
      </c>
      <c r="AD66" s="134">
        <f t="shared" si="3"/>
        <v>3</v>
      </c>
      <c r="AE66" s="135" t="b">
        <f t="shared" si="7"/>
        <v>0</v>
      </c>
      <c r="AF66" s="136" t="s">
        <v>69</v>
      </c>
    </row>
    <row r="67" spans="2:32" ht="25" x14ac:dyDescent="0.2">
      <c r="B67" s="511"/>
      <c r="C67" s="512"/>
      <c r="D67" s="609"/>
      <c r="E67" s="585" t="str">
        <f>'3-IDENTIFICACIÓN DEL RIESGO'!G117</f>
        <v>Riesgo 3</v>
      </c>
      <c r="F67" s="586"/>
      <c r="G67" s="1"/>
      <c r="H67" s="132" t="b">
        <f t="shared" si="0"/>
        <v>0</v>
      </c>
      <c r="I67" s="22"/>
      <c r="J67" s="22"/>
      <c r="K67" s="22"/>
      <c r="L67" s="22"/>
      <c r="M67" s="22"/>
      <c r="N67" s="22"/>
      <c r="O67" s="22"/>
      <c r="P67" s="22"/>
      <c r="Q67" s="22"/>
      <c r="R67" s="22"/>
      <c r="S67" s="22"/>
      <c r="T67" s="22"/>
      <c r="U67" s="22"/>
      <c r="V67" s="22"/>
      <c r="W67" s="22"/>
      <c r="X67" s="22"/>
      <c r="Y67" s="22"/>
      <c r="Z67" s="22"/>
      <c r="AA67" s="22"/>
      <c r="AB67" s="133">
        <f t="shared" si="5"/>
        <v>0</v>
      </c>
      <c r="AC67" s="134" t="str">
        <f t="shared" si="6"/>
        <v>Moderado</v>
      </c>
      <c r="AD67" s="134">
        <f t="shared" si="3"/>
        <v>3</v>
      </c>
      <c r="AE67" s="135" t="b">
        <f t="shared" si="7"/>
        <v>0</v>
      </c>
      <c r="AF67" s="136" t="s">
        <v>69</v>
      </c>
    </row>
    <row r="68" spans="2:32" ht="25" x14ac:dyDescent="0.2">
      <c r="B68" s="511"/>
      <c r="C68" s="512"/>
      <c r="D68" s="609"/>
      <c r="E68" s="585" t="str">
        <f>'3-IDENTIFICACIÓN DEL RIESGO'!G119</f>
        <v>Riesgo 4</v>
      </c>
      <c r="F68" s="586"/>
      <c r="G68" s="1"/>
      <c r="H68" s="132" t="b">
        <f t="shared" si="0"/>
        <v>0</v>
      </c>
      <c r="I68" s="22"/>
      <c r="J68" s="22"/>
      <c r="K68" s="22"/>
      <c r="L68" s="22"/>
      <c r="M68" s="22"/>
      <c r="N68" s="22"/>
      <c r="O68" s="22"/>
      <c r="P68" s="22"/>
      <c r="Q68" s="22"/>
      <c r="R68" s="22"/>
      <c r="S68" s="22"/>
      <c r="T68" s="22"/>
      <c r="U68" s="22"/>
      <c r="V68" s="22"/>
      <c r="W68" s="22"/>
      <c r="X68" s="22"/>
      <c r="Y68" s="22"/>
      <c r="Z68" s="22"/>
      <c r="AA68" s="22"/>
      <c r="AB68" s="133">
        <f t="shared" si="5"/>
        <v>0</v>
      </c>
      <c r="AC68" s="134" t="str">
        <f t="shared" si="6"/>
        <v>Moderado</v>
      </c>
      <c r="AD68" s="134">
        <f t="shared" si="3"/>
        <v>3</v>
      </c>
      <c r="AE68" s="135" t="b">
        <f t="shared" si="7"/>
        <v>0</v>
      </c>
      <c r="AF68" s="136" t="s">
        <v>69</v>
      </c>
    </row>
    <row r="69" spans="2:32" ht="25" x14ac:dyDescent="0.2">
      <c r="B69" s="513"/>
      <c r="C69" s="514"/>
      <c r="D69" s="610"/>
      <c r="E69" s="585" t="str">
        <f>'3-IDENTIFICACIÓN DEL RIESGO'!G121</f>
        <v>Riesgo 5</v>
      </c>
      <c r="F69" s="586"/>
      <c r="G69" s="1"/>
      <c r="H69" s="132" t="b">
        <f t="shared" si="0"/>
        <v>0</v>
      </c>
      <c r="I69" s="22"/>
      <c r="J69" s="22"/>
      <c r="K69" s="22"/>
      <c r="L69" s="22"/>
      <c r="M69" s="22"/>
      <c r="N69" s="22"/>
      <c r="O69" s="22"/>
      <c r="P69" s="22"/>
      <c r="Q69" s="22"/>
      <c r="R69" s="22"/>
      <c r="S69" s="22"/>
      <c r="T69" s="22"/>
      <c r="U69" s="22"/>
      <c r="V69" s="22"/>
      <c r="W69" s="22"/>
      <c r="X69" s="22"/>
      <c r="Y69" s="22"/>
      <c r="Z69" s="22"/>
      <c r="AA69" s="22"/>
      <c r="AB69" s="133">
        <f t="shared" si="5"/>
        <v>0</v>
      </c>
      <c r="AC69" s="134" t="str">
        <f t="shared" si="6"/>
        <v>Moderado</v>
      </c>
      <c r="AD69" s="134">
        <f t="shared" si="3"/>
        <v>3</v>
      </c>
      <c r="AE69" s="135" t="b">
        <f t="shared" si="7"/>
        <v>0</v>
      </c>
      <c r="AF69" s="136" t="s">
        <v>69</v>
      </c>
    </row>
    <row r="70" spans="2:32" ht="25" x14ac:dyDescent="0.2">
      <c r="B70" s="509" t="str">
        <f>'3-IDENTIFICACIÓN DEL RIESGO'!B123</f>
        <v>Gestión de la Información</v>
      </c>
      <c r="C70" s="510"/>
      <c r="D70" s="608" t="str">
        <f>'3-IDENTIFICACIÓN DEL RIESGO'!E123</f>
        <v>1. Dirección General (Comunicaciones y Topografía).
2.Secretaria General.
3. Dirección de Gestión del Ordenamiento Social de la Propiedad.
4. Subdirección de Sistemas de Información de Tierras.</v>
      </c>
      <c r="E70" s="585" t="str">
        <f>'3-IDENTIFICACIÓN DEL RIESGO'!G123</f>
        <v>Riesgo 1</v>
      </c>
      <c r="F70" s="586"/>
      <c r="G70" s="1"/>
      <c r="H70" s="132" t="b">
        <f t="shared" si="0"/>
        <v>0</v>
      </c>
      <c r="I70" s="22"/>
      <c r="J70" s="22"/>
      <c r="K70" s="22"/>
      <c r="L70" s="22"/>
      <c r="M70" s="22"/>
      <c r="N70" s="22"/>
      <c r="O70" s="22"/>
      <c r="P70" s="22"/>
      <c r="Q70" s="22"/>
      <c r="R70" s="22"/>
      <c r="S70" s="22"/>
      <c r="T70" s="22"/>
      <c r="U70" s="22"/>
      <c r="V70" s="22"/>
      <c r="W70" s="22"/>
      <c r="X70" s="22"/>
      <c r="Y70" s="22"/>
      <c r="Z70" s="22"/>
      <c r="AA70" s="22"/>
      <c r="AB70" s="133">
        <f t="shared" si="5"/>
        <v>0</v>
      </c>
      <c r="AC70" s="134" t="str">
        <f t="shared" si="6"/>
        <v>Moderado</v>
      </c>
      <c r="AD70" s="134">
        <f t="shared" si="3"/>
        <v>3</v>
      </c>
      <c r="AE70" s="135" t="b">
        <f t="shared" si="7"/>
        <v>0</v>
      </c>
      <c r="AF70" s="136" t="s">
        <v>69</v>
      </c>
    </row>
    <row r="71" spans="2:32" ht="25" x14ac:dyDescent="0.2">
      <c r="B71" s="511"/>
      <c r="C71" s="512"/>
      <c r="D71" s="609"/>
      <c r="E71" s="585" t="str">
        <f>'3-IDENTIFICACIÓN DEL RIESGO'!G125</f>
        <v>Riesgo 2</v>
      </c>
      <c r="F71" s="586"/>
      <c r="G71" s="1"/>
      <c r="H71" s="132" t="b">
        <f t="shared" si="0"/>
        <v>0</v>
      </c>
      <c r="I71" s="22"/>
      <c r="J71" s="22"/>
      <c r="K71" s="22"/>
      <c r="L71" s="22"/>
      <c r="M71" s="22"/>
      <c r="N71" s="22"/>
      <c r="O71" s="22"/>
      <c r="P71" s="22"/>
      <c r="Q71" s="22"/>
      <c r="R71" s="22"/>
      <c r="S71" s="22"/>
      <c r="T71" s="22"/>
      <c r="U71" s="22"/>
      <c r="V71" s="22"/>
      <c r="W71" s="22"/>
      <c r="X71" s="22"/>
      <c r="Y71" s="22"/>
      <c r="Z71" s="22"/>
      <c r="AA71" s="22"/>
      <c r="AB71" s="133">
        <f t="shared" si="5"/>
        <v>0</v>
      </c>
      <c r="AC71" s="134" t="str">
        <f t="shared" si="6"/>
        <v>Moderado</v>
      </c>
      <c r="AD71" s="134">
        <f t="shared" si="3"/>
        <v>3</v>
      </c>
      <c r="AE71" s="135" t="b">
        <f t="shared" si="7"/>
        <v>0</v>
      </c>
      <c r="AF71" s="136" t="s">
        <v>69</v>
      </c>
    </row>
    <row r="72" spans="2:32" ht="25" x14ac:dyDescent="0.2">
      <c r="B72" s="511"/>
      <c r="C72" s="512"/>
      <c r="D72" s="609"/>
      <c r="E72" s="585" t="str">
        <f>'3-IDENTIFICACIÓN DEL RIESGO'!G127</f>
        <v>Riesgo 3</v>
      </c>
      <c r="F72" s="586"/>
      <c r="G72" s="1"/>
      <c r="H72" s="132" t="b">
        <f t="shared" si="0"/>
        <v>0</v>
      </c>
      <c r="I72" s="22"/>
      <c r="J72" s="22"/>
      <c r="K72" s="22"/>
      <c r="L72" s="22"/>
      <c r="M72" s="22"/>
      <c r="N72" s="22"/>
      <c r="O72" s="22"/>
      <c r="P72" s="22"/>
      <c r="Q72" s="22"/>
      <c r="R72" s="22"/>
      <c r="S72" s="22"/>
      <c r="T72" s="22"/>
      <c r="U72" s="22"/>
      <c r="V72" s="22"/>
      <c r="W72" s="22"/>
      <c r="X72" s="22"/>
      <c r="Y72" s="22"/>
      <c r="Z72" s="22"/>
      <c r="AA72" s="22"/>
      <c r="AB72" s="133">
        <f t="shared" si="5"/>
        <v>0</v>
      </c>
      <c r="AC72" s="134" t="str">
        <f t="shared" si="6"/>
        <v>Moderado</v>
      </c>
      <c r="AD72" s="134">
        <f t="shared" si="3"/>
        <v>3</v>
      </c>
      <c r="AE72" s="135" t="b">
        <f t="shared" si="7"/>
        <v>0</v>
      </c>
      <c r="AF72" s="136" t="s">
        <v>69</v>
      </c>
    </row>
    <row r="73" spans="2:32" ht="25" x14ac:dyDescent="0.2">
      <c r="B73" s="511"/>
      <c r="C73" s="512"/>
      <c r="D73" s="609"/>
      <c r="E73" s="585" t="str">
        <f>'3-IDENTIFICACIÓN DEL RIESGO'!G129</f>
        <v>Riesgo 4</v>
      </c>
      <c r="F73" s="586"/>
      <c r="G73" s="1"/>
      <c r="H73" s="132" t="b">
        <f t="shared" si="0"/>
        <v>0</v>
      </c>
      <c r="I73" s="22"/>
      <c r="J73" s="22"/>
      <c r="K73" s="22"/>
      <c r="L73" s="22"/>
      <c r="M73" s="22"/>
      <c r="N73" s="22"/>
      <c r="O73" s="22"/>
      <c r="P73" s="22"/>
      <c r="Q73" s="22"/>
      <c r="R73" s="22"/>
      <c r="S73" s="22"/>
      <c r="T73" s="22"/>
      <c r="U73" s="22"/>
      <c r="V73" s="22"/>
      <c r="W73" s="22"/>
      <c r="X73" s="22"/>
      <c r="Y73" s="22"/>
      <c r="Z73" s="22"/>
      <c r="AA73" s="22"/>
      <c r="AB73" s="133">
        <f t="shared" si="5"/>
        <v>0</v>
      </c>
      <c r="AC73" s="134" t="str">
        <f t="shared" si="6"/>
        <v>Moderado</v>
      </c>
      <c r="AD73" s="134">
        <f t="shared" si="3"/>
        <v>3</v>
      </c>
      <c r="AE73" s="135" t="b">
        <f t="shared" si="7"/>
        <v>0</v>
      </c>
      <c r="AF73" s="136" t="s">
        <v>69</v>
      </c>
    </row>
    <row r="74" spans="2:32" ht="25" x14ac:dyDescent="0.2">
      <c r="B74" s="513"/>
      <c r="C74" s="514"/>
      <c r="D74" s="610"/>
      <c r="E74" s="585" t="str">
        <f>'3-IDENTIFICACIÓN DEL RIESGO'!G131</f>
        <v>Riesgo 5</v>
      </c>
      <c r="F74" s="586"/>
      <c r="G74" s="1"/>
      <c r="H74" s="132" t="b">
        <f t="shared" si="0"/>
        <v>0</v>
      </c>
      <c r="I74" s="22"/>
      <c r="J74" s="22"/>
      <c r="K74" s="22"/>
      <c r="L74" s="22"/>
      <c r="M74" s="22"/>
      <c r="N74" s="22"/>
      <c r="O74" s="22"/>
      <c r="P74" s="22"/>
      <c r="Q74" s="22"/>
      <c r="R74" s="22"/>
      <c r="S74" s="22"/>
      <c r="T74" s="22"/>
      <c r="U74" s="22"/>
      <c r="V74" s="22"/>
      <c r="W74" s="22"/>
      <c r="X74" s="22"/>
      <c r="Y74" s="22"/>
      <c r="Z74" s="22"/>
      <c r="AA74" s="22"/>
      <c r="AB74" s="133">
        <f t="shared" si="5"/>
        <v>0</v>
      </c>
      <c r="AC74" s="134" t="str">
        <f t="shared" si="6"/>
        <v>Moderado</v>
      </c>
      <c r="AD74" s="134">
        <f t="shared" si="3"/>
        <v>3</v>
      </c>
      <c r="AE74" s="135" t="b">
        <f t="shared" si="7"/>
        <v>0</v>
      </c>
      <c r="AF74" s="136" t="s">
        <v>69</v>
      </c>
    </row>
    <row r="75" spans="2:32" ht="81.75" customHeight="1" x14ac:dyDescent="0.2">
      <c r="B75" s="501" t="str">
        <f>'3-IDENTIFICACIÓN DEL RIESGO'!B133</f>
        <v>Gestión del Talento Humano</v>
      </c>
      <c r="C75" s="485"/>
      <c r="D75" s="608" t="str">
        <f>'3-IDENTIFICACIÓN DEL RIESGO'!E133</f>
        <v>1. Subdirección de Talento Humano.
2. Secretaría General.</v>
      </c>
      <c r="E75" s="585" t="str">
        <f>'3-IDENTIFICACIÓN DEL RIESGO'!G133</f>
        <v>Posibilidad de ocurrencia de prevaricato por la vinculación de personal sin cumplimiento de requisitos mínimos en beneficio particular o de un tercero.</v>
      </c>
      <c r="F75" s="586"/>
      <c r="G75" s="1" t="s">
        <v>18</v>
      </c>
      <c r="H75" s="132">
        <f t="shared" si="0"/>
        <v>4</v>
      </c>
      <c r="I75" s="22" t="s">
        <v>45</v>
      </c>
      <c r="J75" s="22" t="s">
        <v>45</v>
      </c>
      <c r="K75" s="22" t="s">
        <v>45</v>
      </c>
      <c r="L75" s="22" t="s">
        <v>45</v>
      </c>
      <c r="M75" s="22" t="s">
        <v>45</v>
      </c>
      <c r="N75" s="22" t="s">
        <v>45</v>
      </c>
      <c r="O75" s="22" t="s">
        <v>45</v>
      </c>
      <c r="P75" s="22" t="s">
        <v>46</v>
      </c>
      <c r="Q75" s="22" t="s">
        <v>45</v>
      </c>
      <c r="R75" s="22" t="s">
        <v>45</v>
      </c>
      <c r="S75" s="22" t="s">
        <v>45</v>
      </c>
      <c r="T75" s="22" t="s">
        <v>45</v>
      </c>
      <c r="U75" s="22" t="s">
        <v>45</v>
      </c>
      <c r="V75" s="22" t="s">
        <v>45</v>
      </c>
      <c r="W75" s="22" t="s">
        <v>45</v>
      </c>
      <c r="X75" s="22" t="s">
        <v>46</v>
      </c>
      <c r="Y75" s="22" t="s">
        <v>45</v>
      </c>
      <c r="Z75" s="22" t="s">
        <v>45</v>
      </c>
      <c r="AA75" s="22" t="s">
        <v>46</v>
      </c>
      <c r="AB75" s="133">
        <f t="shared" si="5"/>
        <v>16</v>
      </c>
      <c r="AC75" s="134" t="str">
        <f t="shared" si="6"/>
        <v>Catastrófico</v>
      </c>
      <c r="AD75" s="134">
        <f t="shared" si="3"/>
        <v>5</v>
      </c>
      <c r="AE75" s="135" t="str">
        <f t="shared" si="7"/>
        <v>Extremo</v>
      </c>
      <c r="AF75" s="136" t="s">
        <v>69</v>
      </c>
    </row>
    <row r="76" spans="2:32" ht="25" x14ac:dyDescent="0.2">
      <c r="B76" s="502"/>
      <c r="C76" s="487"/>
      <c r="D76" s="609"/>
      <c r="E76" s="585" t="str">
        <f>'3-IDENTIFICACIÓN DEL RIESGO'!G135</f>
        <v>Riesgo 2</v>
      </c>
      <c r="F76" s="586"/>
      <c r="G76" s="1"/>
      <c r="H76" s="132" t="b">
        <f t="shared" si="0"/>
        <v>0</v>
      </c>
      <c r="I76" s="22"/>
      <c r="J76" s="22"/>
      <c r="K76" s="22"/>
      <c r="L76" s="22"/>
      <c r="M76" s="22"/>
      <c r="N76" s="22"/>
      <c r="O76" s="22"/>
      <c r="P76" s="22"/>
      <c r="Q76" s="22"/>
      <c r="R76" s="22"/>
      <c r="S76" s="22"/>
      <c r="T76" s="22"/>
      <c r="U76" s="22"/>
      <c r="V76" s="22"/>
      <c r="W76" s="22"/>
      <c r="X76" s="22"/>
      <c r="Y76" s="22"/>
      <c r="Z76" s="22"/>
      <c r="AA76" s="22"/>
      <c r="AB76" s="133">
        <f t="shared" si="5"/>
        <v>0</v>
      </c>
      <c r="AC76" s="134" t="str">
        <f t="shared" si="6"/>
        <v>Moderado</v>
      </c>
      <c r="AD76" s="134">
        <f t="shared" si="3"/>
        <v>3</v>
      </c>
      <c r="AE76" s="135" t="b">
        <f t="shared" si="7"/>
        <v>0</v>
      </c>
      <c r="AF76" s="136" t="s">
        <v>69</v>
      </c>
    </row>
    <row r="77" spans="2:32" ht="25" x14ac:dyDescent="0.2">
      <c r="B77" s="502"/>
      <c r="C77" s="487"/>
      <c r="D77" s="609"/>
      <c r="E77" s="585" t="str">
        <f>'3-IDENTIFICACIÓN DEL RIESGO'!G137</f>
        <v>Riesgo 3</v>
      </c>
      <c r="F77" s="586"/>
      <c r="G77" s="1"/>
      <c r="H77" s="132" t="b">
        <f t="shared" si="0"/>
        <v>0</v>
      </c>
      <c r="I77" s="22"/>
      <c r="J77" s="22"/>
      <c r="K77" s="22"/>
      <c r="L77" s="22"/>
      <c r="M77" s="22"/>
      <c r="N77" s="22"/>
      <c r="O77" s="22"/>
      <c r="P77" s="22"/>
      <c r="Q77" s="22"/>
      <c r="R77" s="22"/>
      <c r="S77" s="22"/>
      <c r="T77" s="22"/>
      <c r="U77" s="22"/>
      <c r="V77" s="22"/>
      <c r="W77" s="22"/>
      <c r="X77" s="22"/>
      <c r="Y77" s="22"/>
      <c r="Z77" s="22"/>
      <c r="AA77" s="22"/>
      <c r="AB77" s="133">
        <f t="shared" si="5"/>
        <v>0</v>
      </c>
      <c r="AC77" s="134" t="str">
        <f t="shared" si="6"/>
        <v>Moderado</v>
      </c>
      <c r="AD77" s="134">
        <f t="shared" si="3"/>
        <v>3</v>
      </c>
      <c r="AE77" s="135" t="b">
        <f t="shared" si="7"/>
        <v>0</v>
      </c>
      <c r="AF77" s="136" t="s">
        <v>69</v>
      </c>
    </row>
    <row r="78" spans="2:32" ht="25" x14ac:dyDescent="0.2">
      <c r="B78" s="502"/>
      <c r="C78" s="487"/>
      <c r="D78" s="609"/>
      <c r="E78" s="585" t="str">
        <f>'3-IDENTIFICACIÓN DEL RIESGO'!G139</f>
        <v>Riesgo 4</v>
      </c>
      <c r="F78" s="586"/>
      <c r="G78" s="1"/>
      <c r="H78" s="132" t="b">
        <f t="shared" si="0"/>
        <v>0</v>
      </c>
      <c r="I78" s="22"/>
      <c r="J78" s="22"/>
      <c r="K78" s="22"/>
      <c r="L78" s="22"/>
      <c r="M78" s="22"/>
      <c r="N78" s="22"/>
      <c r="O78" s="22"/>
      <c r="P78" s="22"/>
      <c r="Q78" s="22"/>
      <c r="R78" s="22"/>
      <c r="S78" s="22"/>
      <c r="T78" s="22"/>
      <c r="U78" s="22"/>
      <c r="V78" s="22"/>
      <c r="W78" s="22"/>
      <c r="X78" s="22"/>
      <c r="Y78" s="22"/>
      <c r="Z78" s="22"/>
      <c r="AA78" s="22"/>
      <c r="AB78" s="133">
        <f t="shared" si="5"/>
        <v>0</v>
      </c>
      <c r="AC78" s="134" t="str">
        <f t="shared" si="6"/>
        <v>Moderado</v>
      </c>
      <c r="AD78" s="134">
        <f t="shared" si="3"/>
        <v>3</v>
      </c>
      <c r="AE78" s="135" t="b">
        <f t="shared" si="7"/>
        <v>0</v>
      </c>
      <c r="AF78" s="136" t="s">
        <v>69</v>
      </c>
    </row>
    <row r="79" spans="2:32" ht="25" x14ac:dyDescent="0.2">
      <c r="B79" s="503"/>
      <c r="C79" s="489"/>
      <c r="D79" s="610"/>
      <c r="E79" s="585" t="str">
        <f>'3-IDENTIFICACIÓN DEL RIESGO'!G141</f>
        <v>Riesgo 5</v>
      </c>
      <c r="F79" s="586"/>
      <c r="G79" s="1"/>
      <c r="H79" s="132" t="b">
        <f t="shared" si="0"/>
        <v>0</v>
      </c>
      <c r="I79" s="22"/>
      <c r="J79" s="22"/>
      <c r="K79" s="22"/>
      <c r="L79" s="22"/>
      <c r="M79" s="22"/>
      <c r="N79" s="22"/>
      <c r="O79" s="22"/>
      <c r="P79" s="22"/>
      <c r="Q79" s="22"/>
      <c r="R79" s="22"/>
      <c r="S79" s="22"/>
      <c r="T79" s="22"/>
      <c r="U79" s="22"/>
      <c r="V79" s="22"/>
      <c r="W79" s="22"/>
      <c r="X79" s="22"/>
      <c r="Y79" s="22"/>
      <c r="Z79" s="22"/>
      <c r="AA79" s="22"/>
      <c r="AB79" s="133">
        <f t="shared" si="5"/>
        <v>0</v>
      </c>
      <c r="AC79" s="134" t="str">
        <f t="shared" si="6"/>
        <v>Moderado</v>
      </c>
      <c r="AD79" s="134">
        <f t="shared" si="3"/>
        <v>3</v>
      </c>
      <c r="AE79" s="135" t="b">
        <f t="shared" si="7"/>
        <v>0</v>
      </c>
      <c r="AF79" s="136" t="s">
        <v>69</v>
      </c>
    </row>
    <row r="80" spans="2:32" ht="96" customHeight="1" x14ac:dyDescent="0.2">
      <c r="B80" s="501" t="str">
        <f>'3-IDENTIFICACIÓN DEL RIESGO'!B143</f>
        <v>Apoyo Jurídico</v>
      </c>
      <c r="C80" s="485"/>
      <c r="D80" s="608" t="str">
        <f>'3-IDENTIFICACIÓN DEL RIESGO'!E143</f>
        <v>1. Oficina Jurídica</v>
      </c>
      <c r="E80" s="585" t="str">
        <f>'3-IDENTIFICACIÓN DEL RIESGO'!G143</f>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
      <c r="F80" s="586"/>
      <c r="G80" s="1" t="s">
        <v>22</v>
      </c>
      <c r="H80" s="132">
        <f t="shared" si="0"/>
        <v>3</v>
      </c>
      <c r="I80" s="22" t="s">
        <v>45</v>
      </c>
      <c r="J80" s="22" t="s">
        <v>45</v>
      </c>
      <c r="K80" s="22" t="s">
        <v>45</v>
      </c>
      <c r="L80" s="22" t="s">
        <v>45</v>
      </c>
      <c r="M80" s="22" t="s">
        <v>45</v>
      </c>
      <c r="N80" s="22" t="s">
        <v>45</v>
      </c>
      <c r="O80" s="22" t="s">
        <v>45</v>
      </c>
      <c r="P80" s="22" t="s">
        <v>46</v>
      </c>
      <c r="Q80" s="22" t="s">
        <v>46</v>
      </c>
      <c r="R80" s="22" t="s">
        <v>45</v>
      </c>
      <c r="S80" s="22" t="s">
        <v>45</v>
      </c>
      <c r="T80" s="22" t="s">
        <v>45</v>
      </c>
      <c r="U80" s="22" t="s">
        <v>45</v>
      </c>
      <c r="V80" s="22" t="s">
        <v>45</v>
      </c>
      <c r="W80" s="22" t="s">
        <v>45</v>
      </c>
      <c r="X80" s="22" t="s">
        <v>46</v>
      </c>
      <c r="Y80" s="22" t="s">
        <v>45</v>
      </c>
      <c r="Z80" s="22" t="s">
        <v>45</v>
      </c>
      <c r="AA80" s="22" t="s">
        <v>46</v>
      </c>
      <c r="AB80" s="133">
        <f t="shared" si="5"/>
        <v>15</v>
      </c>
      <c r="AC80" s="134" t="str">
        <f t="shared" si="6"/>
        <v>Catastrófico</v>
      </c>
      <c r="AD80" s="134">
        <f t="shared" si="3"/>
        <v>5</v>
      </c>
      <c r="AE80" s="135" t="str">
        <f t="shared" si="7"/>
        <v>Extremo</v>
      </c>
      <c r="AF80" s="136" t="s">
        <v>69</v>
      </c>
    </row>
    <row r="81" spans="2:32" ht="66.75" customHeight="1" x14ac:dyDescent="0.2">
      <c r="B81" s="502"/>
      <c r="C81" s="487"/>
      <c r="D81" s="609"/>
      <c r="E81" s="585" t="str">
        <f>'3-IDENTIFICACIÓN DEL RIESGO'!G145</f>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
      <c r="F81" s="586"/>
      <c r="G81" s="1" t="s">
        <v>22</v>
      </c>
      <c r="H81" s="132">
        <f t="shared" si="0"/>
        <v>3</v>
      </c>
      <c r="I81" s="22" t="s">
        <v>45</v>
      </c>
      <c r="J81" s="22" t="s">
        <v>45</v>
      </c>
      <c r="K81" s="22" t="s">
        <v>45</v>
      </c>
      <c r="L81" s="22" t="s">
        <v>45</v>
      </c>
      <c r="M81" s="22" t="s">
        <v>45</v>
      </c>
      <c r="N81" s="22" t="s">
        <v>45</v>
      </c>
      <c r="O81" s="22" t="s">
        <v>45</v>
      </c>
      <c r="P81" s="22" t="s">
        <v>46</v>
      </c>
      <c r="Q81" s="22" t="s">
        <v>46</v>
      </c>
      <c r="R81" s="22" t="s">
        <v>45</v>
      </c>
      <c r="S81" s="22" t="s">
        <v>45</v>
      </c>
      <c r="T81" s="22" t="s">
        <v>45</v>
      </c>
      <c r="U81" s="22" t="s">
        <v>45</v>
      </c>
      <c r="V81" s="22" t="s">
        <v>45</v>
      </c>
      <c r="W81" s="22" t="s">
        <v>45</v>
      </c>
      <c r="X81" s="22" t="s">
        <v>46</v>
      </c>
      <c r="Y81" s="22" t="s">
        <v>45</v>
      </c>
      <c r="Z81" s="22" t="s">
        <v>45</v>
      </c>
      <c r="AA81" s="22" t="s">
        <v>46</v>
      </c>
      <c r="AB81" s="133">
        <f t="shared" si="5"/>
        <v>15</v>
      </c>
      <c r="AC81" s="134" t="str">
        <f t="shared" si="6"/>
        <v>Catastrófico</v>
      </c>
      <c r="AD81" s="134">
        <f t="shared" si="3"/>
        <v>5</v>
      </c>
      <c r="AE81" s="135" t="str">
        <f t="shared" si="7"/>
        <v>Extremo</v>
      </c>
      <c r="AF81" s="136" t="s">
        <v>69</v>
      </c>
    </row>
    <row r="82" spans="2:32" ht="58.5" customHeight="1" x14ac:dyDescent="0.2">
      <c r="B82" s="502"/>
      <c r="C82" s="487"/>
      <c r="D82" s="609"/>
      <c r="E82" s="585" t="str">
        <f>'3-IDENTIFICACIÓN DEL RIESGO'!G147</f>
        <v>Riesgo 3</v>
      </c>
      <c r="F82" s="586"/>
      <c r="G82" s="1"/>
      <c r="H82" s="132" t="b">
        <f t="shared" si="0"/>
        <v>0</v>
      </c>
      <c r="I82" s="22"/>
      <c r="J82" s="22"/>
      <c r="K82" s="22"/>
      <c r="L82" s="22"/>
      <c r="M82" s="22"/>
      <c r="N82" s="22"/>
      <c r="O82" s="22"/>
      <c r="P82" s="22"/>
      <c r="Q82" s="22"/>
      <c r="R82" s="22"/>
      <c r="S82" s="22"/>
      <c r="T82" s="22"/>
      <c r="U82" s="22"/>
      <c r="V82" s="22"/>
      <c r="W82" s="22"/>
      <c r="X82" s="22"/>
      <c r="Y82" s="22"/>
      <c r="Z82" s="22"/>
      <c r="AA82" s="22"/>
      <c r="AB82" s="133">
        <f t="shared" si="5"/>
        <v>0</v>
      </c>
      <c r="AC82" s="134" t="str">
        <f t="shared" si="6"/>
        <v>Moderado</v>
      </c>
      <c r="AD82" s="134">
        <f t="shared" si="3"/>
        <v>3</v>
      </c>
      <c r="AE82" s="135" t="b">
        <f t="shared" si="7"/>
        <v>0</v>
      </c>
      <c r="AF82" s="136" t="s">
        <v>69</v>
      </c>
    </row>
    <row r="83" spans="2:32" ht="27" customHeight="1" x14ac:dyDescent="0.2">
      <c r="B83" s="502"/>
      <c r="C83" s="487"/>
      <c r="D83" s="609"/>
      <c r="E83" s="585" t="str">
        <f>'3-IDENTIFICACIÓN DEL RIESGO'!G149</f>
        <v>Riesgo 4</v>
      </c>
      <c r="F83" s="586"/>
      <c r="G83" s="1"/>
      <c r="H83" s="132" t="b">
        <f t="shared" si="0"/>
        <v>0</v>
      </c>
      <c r="I83" s="22"/>
      <c r="J83" s="22"/>
      <c r="K83" s="22"/>
      <c r="L83" s="22"/>
      <c r="M83" s="22"/>
      <c r="N83" s="22"/>
      <c r="O83" s="22"/>
      <c r="P83" s="22"/>
      <c r="Q83" s="22"/>
      <c r="R83" s="22"/>
      <c r="S83" s="22"/>
      <c r="T83" s="22"/>
      <c r="U83" s="22"/>
      <c r="V83" s="22"/>
      <c r="W83" s="22"/>
      <c r="X83" s="22"/>
      <c r="Y83" s="22"/>
      <c r="Z83" s="22"/>
      <c r="AA83" s="22"/>
      <c r="AB83" s="133">
        <f t="shared" si="5"/>
        <v>0</v>
      </c>
      <c r="AC83" s="134" t="str">
        <f t="shared" si="6"/>
        <v>Moderado</v>
      </c>
      <c r="AD83" s="134">
        <f t="shared" si="3"/>
        <v>3</v>
      </c>
      <c r="AE83" s="135" t="b">
        <f t="shared" si="7"/>
        <v>0</v>
      </c>
      <c r="AF83" s="136" t="s">
        <v>69</v>
      </c>
    </row>
    <row r="84" spans="2:32" ht="25" x14ac:dyDescent="0.2">
      <c r="B84" s="503"/>
      <c r="C84" s="489"/>
      <c r="D84" s="610"/>
      <c r="E84" s="585" t="str">
        <f>'3-IDENTIFICACIÓN DEL RIESGO'!G151</f>
        <v>Riesgo 5</v>
      </c>
      <c r="F84" s="586"/>
      <c r="G84" s="1"/>
      <c r="H84" s="132" t="b">
        <f t="shared" si="0"/>
        <v>0</v>
      </c>
      <c r="I84" s="22"/>
      <c r="J84" s="22"/>
      <c r="K84" s="22"/>
      <c r="L84" s="22"/>
      <c r="M84" s="22"/>
      <c r="N84" s="22"/>
      <c r="O84" s="22"/>
      <c r="P84" s="22"/>
      <c r="Q84" s="22"/>
      <c r="R84" s="22"/>
      <c r="S84" s="22"/>
      <c r="T84" s="22"/>
      <c r="U84" s="22"/>
      <c r="V84" s="22"/>
      <c r="W84" s="22"/>
      <c r="X84" s="22"/>
      <c r="Y84" s="22"/>
      <c r="Z84" s="22"/>
      <c r="AA84" s="22"/>
      <c r="AB84" s="133">
        <f t="shared" si="5"/>
        <v>0</v>
      </c>
      <c r="AC84" s="134" t="str">
        <f t="shared" si="6"/>
        <v>Moderado</v>
      </c>
      <c r="AD84" s="134">
        <f t="shared" si="3"/>
        <v>3</v>
      </c>
      <c r="AE84" s="135" t="b">
        <f t="shared" si="7"/>
        <v>0</v>
      </c>
      <c r="AF84" s="136" t="s">
        <v>69</v>
      </c>
    </row>
    <row r="85" spans="2:32" ht="128" customHeight="1" x14ac:dyDescent="0.2">
      <c r="B85" s="501" t="str">
        <f>'3-IDENTIFICACIÓN DEL RIESGO'!B153</f>
        <v>Adquisición de Bienes y Servicios</v>
      </c>
      <c r="C85" s="485"/>
      <c r="D85" s="608" t="str">
        <f>'3-IDENTIFICACIÓN DEL RIESGO'!E153</f>
        <v>1. Subdirección Administrativa y Financiera.
2. Secretaría General.</v>
      </c>
      <c r="E85" s="585" t="str">
        <f>'3-IDENTIFICACIÓN DEL RIESGO'!G153</f>
        <v>Posibilidad que se celebren contratos indebidos con vicios estructurales en los pliegos y términos de referencia, debido a la omisión de criterios técnicos establecidos, la evaluación sesgada de proveedores y la falta de supervisión adecuada en la planeación del proceso; motivado por presiones indebidas de terceros, debilidades en los controles internos y carencias en los mecanismos de verificación.</v>
      </c>
      <c r="F85" s="586"/>
      <c r="G85" s="1" t="s">
        <v>18</v>
      </c>
      <c r="H85" s="132">
        <f t="shared" si="0"/>
        <v>4</v>
      </c>
      <c r="I85" s="22" t="s">
        <v>45</v>
      </c>
      <c r="J85" s="22" t="s">
        <v>45</v>
      </c>
      <c r="K85" s="22" t="s">
        <v>45</v>
      </c>
      <c r="L85" s="22" t="s">
        <v>45</v>
      </c>
      <c r="M85" s="22" t="s">
        <v>45</v>
      </c>
      <c r="N85" s="22" t="s">
        <v>45</v>
      </c>
      <c r="O85" s="22" t="s">
        <v>45</v>
      </c>
      <c r="P85" s="22" t="s">
        <v>46</v>
      </c>
      <c r="Q85" s="22" t="s">
        <v>46</v>
      </c>
      <c r="R85" s="22" t="s">
        <v>45</v>
      </c>
      <c r="S85" s="22" t="s">
        <v>45</v>
      </c>
      <c r="T85" s="22" t="s">
        <v>45</v>
      </c>
      <c r="U85" s="22" t="s">
        <v>45</v>
      </c>
      <c r="V85" s="22" t="s">
        <v>45</v>
      </c>
      <c r="W85" s="22" t="s">
        <v>46</v>
      </c>
      <c r="X85" s="22" t="s">
        <v>46</v>
      </c>
      <c r="Y85" s="22" t="s">
        <v>46</v>
      </c>
      <c r="Z85" s="22" t="s">
        <v>45</v>
      </c>
      <c r="AA85" s="22" t="s">
        <v>46</v>
      </c>
      <c r="AB85" s="133">
        <f t="shared" si="5"/>
        <v>13</v>
      </c>
      <c r="AC85" s="134" t="str">
        <f t="shared" si="6"/>
        <v>Catastrófico</v>
      </c>
      <c r="AD85" s="134">
        <f t="shared" si="3"/>
        <v>5</v>
      </c>
      <c r="AE85" s="135" t="str">
        <f t="shared" si="7"/>
        <v>Extremo</v>
      </c>
      <c r="AF85" s="136" t="s">
        <v>69</v>
      </c>
    </row>
    <row r="86" spans="2:32" ht="95" customHeight="1" x14ac:dyDescent="0.2">
      <c r="B86" s="502"/>
      <c r="C86" s="487"/>
      <c r="D86" s="609"/>
      <c r="E86" s="585" t="str">
        <f>'3-IDENTIFICACIÓN DEL RIESGO'!G155</f>
        <v>Posibilidad de ocurrencia de ejecución indebida de contratos por la extralimitación u omisión de la funciones del supervisor del contrato</v>
      </c>
      <c r="F86" s="586"/>
      <c r="G86" s="1" t="s">
        <v>18</v>
      </c>
      <c r="H86" s="132">
        <f t="shared" ref="H86:H99" si="15">IF(G86="Casi Seguro",5,IF(G86="Probable",4,IF(G86="Posible",3,IF(G86="Improbable",2,IF(G86="Rara Vez",1)))))</f>
        <v>4</v>
      </c>
      <c r="I86" s="22" t="s">
        <v>45</v>
      </c>
      <c r="J86" s="22" t="s">
        <v>46</v>
      </c>
      <c r="K86" s="22" t="s">
        <v>46</v>
      </c>
      <c r="L86" s="22" t="s">
        <v>45</v>
      </c>
      <c r="M86" s="22" t="s">
        <v>45</v>
      </c>
      <c r="N86" s="22" t="s">
        <v>45</v>
      </c>
      <c r="O86" s="22" t="s">
        <v>45</v>
      </c>
      <c r="P86" s="22" t="s">
        <v>46</v>
      </c>
      <c r="Q86" s="22" t="s">
        <v>46</v>
      </c>
      <c r="R86" s="22" t="s">
        <v>45</v>
      </c>
      <c r="S86" s="22" t="s">
        <v>45</v>
      </c>
      <c r="T86" s="22" t="s">
        <v>45</v>
      </c>
      <c r="U86" s="22" t="s">
        <v>45</v>
      </c>
      <c r="V86" s="22" t="s">
        <v>45</v>
      </c>
      <c r="W86" s="22" t="s">
        <v>45</v>
      </c>
      <c r="X86" s="22" t="s">
        <v>46</v>
      </c>
      <c r="Y86" s="22" t="s">
        <v>46</v>
      </c>
      <c r="Z86" s="22" t="s">
        <v>45</v>
      </c>
      <c r="AA86" s="22" t="s">
        <v>46</v>
      </c>
      <c r="AB86" s="133">
        <f t="shared" si="5"/>
        <v>12</v>
      </c>
      <c r="AC86" s="134" t="str">
        <f t="shared" si="6"/>
        <v>Catastrófico</v>
      </c>
      <c r="AD86" s="134">
        <f t="shared" ref="AD86:AD99" si="16">IF(AC86="Catastrófico",5,IF(AC86="Mayor",4,IF(AC86="Moderado",3)))</f>
        <v>5</v>
      </c>
      <c r="AE86" s="135" t="str">
        <f t="shared" si="7"/>
        <v>Extremo</v>
      </c>
      <c r="AF86" s="136" t="s">
        <v>69</v>
      </c>
    </row>
    <row r="87" spans="2:32" ht="138" customHeight="1" x14ac:dyDescent="0.2">
      <c r="B87" s="502"/>
      <c r="C87" s="487"/>
      <c r="D87" s="609"/>
      <c r="E87" s="585" t="str">
        <f>'3-IDENTIFICACIÓN DEL RIESGO'!G157</f>
        <v>Posibilidad de ocurrencia de prevaricato por la omisión del debido proceso administrativo sancionatorio, cuando se presenten incumplimientos contractuales.</v>
      </c>
      <c r="F87" s="586"/>
      <c r="G87" s="1" t="s">
        <v>18</v>
      </c>
      <c r="H87" s="132">
        <f t="shared" si="15"/>
        <v>4</v>
      </c>
      <c r="I87" s="22" t="s">
        <v>45</v>
      </c>
      <c r="J87" s="22" t="s">
        <v>45</v>
      </c>
      <c r="K87" s="22" t="s">
        <v>45</v>
      </c>
      <c r="L87" s="22" t="s">
        <v>45</v>
      </c>
      <c r="M87" s="22" t="s">
        <v>45</v>
      </c>
      <c r="N87" s="22" t="s">
        <v>45</v>
      </c>
      <c r="O87" s="22" t="s">
        <v>45</v>
      </c>
      <c r="P87" s="22" t="s">
        <v>46</v>
      </c>
      <c r="Q87" s="22" t="s">
        <v>46</v>
      </c>
      <c r="R87" s="22" t="s">
        <v>45</v>
      </c>
      <c r="S87" s="22" t="s">
        <v>45</v>
      </c>
      <c r="T87" s="22" t="s">
        <v>45</v>
      </c>
      <c r="U87" s="22" t="s">
        <v>45</v>
      </c>
      <c r="V87" s="22" t="s">
        <v>45</v>
      </c>
      <c r="W87" s="22" t="s">
        <v>45</v>
      </c>
      <c r="X87" s="22" t="s">
        <v>46</v>
      </c>
      <c r="Y87" s="22" t="s">
        <v>46</v>
      </c>
      <c r="Z87" s="22" t="s">
        <v>45</v>
      </c>
      <c r="AA87" s="22" t="s">
        <v>46</v>
      </c>
      <c r="AB87" s="133">
        <f t="shared" si="5"/>
        <v>14</v>
      </c>
      <c r="AC87" s="134" t="str">
        <f t="shared" si="6"/>
        <v>Catastrófico</v>
      </c>
      <c r="AD87" s="134">
        <f t="shared" si="16"/>
        <v>5</v>
      </c>
      <c r="AE87" s="135" t="str">
        <f t="shared" si="7"/>
        <v>Extremo</v>
      </c>
      <c r="AF87" s="136" t="s">
        <v>69</v>
      </c>
    </row>
    <row r="88" spans="2:32" ht="25" x14ac:dyDescent="0.2">
      <c r="B88" s="502"/>
      <c r="C88" s="487"/>
      <c r="D88" s="609"/>
      <c r="E88" s="585" t="str">
        <f>'3-IDENTIFICACIÓN DEL RIESGO'!G159</f>
        <v>Riesgo 4</v>
      </c>
      <c r="F88" s="586"/>
      <c r="G88" s="1"/>
      <c r="H88" s="132" t="b">
        <f t="shared" si="15"/>
        <v>0</v>
      </c>
      <c r="I88" s="22"/>
      <c r="J88" s="22"/>
      <c r="K88" s="22"/>
      <c r="L88" s="22"/>
      <c r="M88" s="22"/>
      <c r="N88" s="22"/>
      <c r="O88" s="22"/>
      <c r="P88" s="22"/>
      <c r="Q88" s="22"/>
      <c r="R88" s="22"/>
      <c r="S88" s="22"/>
      <c r="T88" s="22"/>
      <c r="U88" s="22"/>
      <c r="V88" s="22"/>
      <c r="W88" s="22"/>
      <c r="X88" s="22"/>
      <c r="Y88" s="22"/>
      <c r="Z88" s="22"/>
      <c r="AA88" s="22"/>
      <c r="AB88" s="133">
        <f t="shared" si="5"/>
        <v>0</v>
      </c>
      <c r="AC88" s="134" t="str">
        <f t="shared" si="6"/>
        <v>Moderado</v>
      </c>
      <c r="AD88" s="134">
        <f t="shared" si="16"/>
        <v>3</v>
      </c>
      <c r="AE88" s="135" t="b">
        <f t="shared" si="7"/>
        <v>0</v>
      </c>
      <c r="AF88" s="136" t="s">
        <v>69</v>
      </c>
    </row>
    <row r="89" spans="2:32" ht="25" x14ac:dyDescent="0.2">
      <c r="B89" s="503"/>
      <c r="C89" s="489"/>
      <c r="D89" s="610"/>
      <c r="E89" s="585" t="str">
        <f>'3-IDENTIFICACIÓN DEL RIESGO'!G161</f>
        <v>Riesgo 5</v>
      </c>
      <c r="F89" s="586"/>
      <c r="G89" s="1"/>
      <c r="H89" s="132" t="b">
        <f t="shared" si="15"/>
        <v>0</v>
      </c>
      <c r="I89" s="22"/>
      <c r="J89" s="22"/>
      <c r="K89" s="22"/>
      <c r="L89" s="22"/>
      <c r="M89" s="22"/>
      <c r="N89" s="22"/>
      <c r="O89" s="22"/>
      <c r="P89" s="22"/>
      <c r="Q89" s="22"/>
      <c r="R89" s="22"/>
      <c r="S89" s="22"/>
      <c r="T89" s="22"/>
      <c r="U89" s="22"/>
      <c r="V89" s="22"/>
      <c r="W89" s="22"/>
      <c r="X89" s="22"/>
      <c r="Y89" s="22"/>
      <c r="Z89" s="22"/>
      <c r="AA89" s="22"/>
      <c r="AB89" s="133">
        <f t="shared" si="5"/>
        <v>0</v>
      </c>
      <c r="AC89" s="134" t="str">
        <f t="shared" si="6"/>
        <v>Moderado</v>
      </c>
      <c r="AD89" s="134">
        <f t="shared" si="16"/>
        <v>3</v>
      </c>
      <c r="AE89" s="135" t="b">
        <f t="shared" si="7"/>
        <v>0</v>
      </c>
      <c r="AF89" s="136" t="s">
        <v>69</v>
      </c>
    </row>
    <row r="90" spans="2:32" ht="25" x14ac:dyDescent="0.2">
      <c r="B90" s="509" t="str">
        <f>'3-IDENTIFICACIÓN DEL RIESGO'!B163</f>
        <v>Administración de Bienes y Servicios</v>
      </c>
      <c r="C90" s="510"/>
      <c r="D90" s="608" t="str">
        <f>'3-IDENTIFICACIÓN DEL RIESGO'!E163</f>
        <v>1. Subdirección Administrativa y Financiera.
2. Secretaría General.</v>
      </c>
      <c r="E90" s="585" t="str">
        <f>'3-IDENTIFICACIÓN DEL RIESGO'!G163</f>
        <v>Posibilidad de incurrir en peculado con los bienes devolutivos de la Agencia Nacional de Tierras</v>
      </c>
      <c r="F90" s="586"/>
      <c r="G90" s="1" t="s">
        <v>18</v>
      </c>
      <c r="H90" s="132">
        <f t="shared" si="15"/>
        <v>4</v>
      </c>
      <c r="I90" s="22" t="s">
        <v>45</v>
      </c>
      <c r="J90" s="22" t="s">
        <v>45</v>
      </c>
      <c r="K90" s="22" t="s">
        <v>45</v>
      </c>
      <c r="L90" s="22" t="s">
        <v>45</v>
      </c>
      <c r="M90" s="22" t="s">
        <v>45</v>
      </c>
      <c r="N90" s="22" t="s">
        <v>45</v>
      </c>
      <c r="O90" s="22" t="s">
        <v>45</v>
      </c>
      <c r="P90" s="22" t="s">
        <v>45</v>
      </c>
      <c r="Q90" s="22" t="s">
        <v>45</v>
      </c>
      <c r="R90" s="22" t="s">
        <v>45</v>
      </c>
      <c r="S90" s="22" t="s">
        <v>45</v>
      </c>
      <c r="T90" s="22" t="s">
        <v>45</v>
      </c>
      <c r="U90" s="22" t="s">
        <v>45</v>
      </c>
      <c r="V90" s="22" t="s">
        <v>45</v>
      </c>
      <c r="W90" s="22" t="s">
        <v>45</v>
      </c>
      <c r="X90" s="22" t="s">
        <v>46</v>
      </c>
      <c r="Y90" s="22" t="s">
        <v>46</v>
      </c>
      <c r="Z90" s="22" t="s">
        <v>46</v>
      </c>
      <c r="AA90" s="22" t="s">
        <v>46</v>
      </c>
      <c r="AB90" s="133">
        <f t="shared" si="5"/>
        <v>15</v>
      </c>
      <c r="AC90" s="134" t="str">
        <f t="shared" si="6"/>
        <v>Catastrófico</v>
      </c>
      <c r="AD90" s="134">
        <f t="shared" si="16"/>
        <v>5</v>
      </c>
      <c r="AE90" s="135" t="str">
        <f t="shared" si="7"/>
        <v>Extremo</v>
      </c>
      <c r="AF90" s="136" t="s">
        <v>69</v>
      </c>
    </row>
    <row r="91" spans="2:32" ht="25" x14ac:dyDescent="0.2">
      <c r="B91" s="511"/>
      <c r="C91" s="512"/>
      <c r="D91" s="609"/>
      <c r="E91" s="585" t="str">
        <f>'3-IDENTIFICACIÓN DEL RIESGO'!G165</f>
        <v>Riesgo 2</v>
      </c>
      <c r="F91" s="586"/>
      <c r="G91" s="1"/>
      <c r="H91" s="132" t="b">
        <f t="shared" si="15"/>
        <v>0</v>
      </c>
      <c r="I91" s="22"/>
      <c r="J91" s="22"/>
      <c r="K91" s="22"/>
      <c r="L91" s="22"/>
      <c r="M91" s="22"/>
      <c r="N91" s="22"/>
      <c r="O91" s="22"/>
      <c r="P91" s="22"/>
      <c r="Q91" s="22"/>
      <c r="R91" s="22"/>
      <c r="S91" s="22"/>
      <c r="T91" s="22"/>
      <c r="U91" s="22"/>
      <c r="V91" s="22"/>
      <c r="W91" s="22"/>
      <c r="X91" s="22"/>
      <c r="Y91" s="22"/>
      <c r="Z91" s="22"/>
      <c r="AA91" s="22"/>
      <c r="AB91" s="133">
        <f t="shared" si="5"/>
        <v>0</v>
      </c>
      <c r="AC91" s="134" t="str">
        <f t="shared" si="6"/>
        <v>Moderado</v>
      </c>
      <c r="AD91" s="134">
        <f t="shared" si="16"/>
        <v>3</v>
      </c>
      <c r="AE91" s="135" t="b">
        <f t="shared" si="7"/>
        <v>0</v>
      </c>
      <c r="AF91" s="136" t="s">
        <v>69</v>
      </c>
    </row>
    <row r="92" spans="2:32" ht="25" x14ac:dyDescent="0.2">
      <c r="B92" s="511"/>
      <c r="C92" s="512"/>
      <c r="D92" s="609"/>
      <c r="E92" s="585" t="str">
        <f>'3-IDENTIFICACIÓN DEL RIESGO'!G167</f>
        <v>Riesgo 3</v>
      </c>
      <c r="F92" s="586"/>
      <c r="G92" s="1"/>
      <c r="H92" s="132" t="b">
        <f t="shared" si="15"/>
        <v>0</v>
      </c>
      <c r="I92" s="22"/>
      <c r="J92" s="22"/>
      <c r="K92" s="22"/>
      <c r="L92" s="22"/>
      <c r="M92" s="22"/>
      <c r="N92" s="22"/>
      <c r="O92" s="22"/>
      <c r="P92" s="22"/>
      <c r="Q92" s="22"/>
      <c r="R92" s="22"/>
      <c r="S92" s="22"/>
      <c r="T92" s="22"/>
      <c r="U92" s="22"/>
      <c r="V92" s="22"/>
      <c r="W92" s="22"/>
      <c r="X92" s="22"/>
      <c r="Y92" s="22"/>
      <c r="Z92" s="22"/>
      <c r="AA92" s="22"/>
      <c r="AB92" s="133">
        <f t="shared" si="5"/>
        <v>0</v>
      </c>
      <c r="AC92" s="134" t="str">
        <f t="shared" si="6"/>
        <v>Moderado</v>
      </c>
      <c r="AD92" s="134">
        <f t="shared" si="16"/>
        <v>3</v>
      </c>
      <c r="AE92" s="135" t="b">
        <f t="shared" si="7"/>
        <v>0</v>
      </c>
      <c r="AF92" s="136" t="s">
        <v>69</v>
      </c>
    </row>
    <row r="93" spans="2:32" ht="25" x14ac:dyDescent="0.2">
      <c r="B93" s="511"/>
      <c r="C93" s="512"/>
      <c r="D93" s="609"/>
      <c r="E93" s="585" t="str">
        <f>'3-IDENTIFICACIÓN DEL RIESGO'!G169</f>
        <v>Riesgo 4</v>
      </c>
      <c r="F93" s="586"/>
      <c r="G93" s="1"/>
      <c r="H93" s="132" t="b">
        <f t="shared" si="15"/>
        <v>0</v>
      </c>
      <c r="I93" s="22"/>
      <c r="J93" s="22"/>
      <c r="K93" s="22"/>
      <c r="L93" s="22"/>
      <c r="M93" s="22"/>
      <c r="N93" s="22"/>
      <c r="O93" s="22"/>
      <c r="P93" s="22"/>
      <c r="Q93" s="22"/>
      <c r="R93" s="22"/>
      <c r="S93" s="22"/>
      <c r="T93" s="22"/>
      <c r="U93" s="22"/>
      <c r="V93" s="22"/>
      <c r="W93" s="22"/>
      <c r="X93" s="22"/>
      <c r="Y93" s="22"/>
      <c r="Z93" s="22"/>
      <c r="AA93" s="22"/>
      <c r="AB93" s="133">
        <f t="shared" si="5"/>
        <v>0</v>
      </c>
      <c r="AC93" s="134" t="str">
        <f t="shared" si="6"/>
        <v>Moderado</v>
      </c>
      <c r="AD93" s="134">
        <f t="shared" si="16"/>
        <v>3</v>
      </c>
      <c r="AE93" s="135" t="b">
        <f t="shared" si="7"/>
        <v>0</v>
      </c>
      <c r="AF93" s="136" t="s">
        <v>69</v>
      </c>
    </row>
    <row r="94" spans="2:32" ht="25" x14ac:dyDescent="0.2">
      <c r="B94" s="513"/>
      <c r="C94" s="514"/>
      <c r="D94" s="610"/>
      <c r="E94" s="585" t="str">
        <f>'3-IDENTIFICACIÓN DEL RIESGO'!G171</f>
        <v>Riesgo 5</v>
      </c>
      <c r="F94" s="586"/>
      <c r="G94" s="1"/>
      <c r="H94" s="132" t="b">
        <f t="shared" si="15"/>
        <v>0</v>
      </c>
      <c r="I94" s="22"/>
      <c r="J94" s="22"/>
      <c r="K94" s="22"/>
      <c r="L94" s="22"/>
      <c r="M94" s="22"/>
      <c r="N94" s="22"/>
      <c r="O94" s="22"/>
      <c r="P94" s="22"/>
      <c r="Q94" s="22"/>
      <c r="R94" s="22"/>
      <c r="S94" s="22"/>
      <c r="T94" s="22"/>
      <c r="U94" s="22"/>
      <c r="V94" s="22"/>
      <c r="W94" s="22"/>
      <c r="X94" s="22"/>
      <c r="Y94" s="22"/>
      <c r="Z94" s="22"/>
      <c r="AA94" s="22"/>
      <c r="AB94" s="133">
        <f t="shared" si="5"/>
        <v>0</v>
      </c>
      <c r="AC94" s="134" t="str">
        <f t="shared" si="6"/>
        <v>Moderado</v>
      </c>
      <c r="AD94" s="134">
        <f t="shared" si="16"/>
        <v>3</v>
      </c>
      <c r="AE94" s="135" t="b">
        <f t="shared" si="7"/>
        <v>0</v>
      </c>
      <c r="AF94" s="136" t="s">
        <v>69</v>
      </c>
    </row>
    <row r="95" spans="2:32" ht="150" customHeight="1" x14ac:dyDescent="0.2">
      <c r="B95" s="493" t="str">
        <f>'3-IDENTIFICACIÓN DEL RIESGO'!B173</f>
        <v>Gestión Financiera</v>
      </c>
      <c r="C95" s="493"/>
      <c r="D95" s="622" t="str">
        <f>'3-IDENTIFICACIÓN DEL RIESGO'!E173</f>
        <v xml:space="preserve">1. Secretaría General.
2. Subdirección Administrativa y Financiera.
3. Subdirección de Administracion de Tierras de la Nación.
4. Oficina de Planeación </v>
      </c>
      <c r="E95" s="585" t="str">
        <f>'3-IDENTIFICACIÓN DEL RIESGO'!G173</f>
        <v>Posibilidad de ocurrencia de hechos de prevaricato por legalización y obligación y/o falsedad ideológica en el trámite de las cuentas de cobro generadas por los proveedores de la Agencia Nacional de Tierras, sin el cumplimiento de requisitos presupuestales y contables exigidos por la entidad y la ley.</v>
      </c>
      <c r="F95" s="586"/>
      <c r="G95" s="6" t="s">
        <v>18</v>
      </c>
      <c r="H95" s="132">
        <f t="shared" si="15"/>
        <v>4</v>
      </c>
      <c r="I95" s="22" t="s">
        <v>45</v>
      </c>
      <c r="J95" s="22" t="s">
        <v>45</v>
      </c>
      <c r="K95" s="22" t="s">
        <v>45</v>
      </c>
      <c r="L95" s="22" t="s">
        <v>45</v>
      </c>
      <c r="M95" s="22" t="s">
        <v>45</v>
      </c>
      <c r="N95" s="22" t="s">
        <v>45</v>
      </c>
      <c r="O95" s="22" t="s">
        <v>46</v>
      </c>
      <c r="P95" s="22" t="s">
        <v>45</v>
      </c>
      <c r="Q95" s="22" t="s">
        <v>46</v>
      </c>
      <c r="R95" s="22" t="s">
        <v>45</v>
      </c>
      <c r="S95" s="22" t="s">
        <v>45</v>
      </c>
      <c r="T95" s="22" t="s">
        <v>45</v>
      </c>
      <c r="U95" s="22" t="s">
        <v>45</v>
      </c>
      <c r="V95" s="22" t="s">
        <v>45</v>
      </c>
      <c r="W95" s="22" t="s">
        <v>45</v>
      </c>
      <c r="X95" s="22" t="s">
        <v>46</v>
      </c>
      <c r="Y95" s="22" t="s">
        <v>45</v>
      </c>
      <c r="Z95" s="22" t="s">
        <v>45</v>
      </c>
      <c r="AA95" s="22" t="s">
        <v>46</v>
      </c>
      <c r="AB95" s="133">
        <f t="shared" si="5"/>
        <v>15</v>
      </c>
      <c r="AC95" s="134" t="str">
        <f t="shared" si="6"/>
        <v>Catastrófico</v>
      </c>
      <c r="AD95" s="134">
        <f t="shared" si="16"/>
        <v>5</v>
      </c>
      <c r="AE95" s="135" t="str">
        <f t="shared" si="7"/>
        <v>Extremo</v>
      </c>
      <c r="AF95" s="136" t="s">
        <v>69</v>
      </c>
    </row>
    <row r="96" spans="2:32" ht="25" x14ac:dyDescent="0.2">
      <c r="B96" s="493"/>
      <c r="C96" s="493"/>
      <c r="D96" s="622"/>
      <c r="E96" s="585" t="str">
        <f>'3-IDENTIFICACIÓN DEL RIESGO'!G175</f>
        <v>Riesgo 2</v>
      </c>
      <c r="F96" s="586"/>
      <c r="G96" s="6"/>
      <c r="H96" s="132" t="b">
        <f t="shared" si="15"/>
        <v>0</v>
      </c>
      <c r="I96" s="22"/>
      <c r="J96" s="22"/>
      <c r="K96" s="22"/>
      <c r="L96" s="22"/>
      <c r="M96" s="22"/>
      <c r="N96" s="22"/>
      <c r="O96" s="22"/>
      <c r="P96" s="22"/>
      <c r="Q96" s="22"/>
      <c r="R96" s="22"/>
      <c r="S96" s="22"/>
      <c r="T96" s="22"/>
      <c r="U96" s="22"/>
      <c r="V96" s="22"/>
      <c r="W96" s="22"/>
      <c r="X96" s="22"/>
      <c r="Y96" s="22"/>
      <c r="Z96" s="22"/>
      <c r="AA96" s="22"/>
      <c r="AB96" s="133">
        <f t="shared" si="5"/>
        <v>0</v>
      </c>
      <c r="AC96" s="134" t="str">
        <f t="shared" si="6"/>
        <v>Moderado</v>
      </c>
      <c r="AD96" s="134">
        <f t="shared" si="16"/>
        <v>3</v>
      </c>
      <c r="AE96" s="135" t="b">
        <f t="shared" si="7"/>
        <v>0</v>
      </c>
      <c r="AF96" s="136" t="s">
        <v>69</v>
      </c>
    </row>
    <row r="97" spans="2:32" ht="25" x14ac:dyDescent="0.2">
      <c r="B97" s="493"/>
      <c r="C97" s="493"/>
      <c r="D97" s="622"/>
      <c r="E97" s="585" t="str">
        <f>'3-IDENTIFICACIÓN DEL RIESGO'!G177</f>
        <v>Riesgo 3</v>
      </c>
      <c r="F97" s="586"/>
      <c r="G97" s="6"/>
      <c r="H97" s="132" t="b">
        <f t="shared" si="15"/>
        <v>0</v>
      </c>
      <c r="I97" s="22"/>
      <c r="J97" s="22"/>
      <c r="K97" s="22"/>
      <c r="L97" s="22"/>
      <c r="M97" s="22"/>
      <c r="N97" s="22"/>
      <c r="O97" s="22"/>
      <c r="P97" s="22"/>
      <c r="Q97" s="22"/>
      <c r="R97" s="22"/>
      <c r="S97" s="22"/>
      <c r="T97" s="22"/>
      <c r="U97" s="22"/>
      <c r="V97" s="22"/>
      <c r="W97" s="22"/>
      <c r="X97" s="22"/>
      <c r="Y97" s="22"/>
      <c r="Z97" s="22"/>
      <c r="AA97" s="22"/>
      <c r="AB97" s="133">
        <f t="shared" ref="AB97:AB101" si="17">COUNTIF(I97:AA97,"SI")</f>
        <v>0</v>
      </c>
      <c r="AC97" s="134" t="str">
        <f t="shared" ref="AC97:AC101" si="18">IF(AB97&lt;6,"Moderado",IF(AB97&lt;12,"Mayor",IF(AB97&lt;20,"Catastrófico")))</f>
        <v>Moderado</v>
      </c>
      <c r="AD97" s="134">
        <f t="shared" si="16"/>
        <v>3</v>
      </c>
      <c r="AE97" s="135" t="b">
        <f t="shared" ref="AE97:AE101" si="19">IF(OR(AND(AC97="Moderado",G97="Rara Vez"),AND(AC97="Moderado",G97="Improbable")),"Moderado",IF(OR(AND(AC97="Mayor",G97="Improbable"),AND(AC97="Mayor",G97="Rara Vez"),AND(AC97="Moderado",G97="Probable"),AND(AC97="Moderado",G97="Posible")),"Alto",IF(OR(AND(AC97="Moderado",G97="Casi Seguro"),AND(AC97="Mayor",G97="Posible"),AND(AC97="Mayor",G97="Probable"),AND(AC97="Mayor",G97="Casi Seguro")),"Extremo",IF(AC97="Catastrófico","Extremo"))))</f>
        <v>0</v>
      </c>
      <c r="AF97" s="136" t="s">
        <v>69</v>
      </c>
    </row>
    <row r="98" spans="2:32" ht="25" x14ac:dyDescent="0.2">
      <c r="B98" s="493"/>
      <c r="C98" s="493"/>
      <c r="D98" s="622"/>
      <c r="E98" s="585" t="str">
        <f>'3-IDENTIFICACIÓN DEL RIESGO'!G179</f>
        <v>Riesgo 4</v>
      </c>
      <c r="F98" s="586"/>
      <c r="G98" s="6"/>
      <c r="H98" s="132" t="b">
        <f t="shared" si="15"/>
        <v>0</v>
      </c>
      <c r="I98" s="22"/>
      <c r="J98" s="22"/>
      <c r="K98" s="22"/>
      <c r="L98" s="22"/>
      <c r="M98" s="22"/>
      <c r="N98" s="22"/>
      <c r="O98" s="22"/>
      <c r="P98" s="22"/>
      <c r="Q98" s="22"/>
      <c r="R98" s="22"/>
      <c r="S98" s="22"/>
      <c r="T98" s="22"/>
      <c r="U98" s="22"/>
      <c r="V98" s="22"/>
      <c r="W98" s="22"/>
      <c r="X98" s="22"/>
      <c r="Y98" s="22"/>
      <c r="Z98" s="22"/>
      <c r="AA98" s="22"/>
      <c r="AB98" s="133">
        <f t="shared" si="17"/>
        <v>0</v>
      </c>
      <c r="AC98" s="134" t="str">
        <f t="shared" si="18"/>
        <v>Moderado</v>
      </c>
      <c r="AD98" s="134">
        <f t="shared" si="16"/>
        <v>3</v>
      </c>
      <c r="AE98" s="135" t="b">
        <f t="shared" si="19"/>
        <v>0</v>
      </c>
      <c r="AF98" s="136" t="s">
        <v>69</v>
      </c>
    </row>
    <row r="99" spans="2:32" ht="25" x14ac:dyDescent="0.2">
      <c r="B99" s="493"/>
      <c r="C99" s="493"/>
      <c r="D99" s="622"/>
      <c r="E99" s="585" t="str">
        <f>'3-IDENTIFICACIÓN DEL RIESGO'!G181</f>
        <v>Riesgo 5</v>
      </c>
      <c r="F99" s="586"/>
      <c r="G99" s="6"/>
      <c r="H99" s="132" t="b">
        <f t="shared" si="15"/>
        <v>0</v>
      </c>
      <c r="I99" s="22"/>
      <c r="J99" s="22"/>
      <c r="K99" s="22"/>
      <c r="L99" s="22"/>
      <c r="M99" s="22"/>
      <c r="N99" s="22"/>
      <c r="O99" s="22"/>
      <c r="P99" s="22"/>
      <c r="Q99" s="22"/>
      <c r="R99" s="22"/>
      <c r="S99" s="22"/>
      <c r="T99" s="22"/>
      <c r="U99" s="22"/>
      <c r="V99" s="22"/>
      <c r="W99" s="22"/>
      <c r="X99" s="22"/>
      <c r="Y99" s="22"/>
      <c r="Z99" s="22"/>
      <c r="AA99" s="22"/>
      <c r="AB99" s="133">
        <f t="shared" si="17"/>
        <v>0</v>
      </c>
      <c r="AC99" s="134" t="str">
        <f t="shared" si="18"/>
        <v>Moderado</v>
      </c>
      <c r="AD99" s="134">
        <f t="shared" si="16"/>
        <v>3</v>
      </c>
      <c r="AE99" s="135" t="b">
        <f t="shared" si="19"/>
        <v>0</v>
      </c>
      <c r="AF99" s="136" t="s">
        <v>69</v>
      </c>
    </row>
    <row r="100" spans="2:32" ht="25" x14ac:dyDescent="0.2">
      <c r="B100" s="576" t="str">
        <f>'3-IDENTIFICACIÓN DEL RIESGO'!B183</f>
        <v>Seguimiento, Evaluación y Mejora</v>
      </c>
      <c r="C100" s="576"/>
      <c r="D100" s="622" t="str">
        <f>'3-IDENTIFICACIÓN DEL RIESGO'!E183</f>
        <v xml:space="preserve">1. Oficina de Control Interno.
2. Oficina de Planeación.
3. Oficina del Inspector de Gestión de Tierras.
4. Secretaría General
</v>
      </c>
      <c r="E100" s="585" t="str">
        <f>'3-IDENTIFICACIÓN DEL RIESGO'!G183</f>
        <v>Riesgo 1</v>
      </c>
      <c r="F100" s="586"/>
      <c r="G100" s="6"/>
      <c r="H100" s="132" t="b">
        <f t="shared" ref="H100:H104" si="20">IF(G100="Casi Seguro",5,IF(G100="Probable",4,IF(G100="Posible",3,IF(G100="Improbable",2,IF(G100="Rara Vez",1)))))</f>
        <v>0</v>
      </c>
      <c r="I100" s="22"/>
      <c r="J100" s="22"/>
      <c r="K100" s="22"/>
      <c r="L100" s="22"/>
      <c r="M100" s="22"/>
      <c r="N100" s="22"/>
      <c r="O100" s="22"/>
      <c r="P100" s="22"/>
      <c r="Q100" s="22"/>
      <c r="R100" s="22"/>
      <c r="S100" s="22"/>
      <c r="T100" s="22"/>
      <c r="U100" s="22"/>
      <c r="V100" s="22"/>
      <c r="W100" s="22"/>
      <c r="X100" s="22"/>
      <c r="Y100" s="22"/>
      <c r="Z100" s="22"/>
      <c r="AA100" s="22"/>
      <c r="AB100" s="133">
        <f t="shared" si="17"/>
        <v>0</v>
      </c>
      <c r="AC100" s="134" t="str">
        <f t="shared" si="18"/>
        <v>Moderado</v>
      </c>
      <c r="AD100" s="134">
        <f t="shared" ref="AD100:AD104" si="21">IF(AC100="Catastrófico",5,IF(AC100="Mayor",4,IF(AC100="Moderado",3)))</f>
        <v>3</v>
      </c>
      <c r="AE100" s="135" t="b">
        <f t="shared" si="19"/>
        <v>0</v>
      </c>
      <c r="AF100" s="136" t="s">
        <v>69</v>
      </c>
    </row>
    <row r="101" spans="2:32" ht="25" x14ac:dyDescent="0.2">
      <c r="B101" s="576"/>
      <c r="C101" s="576"/>
      <c r="D101" s="622"/>
      <c r="E101" s="585" t="str">
        <f>'3-IDENTIFICACIÓN DEL RIESGO'!G185</f>
        <v>Riesgo 2</v>
      </c>
      <c r="F101" s="586"/>
      <c r="G101" s="6"/>
      <c r="H101" s="132" t="b">
        <f t="shared" si="20"/>
        <v>0</v>
      </c>
      <c r="I101" s="22"/>
      <c r="J101" s="22"/>
      <c r="K101" s="22"/>
      <c r="L101" s="22"/>
      <c r="M101" s="22"/>
      <c r="N101" s="22"/>
      <c r="O101" s="22"/>
      <c r="P101" s="22"/>
      <c r="Q101" s="22"/>
      <c r="R101" s="22"/>
      <c r="S101" s="22"/>
      <c r="T101" s="22"/>
      <c r="U101" s="22"/>
      <c r="V101" s="22"/>
      <c r="W101" s="22"/>
      <c r="X101" s="22"/>
      <c r="Y101" s="22"/>
      <c r="Z101" s="22"/>
      <c r="AA101" s="22"/>
      <c r="AB101" s="133">
        <f t="shared" si="17"/>
        <v>0</v>
      </c>
      <c r="AC101" s="134" t="str">
        <f t="shared" si="18"/>
        <v>Moderado</v>
      </c>
      <c r="AD101" s="134">
        <f t="shared" si="21"/>
        <v>3</v>
      </c>
      <c r="AE101" s="135" t="b">
        <f t="shared" si="19"/>
        <v>0</v>
      </c>
      <c r="AF101" s="136" t="s">
        <v>69</v>
      </c>
    </row>
    <row r="102" spans="2:32" ht="25" x14ac:dyDescent="0.2">
      <c r="B102" s="576"/>
      <c r="C102" s="576"/>
      <c r="D102" s="622"/>
      <c r="E102" s="585" t="str">
        <f>'3-IDENTIFICACIÓN DEL RIESGO'!G187</f>
        <v>Riesgo 3</v>
      </c>
      <c r="F102" s="586"/>
      <c r="G102" s="6"/>
      <c r="H102" s="132" t="b">
        <f t="shared" si="20"/>
        <v>0</v>
      </c>
      <c r="I102" s="22"/>
      <c r="J102" s="22"/>
      <c r="K102" s="22"/>
      <c r="L102" s="22"/>
      <c r="M102" s="22"/>
      <c r="N102" s="22"/>
      <c r="O102" s="22"/>
      <c r="P102" s="22"/>
      <c r="Q102" s="22"/>
      <c r="R102" s="22"/>
      <c r="S102" s="22"/>
      <c r="T102" s="22"/>
      <c r="U102" s="22"/>
      <c r="V102" s="22"/>
      <c r="W102" s="22"/>
      <c r="X102" s="22"/>
      <c r="Y102" s="22"/>
      <c r="Z102" s="22"/>
      <c r="AA102" s="22"/>
      <c r="AB102" s="133">
        <f t="shared" ref="AB102:AB104" si="22">COUNTIF(I102:AA102,"SI")</f>
        <v>0</v>
      </c>
      <c r="AC102" s="134" t="str">
        <f t="shared" ref="AC102:AC104" si="23">IF(AB102&lt;6,"Moderado",IF(AB102&lt;12,"Mayor",IF(AB102&lt;20,"Catastrófico")))</f>
        <v>Moderado</v>
      </c>
      <c r="AD102" s="134">
        <f t="shared" si="21"/>
        <v>3</v>
      </c>
      <c r="AE102" s="135" t="b">
        <f t="shared" ref="AE102:AE104" si="24">IF(OR(AND(AC102="Moderado",G102="Rara Vez"),AND(AC102="Moderado",G102="Improbable")),"Moderado",IF(OR(AND(AC102="Mayor",G102="Improbable"),AND(AC102="Mayor",G102="Rara Vez"),AND(AC102="Moderado",G102="Probable"),AND(AC102="Moderado",G102="Posible")),"Alto",IF(OR(AND(AC102="Moderado",G102="Casi Seguro"),AND(AC102="Mayor",G102="Posible"),AND(AC102="Mayor",G102="Probable"),AND(AC102="Mayor",G102="Casi Seguro")),"Extremo",IF(AC102="Catastrófico","Extremo"))))</f>
        <v>0</v>
      </c>
      <c r="AF102" s="136" t="s">
        <v>69</v>
      </c>
    </row>
    <row r="103" spans="2:32" ht="25" x14ac:dyDescent="0.2">
      <c r="B103" s="576"/>
      <c r="C103" s="576"/>
      <c r="D103" s="622"/>
      <c r="E103" s="585" t="str">
        <f>'3-IDENTIFICACIÓN DEL RIESGO'!G189</f>
        <v>Riesgo 4</v>
      </c>
      <c r="F103" s="586"/>
      <c r="G103" s="6"/>
      <c r="H103" s="132" t="b">
        <f t="shared" si="20"/>
        <v>0</v>
      </c>
      <c r="I103" s="22"/>
      <c r="J103" s="22"/>
      <c r="K103" s="22"/>
      <c r="L103" s="22"/>
      <c r="M103" s="22"/>
      <c r="N103" s="22"/>
      <c r="O103" s="22"/>
      <c r="P103" s="22"/>
      <c r="Q103" s="22"/>
      <c r="R103" s="22"/>
      <c r="S103" s="22"/>
      <c r="T103" s="22"/>
      <c r="U103" s="22"/>
      <c r="V103" s="22"/>
      <c r="W103" s="22"/>
      <c r="X103" s="22"/>
      <c r="Y103" s="22"/>
      <c r="Z103" s="22"/>
      <c r="AA103" s="22"/>
      <c r="AB103" s="133">
        <f t="shared" si="22"/>
        <v>0</v>
      </c>
      <c r="AC103" s="134" t="str">
        <f t="shared" si="23"/>
        <v>Moderado</v>
      </c>
      <c r="AD103" s="134">
        <f t="shared" si="21"/>
        <v>3</v>
      </c>
      <c r="AE103" s="135" t="b">
        <f t="shared" si="24"/>
        <v>0</v>
      </c>
      <c r="AF103" s="136" t="s">
        <v>69</v>
      </c>
    </row>
    <row r="104" spans="2:32" ht="25" x14ac:dyDescent="0.2">
      <c r="B104" s="576"/>
      <c r="C104" s="576"/>
      <c r="D104" s="622"/>
      <c r="E104" s="585" t="str">
        <f>'3-IDENTIFICACIÓN DEL RIESGO'!G191</f>
        <v>Riesgo 5</v>
      </c>
      <c r="F104" s="586"/>
      <c r="G104" s="6"/>
      <c r="H104" s="132" t="b">
        <f t="shared" si="20"/>
        <v>0</v>
      </c>
      <c r="I104" s="22"/>
      <c r="J104" s="22"/>
      <c r="K104" s="22"/>
      <c r="L104" s="22"/>
      <c r="M104" s="22"/>
      <c r="N104" s="22"/>
      <c r="O104" s="22"/>
      <c r="P104" s="22"/>
      <c r="Q104" s="22"/>
      <c r="R104" s="22"/>
      <c r="S104" s="22"/>
      <c r="T104" s="22"/>
      <c r="U104" s="22"/>
      <c r="V104" s="22"/>
      <c r="W104" s="22"/>
      <c r="X104" s="22"/>
      <c r="Y104" s="22"/>
      <c r="Z104" s="22"/>
      <c r="AA104" s="22"/>
      <c r="AB104" s="133">
        <f t="shared" si="22"/>
        <v>0</v>
      </c>
      <c r="AC104" s="134" t="str">
        <f t="shared" si="23"/>
        <v>Moderado</v>
      </c>
      <c r="AD104" s="134">
        <f t="shared" si="21"/>
        <v>3</v>
      </c>
      <c r="AE104" s="135" t="b">
        <f t="shared" si="24"/>
        <v>0</v>
      </c>
      <c r="AF104" s="136" t="s">
        <v>69</v>
      </c>
    </row>
    <row r="105" spans="2:32" ht="44.25" customHeight="1" x14ac:dyDescent="0.2">
      <c r="B105" s="26"/>
      <c r="C105" s="101"/>
      <c r="D105" s="101"/>
      <c r="E105" s="101"/>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27"/>
      <c r="AF105" s="28"/>
    </row>
    <row r="106" spans="2:32" ht="27" customHeight="1" x14ac:dyDescent="0.2">
      <c r="B106" s="26"/>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8"/>
    </row>
    <row r="107" spans="2:32" ht="16" thickBot="1" x14ac:dyDescent="0.25">
      <c r="B107" s="106"/>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8"/>
    </row>
  </sheetData>
  <sheetProtection algorithmName="SHA-512" hashValue="spcEVKkklGGTfJ590BadUc02zlKDK9u4zCGIcnu9PeFfT91/s9EpEiokv2oXIYlazPwbPcPKHJc+h9n2hCfBkw==" saltValue="Ml5LR9ltDEnaYWTxaJ/T5w==" spinCount="100000" sheet="1" formatCells="0" formatColumns="0" formatRows="0"/>
  <mergeCells count="244">
    <mergeCell ref="AF39:AF40"/>
    <mergeCell ref="AC37:AC38"/>
    <mergeCell ref="AE37:AE38"/>
    <mergeCell ref="AF37:AF38"/>
    <mergeCell ref="Z37:Z38"/>
    <mergeCell ref="AA37:AA38"/>
    <mergeCell ref="AB37:AB38"/>
    <mergeCell ref="I37:I38"/>
    <mergeCell ref="J37:J38"/>
    <mergeCell ref="I39:I40"/>
    <mergeCell ref="J39:J40"/>
    <mergeCell ref="Z39:Z40"/>
    <mergeCell ref="AA39:AA40"/>
    <mergeCell ref="AB39:AB40"/>
    <mergeCell ref="AC39:AC40"/>
    <mergeCell ref="AE39:AE40"/>
    <mergeCell ref="Q39:Q40"/>
    <mergeCell ref="R39:R40"/>
    <mergeCell ref="S39:S40"/>
    <mergeCell ref="T39:T40"/>
    <mergeCell ref="U39:U40"/>
    <mergeCell ref="K39:K40"/>
    <mergeCell ref="L39:L40"/>
    <mergeCell ref="K37:K38"/>
    <mergeCell ref="J35:J36"/>
    <mergeCell ref="K35:K36"/>
    <mergeCell ref="L35:L36"/>
    <mergeCell ref="E26:F26"/>
    <mergeCell ref="E30:F30"/>
    <mergeCell ref="E28:F28"/>
    <mergeCell ref="E29:F29"/>
    <mergeCell ref="E27:F27"/>
    <mergeCell ref="I32:I34"/>
    <mergeCell ref="J32:J34"/>
    <mergeCell ref="H35:H36"/>
    <mergeCell ref="G35:G36"/>
    <mergeCell ref="H32:H34"/>
    <mergeCell ref="E31:F31"/>
    <mergeCell ref="W39:W40"/>
    <mergeCell ref="X39:X40"/>
    <mergeCell ref="T37:T38"/>
    <mergeCell ref="U37:U38"/>
    <mergeCell ref="V37:V38"/>
    <mergeCell ref="W37:W38"/>
    <mergeCell ref="X37:X38"/>
    <mergeCell ref="Y37:Y38"/>
    <mergeCell ref="Y39:Y40"/>
    <mergeCell ref="AE32:AE34"/>
    <mergeCell ref="AE35:AE36"/>
    <mergeCell ref="AF32:AF34"/>
    <mergeCell ref="AF35:AF36"/>
    <mergeCell ref="Z32:Z34"/>
    <mergeCell ref="AA32:AA34"/>
    <mergeCell ref="AB32:AB34"/>
    <mergeCell ref="AA35:AA36"/>
    <mergeCell ref="AB35:AB36"/>
    <mergeCell ref="Z35:Z36"/>
    <mergeCell ref="AC35:AC36"/>
    <mergeCell ref="AC32:AC34"/>
    <mergeCell ref="W35:W36"/>
    <mergeCell ref="X35:X36"/>
    <mergeCell ref="Y35:Y36"/>
    <mergeCell ref="K32:K34"/>
    <mergeCell ref="L32:L34"/>
    <mergeCell ref="M32:M34"/>
    <mergeCell ref="N32:N34"/>
    <mergeCell ref="O32:O34"/>
    <mergeCell ref="P32:P34"/>
    <mergeCell ref="Q32:Q34"/>
    <mergeCell ref="R32:R34"/>
    <mergeCell ref="S32:S34"/>
    <mergeCell ref="M35:M36"/>
    <mergeCell ref="N35:N36"/>
    <mergeCell ref="O35:O36"/>
    <mergeCell ref="P35:P36"/>
    <mergeCell ref="Q35:Q36"/>
    <mergeCell ref="T32:T34"/>
    <mergeCell ref="U32:U34"/>
    <mergeCell ref="V32:V34"/>
    <mergeCell ref="W32:W34"/>
    <mergeCell ref="X32:X34"/>
    <mergeCell ref="Y32:Y34"/>
    <mergeCell ref="R35:R36"/>
    <mergeCell ref="G37:G38"/>
    <mergeCell ref="H37:H38"/>
    <mergeCell ref="G32:G34"/>
    <mergeCell ref="E39:F40"/>
    <mergeCell ref="G39:G40"/>
    <mergeCell ref="H39:H40"/>
    <mergeCell ref="V35:V36"/>
    <mergeCell ref="M37:M38"/>
    <mergeCell ref="N37:N38"/>
    <mergeCell ref="O37:O38"/>
    <mergeCell ref="P37:P38"/>
    <mergeCell ref="Q37:Q38"/>
    <mergeCell ref="R37:R38"/>
    <mergeCell ref="S37:S38"/>
    <mergeCell ref="S35:S36"/>
    <mergeCell ref="T35:T36"/>
    <mergeCell ref="U35:U36"/>
    <mergeCell ref="V39:V40"/>
    <mergeCell ref="M39:M40"/>
    <mergeCell ref="N39:N40"/>
    <mergeCell ref="O39:O40"/>
    <mergeCell ref="P39:P40"/>
    <mergeCell ref="L37:L38"/>
    <mergeCell ref="I35:I36"/>
    <mergeCell ref="B100:C104"/>
    <mergeCell ref="D100:D104"/>
    <mergeCell ref="E100:F100"/>
    <mergeCell ref="E101:F101"/>
    <mergeCell ref="E102:F102"/>
    <mergeCell ref="E103:F103"/>
    <mergeCell ref="E104:F104"/>
    <mergeCell ref="E95:F95"/>
    <mergeCell ref="E94:F94"/>
    <mergeCell ref="B90:C94"/>
    <mergeCell ref="D90:D94"/>
    <mergeCell ref="E90:F90"/>
    <mergeCell ref="E91:F91"/>
    <mergeCell ref="E92:F92"/>
    <mergeCell ref="E93:F93"/>
    <mergeCell ref="B95:C99"/>
    <mergeCell ref="D95:D99"/>
    <mergeCell ref="E96:F96"/>
    <mergeCell ref="E97:F97"/>
    <mergeCell ref="E98:F98"/>
    <mergeCell ref="E99:F99"/>
    <mergeCell ref="E71:F71"/>
    <mergeCell ref="E72:F72"/>
    <mergeCell ref="E73:F73"/>
    <mergeCell ref="E82:F82"/>
    <mergeCell ref="B70:C74"/>
    <mergeCell ref="D70:D74"/>
    <mergeCell ref="E74:F74"/>
    <mergeCell ref="E70:F70"/>
    <mergeCell ref="E80:F80"/>
    <mergeCell ref="E79:F79"/>
    <mergeCell ref="E76:F76"/>
    <mergeCell ref="E81:F81"/>
    <mergeCell ref="B80:C84"/>
    <mergeCell ref="D80:D84"/>
    <mergeCell ref="B75:C79"/>
    <mergeCell ref="D75:D79"/>
    <mergeCell ref="E75:F75"/>
    <mergeCell ref="E77:F77"/>
    <mergeCell ref="E78:F78"/>
    <mergeCell ref="B26:C40"/>
    <mergeCell ref="D26:D40"/>
    <mergeCell ref="E17:F17"/>
    <mergeCell ref="E18:F18"/>
    <mergeCell ref="E19:F19"/>
    <mergeCell ref="E22:F22"/>
    <mergeCell ref="E23:F23"/>
    <mergeCell ref="E24:F24"/>
    <mergeCell ref="E89:F89"/>
    <mergeCell ref="E43:F43"/>
    <mergeCell ref="B46:C50"/>
    <mergeCell ref="D46:D50"/>
    <mergeCell ref="E47:F47"/>
    <mergeCell ref="E48:F48"/>
    <mergeCell ref="E49:F49"/>
    <mergeCell ref="E50:F50"/>
    <mergeCell ref="B85:C89"/>
    <mergeCell ref="D85:D89"/>
    <mergeCell ref="E85:F85"/>
    <mergeCell ref="E83:F83"/>
    <mergeCell ref="E86:F86"/>
    <mergeCell ref="E87:F87"/>
    <mergeCell ref="E88:F88"/>
    <mergeCell ref="E84:F84"/>
    <mergeCell ref="E21:F21"/>
    <mergeCell ref="E32:F34"/>
    <mergeCell ref="E63:F63"/>
    <mergeCell ref="E53:F53"/>
    <mergeCell ref="E55:F55"/>
    <mergeCell ref="E42:F42"/>
    <mergeCell ref="E35:F36"/>
    <mergeCell ref="E37:F38"/>
    <mergeCell ref="E57:F57"/>
    <mergeCell ref="E60:F60"/>
    <mergeCell ref="E61:F61"/>
    <mergeCell ref="E62:F62"/>
    <mergeCell ref="E25:F25"/>
    <mergeCell ref="E67:F67"/>
    <mergeCell ref="E68:F68"/>
    <mergeCell ref="E69:F69"/>
    <mergeCell ref="E54:F54"/>
    <mergeCell ref="E46:F46"/>
    <mergeCell ref="E45:F45"/>
    <mergeCell ref="B41:C45"/>
    <mergeCell ref="D41:D45"/>
    <mergeCell ref="E41:F41"/>
    <mergeCell ref="E56:F56"/>
    <mergeCell ref="B60:C64"/>
    <mergeCell ref="D60:D64"/>
    <mergeCell ref="E65:F65"/>
    <mergeCell ref="E66:F66"/>
    <mergeCell ref="E44:F44"/>
    <mergeCell ref="E52:F52"/>
    <mergeCell ref="E59:F59"/>
    <mergeCell ref="B51:C59"/>
    <mergeCell ref="D51:D59"/>
    <mergeCell ref="E51:F51"/>
    <mergeCell ref="B65:C69"/>
    <mergeCell ref="D65:D69"/>
    <mergeCell ref="E64:F64"/>
    <mergeCell ref="E58:F58"/>
    <mergeCell ref="B2:D5"/>
    <mergeCell ref="E2:F2"/>
    <mergeCell ref="E3:F3"/>
    <mergeCell ref="E4:F4"/>
    <mergeCell ref="AE4:AE5"/>
    <mergeCell ref="AF4:AF5"/>
    <mergeCell ref="E5:F5"/>
    <mergeCell ref="B7:AF7"/>
    <mergeCell ref="G2:AD2"/>
    <mergeCell ref="G3:AD3"/>
    <mergeCell ref="G4:AD4"/>
    <mergeCell ref="G5:AD5"/>
    <mergeCell ref="B21:C25"/>
    <mergeCell ref="E20:F20"/>
    <mergeCell ref="B6:AF6"/>
    <mergeCell ref="B8:AF8"/>
    <mergeCell ref="B9:C10"/>
    <mergeCell ref="D9:D10"/>
    <mergeCell ref="E9:F10"/>
    <mergeCell ref="AF9:AF10"/>
    <mergeCell ref="I9:AC9"/>
    <mergeCell ref="AE9:AE10"/>
    <mergeCell ref="G9:G10"/>
    <mergeCell ref="E13:F13"/>
    <mergeCell ref="E11:F11"/>
    <mergeCell ref="AD9:AD10"/>
    <mergeCell ref="B11:C15"/>
    <mergeCell ref="D11:D15"/>
    <mergeCell ref="E12:F12"/>
    <mergeCell ref="H9:H10"/>
    <mergeCell ref="E14:F14"/>
    <mergeCell ref="E15:F15"/>
    <mergeCell ref="B16:C20"/>
    <mergeCell ref="D16:D20"/>
    <mergeCell ref="E16:F16"/>
    <mergeCell ref="D21:D25"/>
  </mergeCells>
  <conditionalFormatting sqref="AE11:AE32 AE35 AE37 AE39 AE41:AE104">
    <cfRule type="containsText" dxfId="44" priority="1" operator="containsText" text="Moderado">
      <formula>NOT(ISERROR(SEARCH("Moderado",AE11)))</formula>
    </cfRule>
    <cfRule type="containsText" dxfId="43" priority="2" operator="containsText" text="Alto">
      <formula>NOT(ISERROR(SEARCH("Alto",AE11)))</formula>
    </cfRule>
    <cfRule type="containsText" dxfId="42" priority="3" operator="containsText" text="Extremo">
      <formula>NOT(ISERROR(SEARCH("Extremo",AE11)))</formula>
    </cfRule>
  </conditionalFormatting>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'0 - CALOR'!$D$10:$D$14</xm:f>
          </x14:formula1>
          <xm:sqref>G11:G32 G41:G104 G35 G37 G39</xm:sqref>
        </x14:dataValidation>
        <x14:dataValidation type="list" allowBlank="1" showInputMessage="1" showErrorMessage="1" xr:uid="{00000000-0002-0000-0400-000001000000}">
          <x14:formula1>
            <xm:f>'0 - CALOR'!$O$42:$P$42</xm:f>
          </x14:formula1>
          <xm:sqref>I11:I32 I41:I104 K11:M32 I35 J11:J104 I39 I37 K35:M104 N11:AA104</xm:sqref>
        </x14:dataValidation>
        <x14:dataValidation type="list" allowBlank="1" showInputMessage="1" showErrorMessage="1" xr:uid="{00000000-0002-0000-0400-000002000000}">
          <x14:formula1>
            <xm:f>'0 - CALOR'!$C$52:$C$55</xm:f>
          </x14:formula1>
          <xm:sqref>AF11:AF32 AF35 AF41:AF104 AF37 AF39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S85"/>
  <sheetViews>
    <sheetView topLeftCell="H1" zoomScale="70" zoomScaleNormal="70" workbookViewId="0">
      <pane ySplit="10" topLeftCell="A11" activePane="bottomLeft" state="frozen"/>
      <selection pane="bottomLeft" activeCell="H28" sqref="B1:AS1048576"/>
    </sheetView>
  </sheetViews>
  <sheetFormatPr baseColWidth="10" defaultColWidth="11.5" defaultRowHeight="15" x14ac:dyDescent="0.2"/>
  <cols>
    <col min="1" max="1" width="2.1640625" style="24" customWidth="1"/>
    <col min="2" max="2" width="33.33203125" style="24" customWidth="1"/>
    <col min="3" max="3" width="32.83203125" style="24" customWidth="1"/>
    <col min="4" max="4" width="19.6640625" style="24" customWidth="1"/>
    <col min="5" max="5" width="31.1640625" style="24" customWidth="1"/>
    <col min="6" max="6" width="29.6640625" style="24" customWidth="1"/>
    <col min="7" max="7" width="27.1640625" style="137" customWidth="1"/>
    <col min="8" max="8" width="47.33203125" style="24" customWidth="1"/>
    <col min="9" max="9" width="52.83203125" style="24" customWidth="1"/>
    <col min="10" max="10" width="49.6640625" style="24" customWidth="1"/>
    <col min="11" max="11" width="42.1640625" style="24" customWidth="1"/>
    <col min="12" max="12" width="66.1640625" style="24" customWidth="1"/>
    <col min="13" max="13" width="15.5" style="24" customWidth="1"/>
    <col min="14" max="14" width="14.33203125" style="24" customWidth="1"/>
    <col min="15" max="15" width="17.5" style="24" customWidth="1"/>
    <col min="16" max="22" width="15.1640625" style="24" customWidth="1"/>
    <col min="23" max="23" width="25.1640625" style="24" customWidth="1"/>
    <col min="24" max="24" width="12.83203125" style="24" customWidth="1"/>
    <col min="25" max="25" width="19.6640625" style="24" customWidth="1"/>
    <col min="26" max="26" width="11.83203125" style="24" customWidth="1"/>
    <col min="27" max="27" width="17.5" style="24" customWidth="1"/>
    <col min="28" max="28" width="23.5" style="24" customWidth="1"/>
    <col min="29" max="29" width="66" style="24" customWidth="1"/>
    <col min="30" max="30" width="29.33203125" style="24" customWidth="1"/>
    <col min="31" max="31" width="28.1640625" style="24" customWidth="1"/>
    <col min="32" max="32" width="28.1640625" style="195" customWidth="1"/>
    <col min="33" max="33" width="20.5" style="137" customWidth="1"/>
    <col min="34" max="34" width="45.5" style="137" customWidth="1"/>
    <col min="35" max="35" width="104.83203125" style="24" bestFit="1" customWidth="1"/>
    <col min="36" max="36" width="76.83203125" style="24" bestFit="1" customWidth="1"/>
    <col min="37" max="37" width="78.1640625" style="24" bestFit="1" customWidth="1"/>
    <col min="38" max="38" width="51.5" style="24" bestFit="1" customWidth="1"/>
    <col min="39" max="39" width="30.1640625" style="24" customWidth="1"/>
    <col min="40" max="40" width="64.6640625" style="24" bestFit="1" customWidth="1"/>
    <col min="41" max="41" width="58.6640625" style="24" bestFit="1" customWidth="1"/>
    <col min="42" max="42" width="30.1640625" style="24" customWidth="1"/>
    <col min="43" max="43" width="18.33203125" style="24" customWidth="1"/>
    <col min="44" max="44" width="16.5" style="24" customWidth="1"/>
    <col min="45" max="45" width="36.6640625" style="24" customWidth="1"/>
    <col min="46" max="46" width="16.5" style="24" customWidth="1"/>
    <col min="47" max="16384" width="11.5" style="24"/>
  </cols>
  <sheetData>
    <row r="1" spans="2:45" ht="6" customHeight="1" thickBot="1" x14ac:dyDescent="0.25">
      <c r="AF1" s="192"/>
    </row>
    <row r="2" spans="2:45" s="25" customFormat="1" ht="39" customHeight="1" thickTop="1" x14ac:dyDescent="0.2">
      <c r="B2" s="692"/>
      <c r="C2" s="693"/>
      <c r="D2" s="395" t="s">
        <v>0</v>
      </c>
      <c r="E2" s="395"/>
      <c r="F2" s="396" t="s">
        <v>1</v>
      </c>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5" t="s">
        <v>2</v>
      </c>
      <c r="AR2" s="395"/>
      <c r="AS2" s="138"/>
    </row>
    <row r="3" spans="2:45" s="25" customFormat="1" ht="27.75" customHeight="1" x14ac:dyDescent="0.2">
      <c r="B3" s="694"/>
      <c r="C3" s="551"/>
      <c r="D3" s="338" t="s">
        <v>3</v>
      </c>
      <c r="E3" s="338"/>
      <c r="F3" s="342" t="s">
        <v>4</v>
      </c>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38" t="s">
        <v>5</v>
      </c>
      <c r="AR3" s="338"/>
      <c r="AS3" s="139"/>
    </row>
    <row r="4" spans="2:45" s="25" customFormat="1" ht="27.75" customHeight="1" x14ac:dyDescent="0.2">
      <c r="B4" s="694"/>
      <c r="C4" s="551"/>
      <c r="D4" s="338" t="s">
        <v>6</v>
      </c>
      <c r="E4" s="338"/>
      <c r="F4" s="342" t="s">
        <v>7</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54" t="s">
        <v>8</v>
      </c>
      <c r="AR4" s="355"/>
      <c r="AS4" s="401"/>
    </row>
    <row r="5" spans="2:45" s="25" customFormat="1" ht="42" customHeight="1" thickBot="1" x14ac:dyDescent="0.25">
      <c r="B5" s="694"/>
      <c r="C5" s="551"/>
      <c r="D5" s="339" t="s">
        <v>9</v>
      </c>
      <c r="E5" s="339"/>
      <c r="F5" s="343" t="s">
        <v>10</v>
      </c>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56"/>
      <c r="AR5" s="357"/>
      <c r="AS5" s="402"/>
    </row>
    <row r="6" spans="2:45" ht="23.25" customHeight="1" thickBot="1" x14ac:dyDescent="0.25">
      <c r="B6" s="334" t="s">
        <v>489</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6"/>
    </row>
    <row r="7" spans="2:45" ht="23.25" customHeight="1" thickBot="1" x14ac:dyDescent="0.25">
      <c r="B7" s="690" t="s">
        <v>490</v>
      </c>
      <c r="C7" s="535"/>
      <c r="D7" s="535"/>
      <c r="E7" s="535"/>
      <c r="F7" s="535"/>
      <c r="G7" s="535"/>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5"/>
      <c r="AO7" s="535"/>
      <c r="AP7" s="535"/>
      <c r="AQ7" s="535"/>
      <c r="AR7" s="535"/>
      <c r="AS7" s="691"/>
    </row>
    <row r="8" spans="2:45" ht="27.75" customHeight="1" thickBot="1" x14ac:dyDescent="0.25">
      <c r="B8" s="695" t="s">
        <v>491</v>
      </c>
      <c r="C8" s="696"/>
      <c r="D8" s="696"/>
      <c r="E8" s="696"/>
      <c r="F8" s="696"/>
      <c r="G8" s="696"/>
      <c r="H8" s="696"/>
      <c r="I8" s="696"/>
      <c r="J8" s="696"/>
      <c r="K8" s="696"/>
      <c r="L8" s="696"/>
      <c r="M8" s="696"/>
      <c r="N8" s="696"/>
      <c r="O8" s="696"/>
      <c r="P8" s="696"/>
      <c r="Q8" s="696"/>
      <c r="R8" s="696"/>
      <c r="S8" s="696"/>
      <c r="T8" s="696"/>
      <c r="U8" s="696"/>
      <c r="V8" s="696"/>
      <c r="W8" s="696"/>
      <c r="X8" s="696"/>
      <c r="Y8" s="696"/>
      <c r="Z8" s="696"/>
      <c r="AA8" s="696"/>
      <c r="AB8" s="696"/>
      <c r="AC8" s="697"/>
      <c r="AD8" s="698" t="s">
        <v>492</v>
      </c>
      <c r="AE8" s="696"/>
      <c r="AF8" s="696"/>
      <c r="AG8" s="696"/>
      <c r="AH8" s="696"/>
      <c r="AI8" s="696"/>
      <c r="AJ8" s="696"/>
      <c r="AK8" s="696"/>
      <c r="AL8" s="696"/>
      <c r="AM8" s="696"/>
      <c r="AN8" s="696"/>
      <c r="AO8" s="696"/>
      <c r="AP8" s="696"/>
      <c r="AQ8" s="696"/>
      <c r="AR8" s="696"/>
      <c r="AS8" s="699"/>
    </row>
    <row r="9" spans="2:45" ht="45" customHeight="1" thickTop="1" thickBot="1" x14ac:dyDescent="0.25">
      <c r="B9" s="733" t="s">
        <v>9</v>
      </c>
      <c r="C9" s="743" t="s">
        <v>275</v>
      </c>
      <c r="D9" s="700" t="s">
        <v>480</v>
      </c>
      <c r="E9" s="701"/>
      <c r="F9" s="718" t="s">
        <v>493</v>
      </c>
      <c r="G9" s="719"/>
      <c r="H9" s="719"/>
      <c r="I9" s="719"/>
      <c r="J9" s="719"/>
      <c r="K9" s="719"/>
      <c r="L9" s="720"/>
      <c r="M9" s="738" t="s">
        <v>494</v>
      </c>
      <c r="N9" s="739"/>
      <c r="O9" s="739"/>
      <c r="P9" s="739"/>
      <c r="Q9" s="739"/>
      <c r="R9" s="739"/>
      <c r="S9" s="739"/>
      <c r="T9" s="739"/>
      <c r="U9" s="739"/>
      <c r="V9" s="739"/>
      <c r="W9" s="739"/>
      <c r="X9" s="739"/>
      <c r="Y9" s="739"/>
      <c r="Z9" s="739"/>
      <c r="AA9" s="739"/>
      <c r="AB9" s="740"/>
      <c r="AC9" s="140" t="s">
        <v>495</v>
      </c>
      <c r="AD9" s="714" t="s">
        <v>496</v>
      </c>
      <c r="AE9" s="723"/>
      <c r="AF9" s="708" t="s">
        <v>137</v>
      </c>
      <c r="AG9" s="714" t="s">
        <v>139</v>
      </c>
      <c r="AH9" s="715"/>
      <c r="AI9" s="711" t="s">
        <v>140</v>
      </c>
      <c r="AJ9" s="736" t="s">
        <v>497</v>
      </c>
      <c r="AK9" s="736" t="s">
        <v>498</v>
      </c>
      <c r="AL9" s="687" t="s">
        <v>499</v>
      </c>
      <c r="AM9" s="687" t="s">
        <v>141</v>
      </c>
      <c r="AN9" s="736" t="s">
        <v>497</v>
      </c>
      <c r="AO9" s="736" t="s">
        <v>500</v>
      </c>
      <c r="AP9" s="687" t="s">
        <v>501</v>
      </c>
      <c r="AQ9" s="687" t="s">
        <v>502</v>
      </c>
      <c r="AR9" s="687"/>
      <c r="AS9" s="682" t="s">
        <v>486</v>
      </c>
    </row>
    <row r="10" spans="2:45" ht="77.25" customHeight="1" thickBot="1" x14ac:dyDescent="0.25">
      <c r="B10" s="734"/>
      <c r="C10" s="744"/>
      <c r="D10" s="702"/>
      <c r="E10" s="703"/>
      <c r="F10" s="706" t="s">
        <v>503</v>
      </c>
      <c r="G10" s="709" t="s">
        <v>504</v>
      </c>
      <c r="H10" s="709" t="s">
        <v>505</v>
      </c>
      <c r="I10" s="731" t="s">
        <v>506</v>
      </c>
      <c r="J10" s="731" t="s">
        <v>507</v>
      </c>
      <c r="K10" s="709" t="s">
        <v>508</v>
      </c>
      <c r="L10" s="721" t="s">
        <v>509</v>
      </c>
      <c r="M10" s="727" t="s">
        <v>510</v>
      </c>
      <c r="N10" s="728"/>
      <c r="O10" s="729" t="s">
        <v>511</v>
      </c>
      <c r="P10" s="728"/>
      <c r="Q10" s="729" t="s">
        <v>512</v>
      </c>
      <c r="R10" s="728"/>
      <c r="S10" s="729" t="s">
        <v>513</v>
      </c>
      <c r="T10" s="730"/>
      <c r="U10" s="729" t="s">
        <v>514</v>
      </c>
      <c r="V10" s="730"/>
      <c r="W10" s="729" t="s">
        <v>515</v>
      </c>
      <c r="X10" s="730"/>
      <c r="Y10" s="729" t="s">
        <v>516</v>
      </c>
      <c r="Z10" s="730"/>
      <c r="AA10" s="709" t="s">
        <v>517</v>
      </c>
      <c r="AB10" s="721" t="s">
        <v>518</v>
      </c>
      <c r="AC10" s="725" t="s">
        <v>519</v>
      </c>
      <c r="AD10" s="716"/>
      <c r="AE10" s="724"/>
      <c r="AF10" s="708"/>
      <c r="AG10" s="716"/>
      <c r="AH10" s="717"/>
      <c r="AI10" s="712"/>
      <c r="AJ10" s="737"/>
      <c r="AK10" s="737"/>
      <c r="AL10" s="688"/>
      <c r="AM10" s="688"/>
      <c r="AN10" s="737"/>
      <c r="AO10" s="737"/>
      <c r="AP10" s="688"/>
      <c r="AQ10" s="688"/>
      <c r="AR10" s="688"/>
      <c r="AS10" s="683"/>
    </row>
    <row r="11" spans="2:45" ht="38.25" customHeight="1" thickBot="1" x14ac:dyDescent="0.25">
      <c r="B11" s="735"/>
      <c r="C11" s="745"/>
      <c r="D11" s="704"/>
      <c r="E11" s="705"/>
      <c r="F11" s="707"/>
      <c r="G11" s="710"/>
      <c r="H11" s="710"/>
      <c r="I11" s="732"/>
      <c r="J11" s="732"/>
      <c r="K11" s="710"/>
      <c r="L11" s="722"/>
      <c r="M11" s="141" t="s">
        <v>520</v>
      </c>
      <c r="N11" s="142" t="s">
        <v>521</v>
      </c>
      <c r="O11" s="142" t="s">
        <v>522</v>
      </c>
      <c r="P11" s="142" t="s">
        <v>521</v>
      </c>
      <c r="Q11" s="142" t="s">
        <v>523</v>
      </c>
      <c r="R11" s="142" t="s">
        <v>521</v>
      </c>
      <c r="S11" s="142" t="s">
        <v>524</v>
      </c>
      <c r="T11" s="142" t="s">
        <v>521</v>
      </c>
      <c r="U11" s="142" t="s">
        <v>525</v>
      </c>
      <c r="V11" s="142" t="s">
        <v>521</v>
      </c>
      <c r="W11" s="142" t="s">
        <v>526</v>
      </c>
      <c r="X11" s="142" t="s">
        <v>521</v>
      </c>
      <c r="Y11" s="142" t="s">
        <v>527</v>
      </c>
      <c r="Z11" s="142" t="s">
        <v>521</v>
      </c>
      <c r="AA11" s="710"/>
      <c r="AB11" s="741"/>
      <c r="AC11" s="726"/>
      <c r="AD11" s="143" t="s">
        <v>528</v>
      </c>
      <c r="AE11" s="144" t="s">
        <v>529</v>
      </c>
      <c r="AF11" s="708"/>
      <c r="AG11" s="191" t="s">
        <v>529</v>
      </c>
      <c r="AH11" s="144" t="s">
        <v>528</v>
      </c>
      <c r="AI11" s="713"/>
      <c r="AJ11" s="737"/>
      <c r="AK11" s="737"/>
      <c r="AL11" s="689"/>
      <c r="AM11" s="689"/>
      <c r="AN11" s="737"/>
      <c r="AO11" s="737"/>
      <c r="AP11" s="689"/>
      <c r="AQ11" s="689"/>
      <c r="AR11" s="689"/>
      <c r="AS11" s="684"/>
    </row>
    <row r="12" spans="2:45" ht="56" customHeight="1" x14ac:dyDescent="0.2">
      <c r="B12" s="759" t="str">
        <f>'3-IDENTIFICACIÓN DEL RIESGO'!B42</f>
        <v>Gestión del Modelo de Atención.</v>
      </c>
      <c r="C12" s="490" t="str">
        <f>'3-IDENTIFICACIÓN DEL RIESGO'!E42</f>
        <v>1. Secretaría General.
2. Dirección de Gestión del Ordenamiento social de la Propiedad.
3. Dirección Acceso a Tierras.
4. Dirección Gestión Jurídica de Tierras.
5. Dirección Asuntos Étnicos.
6, UGT´s</v>
      </c>
      <c r="D12" s="755" t="str">
        <f>'3-IDENTIFICACIÓN DEL RIESGO'!G42</f>
        <v>La posibilidad de ocurrencia de hechos de concusión o cohecho en la atención a la ciudadanía en la UGT’S, PAT’S y cualquier ventanilla de atención al ciudadano.</v>
      </c>
      <c r="E12" s="755"/>
      <c r="F12" s="22" t="s">
        <v>530</v>
      </c>
      <c r="G12" s="22" t="s">
        <v>531</v>
      </c>
      <c r="H12" s="22" t="s">
        <v>532</v>
      </c>
      <c r="I12" s="22" t="s">
        <v>533</v>
      </c>
      <c r="J12" s="22" t="s">
        <v>534</v>
      </c>
      <c r="K12" s="22" t="s">
        <v>535</v>
      </c>
      <c r="L12" s="22" t="s">
        <v>536</v>
      </c>
      <c r="M12" s="8" t="s">
        <v>100</v>
      </c>
      <c r="N12" s="145">
        <f t="shared" ref="N12:N47" si="0">IF(M12="Asignado",15,IF(M12="NO asignado",0))</f>
        <v>15</v>
      </c>
      <c r="O12" s="21" t="s">
        <v>106</v>
      </c>
      <c r="P12" s="145">
        <f t="shared" ref="P12:P47" si="1">IF(O12="Adecuado",15,IF(O12="Inadecuado",0))</f>
        <v>15</v>
      </c>
      <c r="Q12" s="21" t="s">
        <v>109</v>
      </c>
      <c r="R12" s="145">
        <f t="shared" ref="R12:R47" si="2">IF(Q12="Oportuna",15,IF(Q12="Inoportuna",0))</f>
        <v>15</v>
      </c>
      <c r="S12" s="21" t="s">
        <v>112</v>
      </c>
      <c r="T12" s="145">
        <f t="shared" ref="T12:T26" si="3">IF(S12="Prevenir",15,IF(S12="Detectar",10,IF(S12="No es un control",0)))</f>
        <v>15</v>
      </c>
      <c r="U12" s="21" t="s">
        <v>116</v>
      </c>
      <c r="V12" s="145">
        <f t="shared" ref="V12:V26" si="4">IF(U12="Confiable",15,IF(U12="No confiable",0))</f>
        <v>15</v>
      </c>
      <c r="W12" s="21" t="s">
        <v>119</v>
      </c>
      <c r="X12" s="145">
        <f t="shared" ref="X12:X47" si="5">IF(W12="Se investigan oportunamente",15,IF(W12="No se investigan oportunamente",0))</f>
        <v>15</v>
      </c>
      <c r="Y12" s="21" t="s">
        <v>122</v>
      </c>
      <c r="Z12" s="145">
        <f t="shared" ref="Z12:Z47" si="6">IF(Y12="Completa",10,IF(Y12="Incompleta",5,IF(Y12="No existe",0)))</f>
        <v>10</v>
      </c>
      <c r="AA12" s="146">
        <f t="shared" ref="AA12:AA25" si="7">N12+P12+R12+T12+V12+X12+Z12</f>
        <v>100</v>
      </c>
      <c r="AB12" s="147" t="str">
        <f t="shared" ref="AB12:AB47" si="8">IF(AA12&lt;86,"Débil",(IF(AA12&lt;96,"Moderado","Fuerte")))</f>
        <v>Fuerte</v>
      </c>
      <c r="AC12" s="10" t="s">
        <v>97</v>
      </c>
      <c r="AD12" s="148" t="str">
        <f t="shared" ref="AD12:AD47" si="9">IF(OR(AND(AB12="Fuerte",AC12="Moderado"),AND(AB12="Moderado",AC12="Fuerte"),AND(AB12="Moderado",AC12="Moderado")),"Moderado",IF(OR(AND(AB12="Fuerte",AC12="Débil"),AND(AB12="Moderado",AC12="Débil"),AND(AB12="Débil")),"Débil",IF(AND(AB12="Fuerte",AC12="Fuerte"),"Fuerte")))</f>
        <v>Fuerte</v>
      </c>
      <c r="AE12" s="190" t="str">
        <f>IF(AD12="Fuerte","100",IF(AD12="Moderado","50",IF(AD12="Débil","0")))</f>
        <v>100</v>
      </c>
      <c r="AF12" s="742">
        <v>2</v>
      </c>
      <c r="AG12" s="653">
        <f>(AE12+AE13)/AF12</f>
        <v>75</v>
      </c>
      <c r="AH12" s="651" t="str">
        <f>IF(AG12&lt;50,"Débil",IF(AG12&lt;=99,"Moderado",IF(AG12=100,"Fuerte",IF(AG12="","ERROR"))))</f>
        <v>Moderado</v>
      </c>
      <c r="AI12" s="674" t="s">
        <v>144</v>
      </c>
      <c r="AJ12" s="678">
        <f>IF(AH12="Débil",0,IF(AND(AH12="Moderado",AI12="Directamente"),1,IF(AND(AH12="Moderado",AI12="No disminuye"),0,IF(AND(AH12="Fuerte",AI12="Directamente"),2,IF(AND(AH12="Fuerte",AI12="No disminuye"),0)))))</f>
        <v>1</v>
      </c>
      <c r="AK12" s="678">
        <f>('4-VALORACIÓN DEL RIESGO'!H26-AJ12)</f>
        <v>3</v>
      </c>
      <c r="AL12" s="678" t="str">
        <f t="shared" ref="AL12" si="10">IF(AK12=5,"Casi Seguro",IF(AK12=4,"Probable",IF(AK12=3,"Posible",IF(AK12=2,"Improbable",IF(AK12=1,"Rara Vez",IF(AK12=0,"Rara Vez",IF(AK12&lt;0,"Rara Vez")))))))</f>
        <v>Posible</v>
      </c>
      <c r="AM12" s="674" t="s">
        <v>144</v>
      </c>
      <c r="AN12" s="647">
        <f t="shared" ref="AN12" si="11">IF(AH12="Débil",0,IF(AND(AH12="Moderado",AM12="Directamente"),1,IF(AND(AH12="Moderado",AM12="Indirectamente"),0,IF(AND(AH12="Moderado",AM12="No disminuye"),0,IF(AND(AH12="Fuerte",AM12="Directamente"),2,IF(AND(AH12="Fuerte",AM12="Indirectamente"),1,IF(AND(AH12="Fuerte",AM12="No disminuye"),0)))))))</f>
        <v>1</v>
      </c>
      <c r="AO12" s="647">
        <f>('4-VALORACIÓN DEL RIESGO'!AD26-AN12)</f>
        <v>4</v>
      </c>
      <c r="AP12" s="685" t="str">
        <f t="shared" ref="AP12" si="12">IF(AO12=5,"Catastrófico",IF(AO12=4,"Mayor",IF(AO12=3,"Moderado",IF(AO12=2,"Moderado",IF(AO12=1,"Moderado")))))</f>
        <v>Mayor</v>
      </c>
      <c r="AQ12" s="686" t="str">
        <f t="shared" ref="AQ12" si="13">IF(OR(AND(AP12="Moderado",AL12="Rara Vez"),AND(AP12="Moderado",AL12="Improbable")),"Moderado",IF(OR(AND(AP12="Mayor",AL12="Improbable"),AND(AP12="Mayor",AL12="Rara Vez"),AND(AP12="Moderado",AL12="Probable"),AND(AP12="Moderado",AL12="Posible")),"Alto",IF(OR(AND(AP12="Moderado",AL12="Casi Seguro"),AND(AP12="Mayor",AL12="Posible"),AND(AP12="Mayor",AL12="Probable"),AND(AP12="Mayor",AL12="Casi Seguro")),"Extremo",IF(AP12="Catastrófico","Extremo"))))</f>
        <v>Extremo</v>
      </c>
      <c r="AR12" s="686"/>
      <c r="AS12" s="673" t="s">
        <v>537</v>
      </c>
    </row>
    <row r="13" spans="2:45" ht="56" x14ac:dyDescent="0.2">
      <c r="B13" s="760"/>
      <c r="C13" s="491"/>
      <c r="D13" s="755"/>
      <c r="E13" s="755"/>
      <c r="F13" s="22" t="s">
        <v>530</v>
      </c>
      <c r="G13" s="22" t="s">
        <v>531</v>
      </c>
      <c r="H13" s="22" t="s">
        <v>532</v>
      </c>
      <c r="I13" s="22" t="s">
        <v>533</v>
      </c>
      <c r="J13" s="22" t="s">
        <v>534</v>
      </c>
      <c r="K13" s="22" t="s">
        <v>538</v>
      </c>
      <c r="L13" s="22" t="s">
        <v>536</v>
      </c>
      <c r="M13" s="8" t="s">
        <v>100</v>
      </c>
      <c r="N13" s="145">
        <f t="shared" si="0"/>
        <v>15</v>
      </c>
      <c r="O13" s="21" t="s">
        <v>106</v>
      </c>
      <c r="P13" s="145">
        <f t="shared" si="1"/>
        <v>15</v>
      </c>
      <c r="Q13" s="21" t="s">
        <v>109</v>
      </c>
      <c r="R13" s="145">
        <f t="shared" si="2"/>
        <v>15</v>
      </c>
      <c r="S13" s="21" t="s">
        <v>113</v>
      </c>
      <c r="T13" s="145">
        <f t="shared" si="3"/>
        <v>10</v>
      </c>
      <c r="U13" s="21" t="s">
        <v>116</v>
      </c>
      <c r="V13" s="145">
        <f t="shared" si="4"/>
        <v>15</v>
      </c>
      <c r="W13" s="21" t="s">
        <v>119</v>
      </c>
      <c r="X13" s="145">
        <f t="shared" si="5"/>
        <v>15</v>
      </c>
      <c r="Y13" s="21" t="s">
        <v>122</v>
      </c>
      <c r="Z13" s="145">
        <f t="shared" si="6"/>
        <v>10</v>
      </c>
      <c r="AA13" s="146">
        <f t="shared" si="7"/>
        <v>95</v>
      </c>
      <c r="AB13" s="147" t="str">
        <f t="shared" si="8"/>
        <v>Moderado</v>
      </c>
      <c r="AC13" s="10" t="s">
        <v>97</v>
      </c>
      <c r="AD13" s="148" t="str">
        <f t="shared" si="9"/>
        <v>Moderado</v>
      </c>
      <c r="AE13" s="190" t="str">
        <f>IF(AD13="Fuerte","100",IF(AD13="Moderado","50",IF(AD13="Débil","0")))</f>
        <v>50</v>
      </c>
      <c r="AF13" s="742"/>
      <c r="AG13" s="654"/>
      <c r="AH13" s="652"/>
      <c r="AI13" s="674"/>
      <c r="AJ13" s="678"/>
      <c r="AK13" s="678"/>
      <c r="AL13" s="678"/>
      <c r="AM13" s="674"/>
      <c r="AN13" s="648"/>
      <c r="AO13" s="648"/>
      <c r="AP13" s="685"/>
      <c r="AQ13" s="686"/>
      <c r="AR13" s="686"/>
      <c r="AS13" s="673"/>
    </row>
    <row r="14" spans="2:45" ht="42" customHeight="1" x14ac:dyDescent="0.2">
      <c r="B14" s="760"/>
      <c r="C14" s="491"/>
      <c r="D14" s="755" t="str">
        <f>'3-IDENTIFICACIÓN DEL RIESGO'!G44</f>
        <v>La posibilidad de ocurrencia de hechos de concusión o cohecho en la atención a la ciudadanía en la UGT’S, PAT’S y cualquier ventanilla de atención al ciudadano.</v>
      </c>
      <c r="E14" s="755"/>
      <c r="F14" s="477" t="s">
        <v>539</v>
      </c>
      <c r="G14" s="477" t="s">
        <v>540</v>
      </c>
      <c r="H14" s="477" t="s">
        <v>541</v>
      </c>
      <c r="I14" s="477" t="s">
        <v>542</v>
      </c>
      <c r="J14" s="477" t="s">
        <v>543</v>
      </c>
      <c r="K14" s="477" t="s">
        <v>544</v>
      </c>
      <c r="L14" s="477" t="s">
        <v>545</v>
      </c>
      <c r="M14" s="661" t="s">
        <v>100</v>
      </c>
      <c r="N14" s="619">
        <f t="shared" si="0"/>
        <v>15</v>
      </c>
      <c r="O14" s="477" t="s">
        <v>106</v>
      </c>
      <c r="P14" s="619">
        <f t="shared" si="1"/>
        <v>15</v>
      </c>
      <c r="Q14" s="477" t="s">
        <v>109</v>
      </c>
      <c r="R14" s="619">
        <f t="shared" si="2"/>
        <v>15</v>
      </c>
      <c r="S14" s="477" t="s">
        <v>112</v>
      </c>
      <c r="T14" s="619">
        <f t="shared" si="3"/>
        <v>15</v>
      </c>
      <c r="U14" s="477" t="s">
        <v>116</v>
      </c>
      <c r="V14" s="619">
        <f t="shared" si="4"/>
        <v>15</v>
      </c>
      <c r="W14" s="477" t="s">
        <v>119</v>
      </c>
      <c r="X14" s="619">
        <f t="shared" si="5"/>
        <v>15</v>
      </c>
      <c r="Y14" s="477" t="s">
        <v>122</v>
      </c>
      <c r="Z14" s="619">
        <f t="shared" si="6"/>
        <v>10</v>
      </c>
      <c r="AA14" s="637">
        <f t="shared" si="7"/>
        <v>100</v>
      </c>
      <c r="AB14" s="639" t="str">
        <f t="shared" si="8"/>
        <v>Fuerte</v>
      </c>
      <c r="AC14" s="641" t="s">
        <v>97</v>
      </c>
      <c r="AD14" s="643" t="str">
        <f t="shared" si="9"/>
        <v>Fuerte</v>
      </c>
      <c r="AE14" s="645" t="str">
        <f t="shared" ref="AE14:AE47" si="14">IF(AD14="Fuerte","100",IF(AD14="Moderado","50",IF(AD14="Débil","0")))</f>
        <v>100</v>
      </c>
      <c r="AF14" s="742">
        <v>1</v>
      </c>
      <c r="AG14" s="653">
        <f t="shared" ref="AG14" si="15">(AE14+AE15)/AF14</f>
        <v>100</v>
      </c>
      <c r="AH14" s="680" t="str">
        <f t="shared" ref="AH14" si="16">IF(AG14&lt;50,"Débil",IF(AG14&lt;=99,"Moderado",IF(AG14=100,"Fuerte",IF(AG14="","ERROR"))))</f>
        <v>Fuerte</v>
      </c>
      <c r="AI14" s="674" t="s">
        <v>144</v>
      </c>
      <c r="AJ14" s="678">
        <f t="shared" ref="AJ14" si="17">IF(AH14="Débil",0,IF(AND(AH14="Moderado",AI14="Directamente"),1,IF(AND(AH14="Moderado",AI14="No disminuye"),0,IF(AND(AH14="Fuerte",AI14="Directamente"),2,IF(AND(AH14="Fuerte",AI14="No disminuye"),0)))))</f>
        <v>2</v>
      </c>
      <c r="AK14" s="678">
        <f>('4-VALORACIÓN DEL RIESGO'!H27-AJ14)</f>
        <v>2</v>
      </c>
      <c r="AL14" s="678" t="str">
        <f t="shared" ref="AL14" si="18">IF(AK14=5,"Casi Seguro",IF(AK14=4,"Probable",IF(AK14=3,"Posible",IF(AK14=2,"Improbable",IF(AK14=1,"Rara Vez",IF(AK14=0,"Rara Vez",IF(AK14&lt;0,"Rara Vez")))))))</f>
        <v>Improbable</v>
      </c>
      <c r="AM14" s="674" t="s">
        <v>144</v>
      </c>
      <c r="AN14" s="647">
        <f t="shared" ref="AN14" si="19">IF(AH14="Débil",0,IF(AND(AH14="Moderado",AM14="Directamente"),1,IF(AND(AH14="Moderado",AM14="Indirectamente"),0,IF(AND(AH14="Moderado",AM14="No disminuye"),0,IF(AND(AH14="Fuerte",AM14="Directamente"),2,IF(AND(AH14="Fuerte",AM14="Indirectamente"),1,IF(AND(AH14="Fuerte",AM14="No disminuye"),0)))))))</f>
        <v>2</v>
      </c>
      <c r="AO14" s="647">
        <f>('4-VALORACIÓN DEL RIESGO'!AD27-AN14)</f>
        <v>3</v>
      </c>
      <c r="AP14" s="685" t="str">
        <f t="shared" ref="AP14" si="20">IF(AO14=5,"Catastrófico",IF(AO14=4,"Mayor",IF(AO14=3,"Moderado",IF(AO14=2,"Moderado",IF(AO14=1,"Moderado")))))</f>
        <v>Moderado</v>
      </c>
      <c r="AQ14" s="686" t="str">
        <f t="shared" ref="AQ14" si="21">IF(OR(AND(AP14="Moderado",AL14="Rara Vez"),AND(AP14="Moderado",AL14="Improbable")),"Moderado",IF(OR(AND(AP14="Mayor",AL14="Improbable"),AND(AP14="Mayor",AL14="Rara Vez"),AND(AP14="Moderado",AL14="Probable"),AND(AP14="Moderado",AL14="Posible")),"Alto",IF(OR(AND(AP14="Moderado",AL14="Casi Seguro"),AND(AP14="Mayor",AL14="Posible"),AND(AP14="Mayor",AL14="Probable"),AND(AP14="Mayor",AL14="Casi Seguro")),"Extremo",IF(AP14="Catastrófico","Extremo"))))</f>
        <v>Moderado</v>
      </c>
      <c r="AR14" s="686"/>
      <c r="AS14" s="673" t="s">
        <v>537</v>
      </c>
    </row>
    <row r="15" spans="2:45" ht="32" customHeight="1" thickBot="1" x14ac:dyDescent="0.25">
      <c r="B15" s="760"/>
      <c r="C15" s="491"/>
      <c r="D15" s="755"/>
      <c r="E15" s="755"/>
      <c r="F15" s="479"/>
      <c r="G15" s="479"/>
      <c r="H15" s="479"/>
      <c r="I15" s="479"/>
      <c r="J15" s="479"/>
      <c r="K15" s="479"/>
      <c r="L15" s="479"/>
      <c r="M15" s="662"/>
      <c r="N15" s="621"/>
      <c r="O15" s="479"/>
      <c r="P15" s="621" t="b">
        <f t="shared" si="1"/>
        <v>0</v>
      </c>
      <c r="Q15" s="479"/>
      <c r="R15" s="621" t="b">
        <f t="shared" si="2"/>
        <v>0</v>
      </c>
      <c r="S15" s="479"/>
      <c r="T15" s="621" t="b">
        <f t="shared" si="3"/>
        <v>0</v>
      </c>
      <c r="U15" s="479"/>
      <c r="V15" s="621" t="b">
        <f t="shared" si="4"/>
        <v>0</v>
      </c>
      <c r="W15" s="479"/>
      <c r="X15" s="621" t="b">
        <f t="shared" si="5"/>
        <v>0</v>
      </c>
      <c r="Y15" s="479"/>
      <c r="Z15" s="621"/>
      <c r="AA15" s="638"/>
      <c r="AB15" s="640"/>
      <c r="AC15" s="642"/>
      <c r="AD15" s="644"/>
      <c r="AE15" s="646"/>
      <c r="AF15" s="742"/>
      <c r="AG15" s="654"/>
      <c r="AH15" s="681"/>
      <c r="AI15" s="674"/>
      <c r="AJ15" s="678"/>
      <c r="AK15" s="678"/>
      <c r="AL15" s="678"/>
      <c r="AM15" s="674"/>
      <c r="AN15" s="648"/>
      <c r="AO15" s="648"/>
      <c r="AP15" s="685"/>
      <c r="AQ15" s="686"/>
      <c r="AR15" s="686"/>
      <c r="AS15" s="673"/>
    </row>
    <row r="16" spans="2:45" ht="31" customHeight="1" x14ac:dyDescent="0.2">
      <c r="B16" s="760"/>
      <c r="C16" s="491"/>
      <c r="D16" s="755" t="str">
        <f>'3-IDENTIFICACIÓN DEL RIESGO'!G46</f>
        <v>La posibilidad de ocurrencia de hechos de concusión o cohecho en la atención a la ciudadanía en la UGT´S, PAT´S y cualquier ventanilla de atención al ciudadano</v>
      </c>
      <c r="E16" s="755"/>
      <c r="F16" s="477" t="s">
        <v>546</v>
      </c>
      <c r="G16" s="477" t="s">
        <v>547</v>
      </c>
      <c r="H16" s="477" t="s">
        <v>548</v>
      </c>
      <c r="I16" s="477" t="s">
        <v>549</v>
      </c>
      <c r="J16" s="477" t="s">
        <v>550</v>
      </c>
      <c r="K16" s="477" t="s">
        <v>551</v>
      </c>
      <c r="L16" s="477" t="s">
        <v>552</v>
      </c>
      <c r="M16" s="661" t="s">
        <v>100</v>
      </c>
      <c r="N16" s="613">
        <f t="shared" si="0"/>
        <v>15</v>
      </c>
      <c r="O16" s="520" t="s">
        <v>106</v>
      </c>
      <c r="P16" s="619">
        <f t="shared" si="1"/>
        <v>15</v>
      </c>
      <c r="Q16" s="477" t="s">
        <v>109</v>
      </c>
      <c r="R16" s="619">
        <f>IF(Q16="Oportuna",15,IF(Q16="Inoportuna",0))</f>
        <v>15</v>
      </c>
      <c r="S16" s="477" t="s">
        <v>112</v>
      </c>
      <c r="T16" s="619">
        <f t="shared" si="3"/>
        <v>15</v>
      </c>
      <c r="U16" s="477" t="s">
        <v>116</v>
      </c>
      <c r="V16" s="619">
        <f t="shared" si="4"/>
        <v>15</v>
      </c>
      <c r="W16" s="477" t="s">
        <v>119</v>
      </c>
      <c r="X16" s="619">
        <f>IF(W16="Se investigan oportunamente",15,IF(W16="No se investigan oportunamente",0))</f>
        <v>15</v>
      </c>
      <c r="Y16" s="477" t="s">
        <v>122</v>
      </c>
      <c r="Z16" s="619">
        <f t="shared" si="6"/>
        <v>10</v>
      </c>
      <c r="AA16" s="619">
        <f t="shared" si="7"/>
        <v>100</v>
      </c>
      <c r="AB16" s="639" t="str">
        <f>IF(AA16&lt;86,"Débil",(IF(AA16&lt;96,"Moderado","Fuerte")))</f>
        <v>Fuerte</v>
      </c>
      <c r="AC16" s="641" t="s">
        <v>97</v>
      </c>
      <c r="AD16" s="643" t="str">
        <f t="shared" si="9"/>
        <v>Fuerte</v>
      </c>
      <c r="AE16" s="645" t="str">
        <f t="shared" si="14"/>
        <v>100</v>
      </c>
      <c r="AF16" s="742">
        <v>1</v>
      </c>
      <c r="AG16" s="653">
        <f t="shared" ref="AG16" si="22">(AE16+AE17)/AF16</f>
        <v>100</v>
      </c>
      <c r="AH16" s="680" t="str">
        <f t="shared" ref="AH16" si="23">IF(AG16&lt;50,"Débil",IF(AG16&lt;=99,"Moderado",IF(AG16=100,"Fuerte",IF(AG16="","ERROR"))))</f>
        <v>Fuerte</v>
      </c>
      <c r="AI16" s="674" t="s">
        <v>144</v>
      </c>
      <c r="AJ16" s="678">
        <f t="shared" ref="AJ16" si="24">IF(AH16="Débil",0,IF(AND(AH16="Moderado",AI16="Directamente"),1,IF(AND(AH16="Moderado",AI16="No disminuye"),0,IF(AND(AH16="Fuerte",AI16="Directamente"),2,IF(AND(AH16="Fuerte",AI16="No disminuye"),0)))))</f>
        <v>2</v>
      </c>
      <c r="AK16" s="678">
        <f>('4-VALORACIÓN DEL RIESGO'!H28-AJ16)</f>
        <v>2</v>
      </c>
      <c r="AL16" s="678" t="str">
        <f t="shared" ref="AL16" si="25">IF(AK16=5,"Casi Seguro",IF(AK16=4,"Probable",IF(AK16=3,"Posible",IF(AK16=2,"Improbable",IF(AK16=1,"Rara Vez",IF(AK16=0,"Rara Vez",IF(AK16&lt;0,"Rara Vez")))))))</f>
        <v>Improbable</v>
      </c>
      <c r="AM16" s="674" t="s">
        <v>144</v>
      </c>
      <c r="AN16" s="647">
        <f t="shared" ref="AN16" si="26">IF(AH16="Débil",0,IF(AND(AH16="Moderado",AM16="Directamente"),1,IF(AND(AH16="Moderado",AM16="Indirectamente"),0,IF(AND(AH16="Moderado",AM16="No disminuye"),0,IF(AND(AH16="Fuerte",AM16="Directamente"),2,IF(AND(AH16="Fuerte",AM16="Indirectamente"),1,IF(AND(AH16="Fuerte",AM16="No disminuye"),0)))))))</f>
        <v>2</v>
      </c>
      <c r="AO16" s="647">
        <f>('4-VALORACIÓN DEL RIESGO'!AD28-AN16)</f>
        <v>3</v>
      </c>
      <c r="AP16" s="685" t="str">
        <f t="shared" ref="AP16" si="27">IF(AO16=5,"Catastrófico",IF(AO16=4,"Mayor",IF(AO16=3,"Moderado",IF(AO16=2,"Moderado",IF(AO16=1,"Moderado")))))</f>
        <v>Moderado</v>
      </c>
      <c r="AQ16" s="686" t="str">
        <f t="shared" ref="AQ16" si="28">IF(OR(AND(AP16="Moderado",AL16="Rara Vez"),AND(AP16="Moderado",AL16="Improbable")),"Moderado",IF(OR(AND(AP16="Mayor",AL16="Improbable"),AND(AP16="Mayor",AL16="Rara Vez"),AND(AP16="Moderado",AL16="Probable"),AND(AP16="Moderado",AL16="Posible")),"Alto",IF(OR(AND(AP16="Moderado",AL16="Casi Seguro"),AND(AP16="Mayor",AL16="Posible"),AND(AP16="Mayor",AL16="Probable"),AND(AP16="Mayor",AL16="Casi Seguro")),"Extremo",IF(AP16="Catastrófico","Extremo"))))</f>
        <v>Moderado</v>
      </c>
      <c r="AR16" s="686"/>
      <c r="AS16" s="673" t="s">
        <v>537</v>
      </c>
    </row>
    <row r="17" spans="2:45" ht="153.75" customHeight="1" thickBot="1" x14ac:dyDescent="0.25">
      <c r="B17" s="760"/>
      <c r="C17" s="491"/>
      <c r="D17" s="755"/>
      <c r="E17" s="755"/>
      <c r="F17" s="479"/>
      <c r="G17" s="479" t="s">
        <v>547</v>
      </c>
      <c r="H17" s="479" t="s">
        <v>548</v>
      </c>
      <c r="I17" s="479"/>
      <c r="J17" s="479" t="s">
        <v>550</v>
      </c>
      <c r="K17" s="479"/>
      <c r="L17" s="479"/>
      <c r="M17" s="662"/>
      <c r="N17" s="617"/>
      <c r="O17" s="520"/>
      <c r="P17" s="621" t="b">
        <f t="shared" si="1"/>
        <v>0</v>
      </c>
      <c r="Q17" s="479"/>
      <c r="R17" s="621" t="b">
        <f t="shared" si="2"/>
        <v>0</v>
      </c>
      <c r="S17" s="479"/>
      <c r="T17" s="621" t="b">
        <f t="shared" si="3"/>
        <v>0</v>
      </c>
      <c r="U17" s="479"/>
      <c r="V17" s="621" t="b">
        <f t="shared" si="4"/>
        <v>0</v>
      </c>
      <c r="W17" s="479"/>
      <c r="X17" s="621" t="b">
        <f>IF(W17="Se investigan oportunamente",15,IF(W17="No se investigan oportunamente",0))</f>
        <v>0</v>
      </c>
      <c r="Y17" s="479"/>
      <c r="Z17" s="621" t="b">
        <f t="shared" si="6"/>
        <v>0</v>
      </c>
      <c r="AA17" s="621">
        <f t="shared" si="7"/>
        <v>0</v>
      </c>
      <c r="AB17" s="640"/>
      <c r="AC17" s="642"/>
      <c r="AD17" s="644"/>
      <c r="AE17" s="646"/>
      <c r="AF17" s="742"/>
      <c r="AG17" s="654"/>
      <c r="AH17" s="681"/>
      <c r="AI17" s="674"/>
      <c r="AJ17" s="678"/>
      <c r="AK17" s="678"/>
      <c r="AL17" s="678"/>
      <c r="AM17" s="674"/>
      <c r="AN17" s="648"/>
      <c r="AO17" s="648"/>
      <c r="AP17" s="685"/>
      <c r="AQ17" s="686"/>
      <c r="AR17" s="686"/>
      <c r="AS17" s="673"/>
    </row>
    <row r="18" spans="2:45" ht="56" customHeight="1" x14ac:dyDescent="0.2">
      <c r="B18" s="760"/>
      <c r="C18" s="491"/>
      <c r="D18" s="755" t="str">
        <f>'3-IDENTIFICACIÓN DEL RIESGO'!G48</f>
        <v>La posibilidad de ocurrencia de hechos de concusión o cohecho en la atención a la ciudadanía en la UGT’S, PAT’S y cualquier ventanilla de atención al ciudadano.</v>
      </c>
      <c r="E18" s="755"/>
      <c r="F18" s="477" t="s">
        <v>553</v>
      </c>
      <c r="G18" s="477" t="s">
        <v>554</v>
      </c>
      <c r="H18" s="477" t="s">
        <v>555</v>
      </c>
      <c r="I18" s="477" t="s">
        <v>556</v>
      </c>
      <c r="J18" s="477" t="s">
        <v>557</v>
      </c>
      <c r="K18" s="477" t="s">
        <v>558</v>
      </c>
      <c r="L18" s="477" t="s">
        <v>559</v>
      </c>
      <c r="M18" s="661" t="s">
        <v>100</v>
      </c>
      <c r="N18" s="619">
        <f t="shared" si="0"/>
        <v>15</v>
      </c>
      <c r="O18" s="477" t="s">
        <v>106</v>
      </c>
      <c r="P18" s="619">
        <f t="shared" si="1"/>
        <v>15</v>
      </c>
      <c r="Q18" s="477" t="s">
        <v>109</v>
      </c>
      <c r="R18" s="619">
        <f t="shared" si="2"/>
        <v>15</v>
      </c>
      <c r="S18" s="477" t="s">
        <v>112</v>
      </c>
      <c r="T18" s="619">
        <f t="shared" si="3"/>
        <v>15</v>
      </c>
      <c r="U18" s="477" t="s">
        <v>116</v>
      </c>
      <c r="V18" s="619">
        <f t="shared" si="4"/>
        <v>15</v>
      </c>
      <c r="W18" s="477" t="s">
        <v>119</v>
      </c>
      <c r="X18" s="619">
        <f t="shared" si="5"/>
        <v>15</v>
      </c>
      <c r="Y18" s="477" t="s">
        <v>122</v>
      </c>
      <c r="Z18" s="619">
        <f t="shared" si="6"/>
        <v>10</v>
      </c>
      <c r="AA18" s="637">
        <f t="shared" si="7"/>
        <v>100</v>
      </c>
      <c r="AB18" s="639" t="str">
        <f t="shared" si="8"/>
        <v>Fuerte</v>
      </c>
      <c r="AC18" s="641" t="s">
        <v>97</v>
      </c>
      <c r="AD18" s="643" t="str">
        <f t="shared" si="9"/>
        <v>Fuerte</v>
      </c>
      <c r="AE18" s="645" t="str">
        <f t="shared" si="14"/>
        <v>100</v>
      </c>
      <c r="AF18" s="742">
        <v>1</v>
      </c>
      <c r="AG18" s="653">
        <f t="shared" ref="AG18" si="29">(AE18+AE19)/AF18</f>
        <v>100</v>
      </c>
      <c r="AH18" s="680" t="str">
        <f t="shared" ref="AH18" si="30">IF(AG18&lt;50,"Débil",IF(AG18&lt;=99,"Moderado",IF(AG18=100,"Fuerte",IF(AG18="","ERROR"))))</f>
        <v>Fuerte</v>
      </c>
      <c r="AI18" s="674" t="s">
        <v>144</v>
      </c>
      <c r="AJ18" s="678">
        <f t="shared" ref="AJ18" si="31">IF(AH18="Débil",0,IF(AND(AH18="Moderado",AI18="Directamente"),1,IF(AND(AH18="Moderado",AI18="No disminuye"),0,IF(AND(AH18="Fuerte",AI18="Directamente"),2,IF(AND(AH18="Fuerte",AI18="No disminuye"),0)))))</f>
        <v>2</v>
      </c>
      <c r="AK18" s="678">
        <f>('4-VALORACIÓN DEL RIESGO'!H29-AJ18)</f>
        <v>2</v>
      </c>
      <c r="AL18" s="678" t="str">
        <f t="shared" ref="AL18" si="32">IF(AK18=5,"Casi Seguro",IF(AK18=4,"Probable",IF(AK18=3,"Posible",IF(AK18=2,"Improbable",IF(AK18=1,"Rara Vez",IF(AK18=0,"Rara Vez",IF(AK18&lt;0,"Rara Vez")))))))</f>
        <v>Improbable</v>
      </c>
      <c r="AM18" s="674" t="s">
        <v>144</v>
      </c>
      <c r="AN18" s="647">
        <f t="shared" ref="AN18" si="33">IF(AH18="Débil",0,IF(AND(AH18="Moderado",AM18="Directamente"),1,IF(AND(AH18="Moderado",AM18="Indirectamente"),0,IF(AND(AH18="Moderado",AM18="No disminuye"),0,IF(AND(AH18="Fuerte",AM18="Directamente"),2,IF(AND(AH18="Fuerte",AM18="Indirectamente"),1,IF(AND(AH18="Fuerte",AM18="No disminuye"),0)))))))</f>
        <v>2</v>
      </c>
      <c r="AO18" s="647">
        <f>('4-VALORACIÓN DEL RIESGO'!AD29-AN18)</f>
        <v>3</v>
      </c>
      <c r="AP18" s="685" t="str">
        <f t="shared" ref="AP18" si="34">IF(AO18=5,"Catastrófico",IF(AO18=4,"Mayor",IF(AO18=3,"Moderado",IF(AO18=2,"Moderado",IF(AO18=1,"Moderado")))))</f>
        <v>Moderado</v>
      </c>
      <c r="AQ18" s="686" t="str">
        <f t="shared" ref="AQ18" si="35">IF(OR(AND(AP18="Moderado",AL18="Rara Vez"),AND(AP18="Moderado",AL18="Improbable")),"Moderado",IF(OR(AND(AP18="Mayor",AL18="Improbable"),AND(AP18="Mayor",AL18="Rara Vez"),AND(AP18="Moderado",AL18="Probable"),AND(AP18="Moderado",AL18="Posible")),"Alto",IF(OR(AND(AP18="Moderado",AL18="Casi Seguro"),AND(AP18="Mayor",AL18="Posible"),AND(AP18="Mayor",AL18="Probable"),AND(AP18="Mayor",AL18="Casi Seguro")),"Extremo",IF(AP18="Catastrófico","Extremo"))))</f>
        <v>Moderado</v>
      </c>
      <c r="AR18" s="686"/>
      <c r="AS18" s="673" t="s">
        <v>537</v>
      </c>
    </row>
    <row r="19" spans="2:45" ht="30.75" customHeight="1" thickBot="1" x14ac:dyDescent="0.25">
      <c r="B19" s="760"/>
      <c r="C19" s="491"/>
      <c r="D19" s="755"/>
      <c r="E19" s="755"/>
      <c r="F19" s="479"/>
      <c r="G19" s="479"/>
      <c r="H19" s="479"/>
      <c r="I19" s="479"/>
      <c r="J19" s="479"/>
      <c r="K19" s="479"/>
      <c r="L19" s="479"/>
      <c r="M19" s="662"/>
      <c r="N19" s="621"/>
      <c r="O19" s="479"/>
      <c r="P19" s="621"/>
      <c r="Q19" s="479"/>
      <c r="R19" s="621"/>
      <c r="S19" s="479"/>
      <c r="T19" s="621"/>
      <c r="U19" s="479"/>
      <c r="V19" s="621"/>
      <c r="W19" s="479"/>
      <c r="X19" s="621"/>
      <c r="Y19" s="479"/>
      <c r="Z19" s="621"/>
      <c r="AA19" s="638"/>
      <c r="AB19" s="640"/>
      <c r="AC19" s="642"/>
      <c r="AD19" s="644"/>
      <c r="AE19" s="646"/>
      <c r="AF19" s="742"/>
      <c r="AG19" s="654"/>
      <c r="AH19" s="681"/>
      <c r="AI19" s="674"/>
      <c r="AJ19" s="678"/>
      <c r="AK19" s="678"/>
      <c r="AL19" s="678"/>
      <c r="AM19" s="674"/>
      <c r="AN19" s="648"/>
      <c r="AO19" s="648"/>
      <c r="AP19" s="685"/>
      <c r="AQ19" s="686"/>
      <c r="AR19" s="686"/>
      <c r="AS19" s="673"/>
    </row>
    <row r="20" spans="2:45" ht="62.25" customHeight="1" x14ac:dyDescent="0.2">
      <c r="B20" s="760"/>
      <c r="C20" s="491"/>
      <c r="D20" s="755" t="str">
        <f>'3-IDENTIFICACIÓN DEL RIESGO'!G50</f>
        <v>La posibilidad de ocurrencia de hechos de concusión o cohecho en la atención a la ciudadanía en la UGT’S, PAT’S y cualquier ventanilla de atención al ciudadano.</v>
      </c>
      <c r="E20" s="755"/>
      <c r="F20" s="22" t="s">
        <v>560</v>
      </c>
      <c r="G20" s="22" t="s">
        <v>561</v>
      </c>
      <c r="H20" s="22" t="s">
        <v>562</v>
      </c>
      <c r="I20" s="22" t="s">
        <v>563</v>
      </c>
      <c r="J20" s="22" t="s">
        <v>564</v>
      </c>
      <c r="K20" s="22" t="s">
        <v>565</v>
      </c>
      <c r="L20" s="22" t="s">
        <v>566</v>
      </c>
      <c r="M20" s="8" t="s">
        <v>100</v>
      </c>
      <c r="N20" s="145">
        <f t="shared" si="0"/>
        <v>15</v>
      </c>
      <c r="O20" s="21" t="s">
        <v>106</v>
      </c>
      <c r="P20" s="145">
        <f t="shared" si="1"/>
        <v>15</v>
      </c>
      <c r="Q20" s="21" t="s">
        <v>109</v>
      </c>
      <c r="R20" s="145">
        <f t="shared" si="2"/>
        <v>15</v>
      </c>
      <c r="S20" s="21" t="s">
        <v>112</v>
      </c>
      <c r="T20" s="145">
        <f t="shared" si="3"/>
        <v>15</v>
      </c>
      <c r="U20" s="21" t="s">
        <v>116</v>
      </c>
      <c r="V20" s="145">
        <f t="shared" si="4"/>
        <v>15</v>
      </c>
      <c r="W20" s="21" t="s">
        <v>119</v>
      </c>
      <c r="X20" s="145">
        <f t="shared" si="5"/>
        <v>15</v>
      </c>
      <c r="Y20" s="21" t="s">
        <v>122</v>
      </c>
      <c r="Z20" s="145">
        <f t="shared" si="6"/>
        <v>10</v>
      </c>
      <c r="AA20" s="146">
        <f t="shared" si="7"/>
        <v>100</v>
      </c>
      <c r="AB20" s="147" t="str">
        <f t="shared" si="8"/>
        <v>Fuerte</v>
      </c>
      <c r="AC20" s="10" t="s">
        <v>97</v>
      </c>
      <c r="AD20" s="148" t="str">
        <f t="shared" si="9"/>
        <v>Fuerte</v>
      </c>
      <c r="AE20" s="190" t="str">
        <f t="shared" si="14"/>
        <v>100</v>
      </c>
      <c r="AF20" s="742">
        <v>2</v>
      </c>
      <c r="AG20" s="653">
        <f>(AE20+AE21)/AF20</f>
        <v>100</v>
      </c>
      <c r="AH20" s="680" t="str">
        <f t="shared" ref="AH20" si="36">IF(AG20&lt;50,"Débil",IF(AG20&lt;=99,"Moderado",IF(AG20=100,"Fuerte",IF(AG20="","ERROR"))))</f>
        <v>Fuerte</v>
      </c>
      <c r="AI20" s="674" t="s">
        <v>144</v>
      </c>
      <c r="AJ20" s="678">
        <f t="shared" ref="AJ20:AJ22" si="37">IF(AH20="Débil",0,IF(AND(AH20="Moderado",AI20="Directamente"),1,IF(AND(AH20="Moderado",AI20="No disminuye"),0,IF(AND(AH20="Fuerte",AI20="Directamente"),2,IF(AND(AH20="Fuerte",AI20="No disminuye"),0)))))</f>
        <v>2</v>
      </c>
      <c r="AK20" s="678">
        <f>('4-VALORACIÓN DEL RIESGO'!H30-AJ20)</f>
        <v>2</v>
      </c>
      <c r="AL20" s="678" t="str">
        <f t="shared" ref="AL20:AL22" si="38">IF(AK20=5,"Casi Seguro",IF(AK20=4,"Probable",IF(AK20=3,"Posible",IF(AK20=2,"Improbable",IF(AK20=1,"Rara Vez",IF(AK20=0,"Rara Vez",IF(AK20&lt;0,"Rara Vez")))))))</f>
        <v>Improbable</v>
      </c>
      <c r="AM20" s="674" t="s">
        <v>144</v>
      </c>
      <c r="AN20" s="647">
        <f t="shared" ref="AN20:AN22" si="39">IF(AH20="Débil",0,IF(AND(AH20="Moderado",AM20="Directamente"),1,IF(AND(AH20="Moderado",AM20="Indirectamente"),0,IF(AND(AH20="Moderado",AM20="No disminuye"),0,IF(AND(AH20="Fuerte",AM20="Directamente"),2,IF(AND(AH20="Fuerte",AM20="Indirectamente"),1,IF(AND(AH20="Fuerte",AM20="No disminuye"),0)))))))</f>
        <v>2</v>
      </c>
      <c r="AO20" s="647">
        <f>('4-VALORACIÓN DEL RIESGO'!AD30-AN20)</f>
        <v>3</v>
      </c>
      <c r="AP20" s="685" t="str">
        <f>IF(AO20=5,"Catastrófico",IF(AO20=4,"Mayor",IF(AO20=3,"Moderado",IF(AO20=2,"Moderado",IF(AO20=1,"Moderado")))))</f>
        <v>Moderado</v>
      </c>
      <c r="AQ20" s="686" t="s">
        <v>27</v>
      </c>
      <c r="AR20" s="686"/>
      <c r="AS20" s="673" t="s">
        <v>537</v>
      </c>
    </row>
    <row r="21" spans="2:45" ht="54" customHeight="1" thickBot="1" x14ac:dyDescent="0.25">
      <c r="B21" s="760"/>
      <c r="C21" s="491"/>
      <c r="D21" s="755"/>
      <c r="E21" s="755"/>
      <c r="F21" s="22" t="s">
        <v>560</v>
      </c>
      <c r="G21" s="22" t="s">
        <v>561</v>
      </c>
      <c r="H21" s="22" t="s">
        <v>567</v>
      </c>
      <c r="I21" s="22" t="s">
        <v>568</v>
      </c>
      <c r="J21" s="22" t="s">
        <v>569</v>
      </c>
      <c r="K21" s="22" t="s">
        <v>570</v>
      </c>
      <c r="L21" s="22" t="s">
        <v>571</v>
      </c>
      <c r="M21" s="8" t="s">
        <v>100</v>
      </c>
      <c r="N21" s="145">
        <f t="shared" si="0"/>
        <v>15</v>
      </c>
      <c r="O21" s="21" t="s">
        <v>106</v>
      </c>
      <c r="P21" s="145">
        <f t="shared" si="1"/>
        <v>15</v>
      </c>
      <c r="Q21" s="21" t="s">
        <v>109</v>
      </c>
      <c r="R21" s="145">
        <f t="shared" si="2"/>
        <v>15</v>
      </c>
      <c r="S21" s="21" t="s">
        <v>112</v>
      </c>
      <c r="T21" s="145">
        <f t="shared" si="3"/>
        <v>15</v>
      </c>
      <c r="U21" s="21" t="s">
        <v>116</v>
      </c>
      <c r="V21" s="145">
        <f t="shared" si="4"/>
        <v>15</v>
      </c>
      <c r="W21" s="21" t="s">
        <v>119</v>
      </c>
      <c r="X21" s="145">
        <f t="shared" si="5"/>
        <v>15</v>
      </c>
      <c r="Y21" s="21" t="s">
        <v>122</v>
      </c>
      <c r="Z21" s="145">
        <f t="shared" si="6"/>
        <v>10</v>
      </c>
      <c r="AA21" s="146">
        <f t="shared" si="7"/>
        <v>100</v>
      </c>
      <c r="AB21" s="147" t="str">
        <f t="shared" si="8"/>
        <v>Fuerte</v>
      </c>
      <c r="AC21" s="10" t="s">
        <v>97</v>
      </c>
      <c r="AD21" s="148" t="str">
        <f t="shared" si="9"/>
        <v>Fuerte</v>
      </c>
      <c r="AE21" s="190" t="str">
        <f t="shared" si="14"/>
        <v>100</v>
      </c>
      <c r="AF21" s="742"/>
      <c r="AG21" s="654"/>
      <c r="AH21" s="681"/>
      <c r="AI21" s="674"/>
      <c r="AJ21" s="678"/>
      <c r="AK21" s="678"/>
      <c r="AL21" s="678"/>
      <c r="AM21" s="674"/>
      <c r="AN21" s="648"/>
      <c r="AO21" s="648"/>
      <c r="AP21" s="685"/>
      <c r="AQ21" s="686"/>
      <c r="AR21" s="686"/>
      <c r="AS21" s="673"/>
    </row>
    <row r="22" spans="2:45" ht="42" x14ac:dyDescent="0.2">
      <c r="B22" s="760"/>
      <c r="C22" s="491"/>
      <c r="D22" s="613" t="str">
        <f>'3-IDENTIFICACIÓN DEL RIESGO'!G52</f>
        <v>La posibilidad de ocurrencia de hechos de concusión o cohecho en la atención a la ciudadanía en la UGT´S, PAT´S y cualquier ventanilla de atención al ciudadano</v>
      </c>
      <c r="E22" s="614"/>
      <c r="F22" s="22" t="s">
        <v>572</v>
      </c>
      <c r="G22" s="22" t="s">
        <v>573</v>
      </c>
      <c r="H22" s="22" t="s">
        <v>574</v>
      </c>
      <c r="I22" s="22" t="s">
        <v>575</v>
      </c>
      <c r="J22" s="22" t="s">
        <v>576</v>
      </c>
      <c r="K22" s="22" t="s">
        <v>577</v>
      </c>
      <c r="L22" s="22" t="s">
        <v>578</v>
      </c>
      <c r="M22" s="8" t="s">
        <v>100</v>
      </c>
      <c r="N22" s="145">
        <f t="shared" si="0"/>
        <v>15</v>
      </c>
      <c r="O22" s="21" t="s">
        <v>106</v>
      </c>
      <c r="P22" s="145">
        <f t="shared" si="1"/>
        <v>15</v>
      </c>
      <c r="Q22" s="21" t="s">
        <v>109</v>
      </c>
      <c r="R22" s="145">
        <f t="shared" si="2"/>
        <v>15</v>
      </c>
      <c r="S22" s="21" t="s">
        <v>112</v>
      </c>
      <c r="T22" s="145">
        <f t="shared" si="3"/>
        <v>15</v>
      </c>
      <c r="U22" s="21" t="s">
        <v>116</v>
      </c>
      <c r="V22" s="145">
        <f t="shared" si="4"/>
        <v>15</v>
      </c>
      <c r="W22" s="21" t="s">
        <v>119</v>
      </c>
      <c r="X22" s="145">
        <f t="shared" si="5"/>
        <v>15</v>
      </c>
      <c r="Y22" s="21" t="s">
        <v>122</v>
      </c>
      <c r="Z22" s="145">
        <f t="shared" si="6"/>
        <v>10</v>
      </c>
      <c r="AA22" s="146">
        <f>N22+P22+R22+T22+V22+X22+Z22</f>
        <v>100</v>
      </c>
      <c r="AB22" s="147" t="str">
        <f t="shared" si="8"/>
        <v>Fuerte</v>
      </c>
      <c r="AC22" s="10" t="s">
        <v>27</v>
      </c>
      <c r="AD22" s="148" t="str">
        <f t="shared" si="9"/>
        <v>Moderado</v>
      </c>
      <c r="AE22" s="190" t="str">
        <f t="shared" si="14"/>
        <v>50</v>
      </c>
      <c r="AF22" s="747">
        <v>1</v>
      </c>
      <c r="AG22" s="653">
        <f>(AE22+AE23)/AF22</f>
        <v>100</v>
      </c>
      <c r="AH22" s="679" t="str">
        <f>IF(AG22&lt;50,"Débil",IF(AG22&lt;=99,"Moderado",IF(AG22=100,"Fuerte",IF(AG22="","ERROR"))))</f>
        <v>Fuerte</v>
      </c>
      <c r="AI22" s="674" t="s">
        <v>144</v>
      </c>
      <c r="AJ22" s="657">
        <f t="shared" si="37"/>
        <v>2</v>
      </c>
      <c r="AK22" s="657">
        <f>('4-VALORACIÓN DEL RIESGO'!H41-AJ22)</f>
        <v>1</v>
      </c>
      <c r="AL22" s="657" t="str">
        <f t="shared" si="38"/>
        <v>Rara Vez</v>
      </c>
      <c r="AM22" s="655" t="s">
        <v>144</v>
      </c>
      <c r="AN22" s="647">
        <f t="shared" si="39"/>
        <v>2</v>
      </c>
      <c r="AO22" s="647">
        <v>3</v>
      </c>
      <c r="AP22" s="647" t="str">
        <f>IF(AO22=5,"Catastrófico",IF(AO22=4,"Mayor",IF(AO22=3,"Moderado",IF(AO22=2,"Moderado",IF(AO22=1,"Moderado")))))</f>
        <v>Moderado</v>
      </c>
      <c r="AQ22" s="675" t="str">
        <f t="shared" ref="AQ22" si="40">IF(OR(AND(AP22="Moderado",AL22="Rara Vez"),AND(AP22="Moderado",AL22="Improbable")),"Moderado",IF(OR(AND(AP22="Mayor",AL22="Improbable"),AND(AP22="Mayor",AL22="Rara Vez"),AND(AP22="Moderado",AL22="Probable"),AND(AP22="Moderado",AL22="Posible")),"Alto",IF(OR(AND(AP22="Moderado",AL22="Casi Seguro"),AND(AP22="Mayor",AL22="Posible"),AND(AP22="Mayor",AL22="Probable"),AND(AP22="Mayor",AL22="Casi Seguro")),"Extremo",IF(AP22="Catastrófico","Extremo"))))</f>
        <v>Moderado</v>
      </c>
      <c r="AR22" s="675"/>
      <c r="AS22" s="676" t="s">
        <v>537</v>
      </c>
    </row>
    <row r="23" spans="2:45" ht="42" x14ac:dyDescent="0.2">
      <c r="B23" s="760"/>
      <c r="C23" s="491"/>
      <c r="D23" s="617"/>
      <c r="E23" s="618"/>
      <c r="F23" s="22" t="s">
        <v>572</v>
      </c>
      <c r="G23" s="22" t="s">
        <v>573</v>
      </c>
      <c r="H23" s="22" t="s">
        <v>579</v>
      </c>
      <c r="I23" s="22" t="s">
        <v>580</v>
      </c>
      <c r="J23" s="22" t="s">
        <v>576</v>
      </c>
      <c r="K23" s="22" t="s">
        <v>581</v>
      </c>
      <c r="L23" s="22" t="s">
        <v>578</v>
      </c>
      <c r="M23" s="8" t="s">
        <v>100</v>
      </c>
      <c r="N23" s="145">
        <f t="shared" si="0"/>
        <v>15</v>
      </c>
      <c r="O23" s="21" t="s">
        <v>106</v>
      </c>
      <c r="P23" s="145">
        <f t="shared" si="1"/>
        <v>15</v>
      </c>
      <c r="Q23" s="21" t="s">
        <v>109</v>
      </c>
      <c r="R23" s="145">
        <f t="shared" si="2"/>
        <v>15</v>
      </c>
      <c r="S23" s="21" t="s">
        <v>112</v>
      </c>
      <c r="T23" s="145">
        <f t="shared" si="3"/>
        <v>15</v>
      </c>
      <c r="U23" s="21" t="s">
        <v>116</v>
      </c>
      <c r="V23" s="145">
        <f t="shared" si="4"/>
        <v>15</v>
      </c>
      <c r="W23" s="21" t="s">
        <v>119</v>
      </c>
      <c r="X23" s="145">
        <f t="shared" si="5"/>
        <v>15</v>
      </c>
      <c r="Y23" s="21" t="s">
        <v>122</v>
      </c>
      <c r="Z23" s="145">
        <f t="shared" si="6"/>
        <v>10</v>
      </c>
      <c r="AA23" s="146">
        <f t="shared" si="7"/>
        <v>100</v>
      </c>
      <c r="AB23" s="147" t="str">
        <f t="shared" si="8"/>
        <v>Fuerte</v>
      </c>
      <c r="AC23" s="10" t="s">
        <v>27</v>
      </c>
      <c r="AD23" s="148" t="str">
        <f t="shared" si="9"/>
        <v>Moderado</v>
      </c>
      <c r="AE23" s="190" t="str">
        <f t="shared" si="14"/>
        <v>50</v>
      </c>
      <c r="AF23" s="748"/>
      <c r="AG23" s="654"/>
      <c r="AH23" s="652"/>
      <c r="AI23" s="674"/>
      <c r="AJ23" s="658"/>
      <c r="AK23" s="658"/>
      <c r="AL23" s="658"/>
      <c r="AM23" s="656"/>
      <c r="AN23" s="648"/>
      <c r="AO23" s="648"/>
      <c r="AP23" s="648"/>
      <c r="AQ23" s="675"/>
      <c r="AR23" s="675"/>
      <c r="AS23" s="677"/>
    </row>
    <row r="24" spans="2:45" ht="42" x14ac:dyDescent="0.2">
      <c r="B24" s="760"/>
      <c r="C24" s="491"/>
      <c r="D24" s="613" t="str">
        <f>'3-IDENTIFICACIÓN DEL RIESGO'!G54</f>
        <v>La Posibilidad de ocurrencia de hechos de concusión o cohecho en la atención a la ciudadanía en las UGT´S, PAT´S y cualquier ventanilla de atención al ciudadano</v>
      </c>
      <c r="E24" s="614"/>
      <c r="F24" s="22" t="s">
        <v>582</v>
      </c>
      <c r="G24" s="22" t="s">
        <v>583</v>
      </c>
      <c r="H24" s="22" t="s">
        <v>584</v>
      </c>
      <c r="I24" s="22" t="s">
        <v>585</v>
      </c>
      <c r="J24" s="22" t="s">
        <v>586</v>
      </c>
      <c r="K24" s="22" t="s">
        <v>587</v>
      </c>
      <c r="L24" s="22" t="s">
        <v>588</v>
      </c>
      <c r="M24" s="8" t="s">
        <v>100</v>
      </c>
      <c r="N24" s="145">
        <f t="shared" si="0"/>
        <v>15</v>
      </c>
      <c r="O24" s="21" t="s">
        <v>106</v>
      </c>
      <c r="P24" s="145">
        <f t="shared" si="1"/>
        <v>15</v>
      </c>
      <c r="Q24" s="21" t="s">
        <v>109</v>
      </c>
      <c r="R24" s="145">
        <f t="shared" si="2"/>
        <v>15</v>
      </c>
      <c r="S24" s="21" t="s">
        <v>112</v>
      </c>
      <c r="T24" s="145">
        <f t="shared" si="3"/>
        <v>15</v>
      </c>
      <c r="U24" s="21" t="s">
        <v>116</v>
      </c>
      <c r="V24" s="145">
        <f t="shared" si="4"/>
        <v>15</v>
      </c>
      <c r="W24" s="21" t="s">
        <v>119</v>
      </c>
      <c r="X24" s="145">
        <f t="shared" si="5"/>
        <v>15</v>
      </c>
      <c r="Y24" s="21" t="s">
        <v>122</v>
      </c>
      <c r="Z24" s="145">
        <f t="shared" si="6"/>
        <v>10</v>
      </c>
      <c r="AA24" s="146">
        <f t="shared" si="7"/>
        <v>100</v>
      </c>
      <c r="AB24" s="147" t="str">
        <f t="shared" si="8"/>
        <v>Fuerte</v>
      </c>
      <c r="AC24" s="10" t="s">
        <v>97</v>
      </c>
      <c r="AD24" s="148" t="str">
        <f t="shared" si="9"/>
        <v>Fuerte</v>
      </c>
      <c r="AE24" s="190" t="str">
        <f t="shared" si="14"/>
        <v>100</v>
      </c>
      <c r="AF24" s="749">
        <v>3</v>
      </c>
      <c r="AG24" s="679">
        <f>(AE24+AE25)/AF24</f>
        <v>66.666666666666671</v>
      </c>
      <c r="AH24" s="651" t="str">
        <f t="shared" ref="AH24" si="41">IF(AG24&lt;50,"Débil",IF(AG24&lt;=99,"Moderado",IF(AG24=100,"Fuerte",IF(AG24="","ERROR"))))</f>
        <v>Moderado</v>
      </c>
      <c r="AI24" s="655" t="s">
        <v>144</v>
      </c>
      <c r="AJ24" s="657">
        <f>IF(AH24="Débil",0,IF(AND(AH24="Moderado",AI24="Directamente"),1,IF(AND(AH24="Moderado",AI24="No disminuye"),0,IF(AND(AH24="Fuerte",AI24="Directamente"),2,IF(AND(AH24="Fuerte",AI24="No disminuye"),0)))))</f>
        <v>1</v>
      </c>
      <c r="AK24" s="657">
        <f>('4-VALORACIÓN DEL RIESGO'!H44-AJ24)</f>
        <v>-1</v>
      </c>
      <c r="AL24" s="657" t="str">
        <f t="shared" ref="AL24" si="42">IF(AK24=5,"Casi Seguro",IF(AK24=4,"Probable",IF(AK24=3,"Posible",IF(AK24=2,"Improbable",IF(AK24=1,"Rara Vez",IF(AK24=0,"Rara Vez",IF(AK24&lt;0,"Rara Vez")))))))</f>
        <v>Rara Vez</v>
      </c>
      <c r="AM24" s="655" t="s">
        <v>144</v>
      </c>
      <c r="AN24" s="782">
        <f t="shared" ref="AN24" si="43">IF(AH24="Débil",0,IF(AND(AH24="Moderado",AM24="Directamente"),1,IF(AND(AH24="Moderado",AM24="Indirectamente"),0,IF(AND(AH24="Moderado",AM24="No disminuye"),0,IF(AND(AH24="Fuerte",AM24="Directamente"),2,IF(AND(AH24="Fuerte",AM24="Indirectamente"),1,IF(AND(AH24="Fuerte",AM24="No disminuye"),0)))))))</f>
        <v>1</v>
      </c>
      <c r="AO24" s="647">
        <f>('4-VALORACIÓN DEL RIESGO'!AD44-AN24)</f>
        <v>2</v>
      </c>
      <c r="AP24" s="647" t="str">
        <f t="shared" ref="AP24" si="44">IF(AO24=5,"Catastrófico",IF(AO24=4,"Mayor",IF(AO24=3,"Moderado",IF(AO24=2,"Moderado",IF(AO24=1,"Moderado")))))</f>
        <v>Moderado</v>
      </c>
      <c r="AQ24" s="783" t="str">
        <f t="shared" ref="AQ24" si="45">IF(OR(AND(AP24="Moderado",AL24="Rara Vez"),AND(AP24="Moderado",AL24="Improbable")),"Moderado",IF(OR(AND(AP24="Mayor",AL24="Improbable"),AND(AP24="Mayor",AL24="Rara Vez"),AND(AP24="Moderado",AL24="Probable"),AND(AP24="Moderado",AL24="Posible")),"Alto",IF(OR(AND(AP24="Moderado",AL24="Casi Seguro"),AND(AP24="Mayor",AL24="Posible"),AND(AP24="Mayor",AL24="Probable"),AND(AP24="Mayor",AL24="Casi Seguro")),"Extremo",IF(AP24="Catastrófico","Extremo"))))</f>
        <v>Moderado</v>
      </c>
      <c r="AR24" s="784"/>
      <c r="AS24" s="676" t="s">
        <v>537</v>
      </c>
    </row>
    <row r="25" spans="2:45" ht="42" x14ac:dyDescent="0.2">
      <c r="B25" s="760"/>
      <c r="C25" s="491"/>
      <c r="D25" s="615"/>
      <c r="E25" s="616"/>
      <c r="F25" s="22" t="s">
        <v>582</v>
      </c>
      <c r="G25" s="22" t="s">
        <v>589</v>
      </c>
      <c r="H25" s="22" t="s">
        <v>590</v>
      </c>
      <c r="I25" s="22" t="s">
        <v>591</v>
      </c>
      <c r="J25" s="22" t="s">
        <v>592</v>
      </c>
      <c r="K25" s="22" t="s">
        <v>593</v>
      </c>
      <c r="L25" s="22" t="s">
        <v>594</v>
      </c>
      <c r="M25" s="8" t="s">
        <v>100</v>
      </c>
      <c r="N25" s="145">
        <f t="shared" si="0"/>
        <v>15</v>
      </c>
      <c r="O25" s="21" t="s">
        <v>106</v>
      </c>
      <c r="P25" s="145">
        <f t="shared" si="1"/>
        <v>15</v>
      </c>
      <c r="Q25" s="21" t="s">
        <v>109</v>
      </c>
      <c r="R25" s="145">
        <f t="shared" si="2"/>
        <v>15</v>
      </c>
      <c r="S25" s="21" t="s">
        <v>112</v>
      </c>
      <c r="T25" s="145">
        <f t="shared" si="3"/>
        <v>15</v>
      </c>
      <c r="U25" s="21" t="s">
        <v>116</v>
      </c>
      <c r="V25" s="145">
        <f t="shared" si="4"/>
        <v>15</v>
      </c>
      <c r="W25" s="21" t="s">
        <v>119</v>
      </c>
      <c r="X25" s="145">
        <f t="shared" si="5"/>
        <v>15</v>
      </c>
      <c r="Y25" s="21" t="s">
        <v>122</v>
      </c>
      <c r="Z25" s="145">
        <f t="shared" si="6"/>
        <v>10</v>
      </c>
      <c r="AA25" s="146">
        <f t="shared" si="7"/>
        <v>100</v>
      </c>
      <c r="AB25" s="147" t="str">
        <f t="shared" si="8"/>
        <v>Fuerte</v>
      </c>
      <c r="AC25" s="10" t="s">
        <v>97</v>
      </c>
      <c r="AD25" s="148" t="str">
        <f t="shared" si="9"/>
        <v>Fuerte</v>
      </c>
      <c r="AE25" s="190" t="str">
        <f t="shared" si="14"/>
        <v>100</v>
      </c>
      <c r="AF25" s="749"/>
      <c r="AG25" s="746"/>
      <c r="AH25" s="746"/>
      <c r="AI25" s="780"/>
      <c r="AJ25" s="781"/>
      <c r="AK25" s="781"/>
      <c r="AL25" s="781"/>
      <c r="AM25" s="780"/>
      <c r="AN25" s="782"/>
      <c r="AO25" s="782"/>
      <c r="AP25" s="782"/>
      <c r="AQ25" s="785"/>
      <c r="AR25" s="786"/>
      <c r="AS25" s="789"/>
    </row>
    <row r="26" spans="2:45" ht="52" customHeight="1" thickBot="1" x14ac:dyDescent="0.25">
      <c r="B26" s="760"/>
      <c r="C26" s="491"/>
      <c r="D26" s="617"/>
      <c r="E26" s="618"/>
      <c r="F26" s="22" t="s">
        <v>595</v>
      </c>
      <c r="G26" s="22" t="s">
        <v>589</v>
      </c>
      <c r="H26" s="22" t="s">
        <v>596</v>
      </c>
      <c r="I26" s="22" t="s">
        <v>597</v>
      </c>
      <c r="J26" s="22" t="s">
        <v>598</v>
      </c>
      <c r="K26" s="22" t="s">
        <v>599</v>
      </c>
      <c r="L26" s="22" t="s">
        <v>600</v>
      </c>
      <c r="M26" s="8" t="s">
        <v>100</v>
      </c>
      <c r="N26" s="145">
        <f t="shared" si="0"/>
        <v>15</v>
      </c>
      <c r="O26" s="21" t="s">
        <v>106</v>
      </c>
      <c r="P26" s="145">
        <f t="shared" si="1"/>
        <v>15</v>
      </c>
      <c r="Q26" s="21" t="s">
        <v>109</v>
      </c>
      <c r="R26" s="145">
        <f t="shared" si="2"/>
        <v>15</v>
      </c>
      <c r="S26" s="21" t="s">
        <v>112</v>
      </c>
      <c r="T26" s="145">
        <f t="shared" si="3"/>
        <v>15</v>
      </c>
      <c r="U26" s="21" t="s">
        <v>116</v>
      </c>
      <c r="V26" s="145">
        <f t="shared" si="4"/>
        <v>15</v>
      </c>
      <c r="W26" s="21" t="s">
        <v>119</v>
      </c>
      <c r="X26" s="145">
        <f t="shared" si="5"/>
        <v>15</v>
      </c>
      <c r="Y26" s="21" t="s">
        <v>122</v>
      </c>
      <c r="Z26" s="145">
        <f t="shared" si="6"/>
        <v>10</v>
      </c>
      <c r="AA26" s="146">
        <f>N26+P26+R26+T26+V26+X26+Z26</f>
        <v>100</v>
      </c>
      <c r="AB26" s="147" t="str">
        <f t="shared" si="8"/>
        <v>Fuerte</v>
      </c>
      <c r="AC26" s="10" t="s">
        <v>97</v>
      </c>
      <c r="AD26" s="148" t="str">
        <f t="shared" si="9"/>
        <v>Fuerte</v>
      </c>
      <c r="AE26" s="190" t="str">
        <f t="shared" si="14"/>
        <v>100</v>
      </c>
      <c r="AF26" s="749"/>
      <c r="AG26" s="652"/>
      <c r="AH26" s="652"/>
      <c r="AI26" s="656"/>
      <c r="AJ26" s="658"/>
      <c r="AK26" s="658"/>
      <c r="AL26" s="658"/>
      <c r="AM26" s="656"/>
      <c r="AN26" s="648"/>
      <c r="AO26" s="648"/>
      <c r="AP26" s="648"/>
      <c r="AQ26" s="787"/>
      <c r="AR26" s="788"/>
      <c r="AS26" s="677"/>
    </row>
    <row r="27" spans="2:45" ht="38" customHeight="1" x14ac:dyDescent="0.2">
      <c r="B27" s="760"/>
      <c r="C27" s="491"/>
      <c r="D27" s="613" t="str">
        <f>'3-IDENTIFICACIÓN DEL RIESGO'!G57</f>
        <v>La posibilidad de ocurrencia de hechos de concusión o cohecho en la atención a la ciudadanía en la UGT´S, PAT´S y cualquier ventanilla de atención al ciudadano</v>
      </c>
      <c r="E27" s="614"/>
      <c r="F27" s="477" t="s">
        <v>601</v>
      </c>
      <c r="G27" s="671" t="s">
        <v>589</v>
      </c>
      <c r="H27" s="671" t="s">
        <v>602</v>
      </c>
      <c r="I27" s="671" t="s">
        <v>603</v>
      </c>
      <c r="J27" s="671" t="s">
        <v>604</v>
      </c>
      <c r="K27" s="671" t="s">
        <v>605</v>
      </c>
      <c r="L27" s="671" t="s">
        <v>606</v>
      </c>
      <c r="M27" s="661" t="s">
        <v>102</v>
      </c>
      <c r="N27" s="619">
        <f t="shared" si="0"/>
        <v>0</v>
      </c>
      <c r="O27" s="477" t="s">
        <v>106</v>
      </c>
      <c r="P27" s="619">
        <f t="shared" si="1"/>
        <v>15</v>
      </c>
      <c r="Q27" s="477" t="s">
        <v>109</v>
      </c>
      <c r="R27" s="619">
        <f t="shared" si="2"/>
        <v>15</v>
      </c>
      <c r="S27" s="477" t="s">
        <v>112</v>
      </c>
      <c r="T27" s="619">
        <f>IF(S27="Prevenir",15,IF(S27="Detectar",10,IF(S27="No es un control",0)))</f>
        <v>15</v>
      </c>
      <c r="U27" s="477" t="s">
        <v>116</v>
      </c>
      <c r="V27" s="619">
        <f>IF(U27="Confiable",15,IF(U27="No confiable",0))</f>
        <v>15</v>
      </c>
      <c r="W27" s="477" t="s">
        <v>119</v>
      </c>
      <c r="X27" s="145">
        <f t="shared" si="5"/>
        <v>15</v>
      </c>
      <c r="Y27" s="477" t="s">
        <v>122</v>
      </c>
      <c r="Z27" s="619">
        <f>IF(Y27="Completa",10,IF(Y27="Incompleta",5,IF(Y27="No existe",0)))</f>
        <v>10</v>
      </c>
      <c r="AA27" s="637">
        <f>N27+P27+R27+T27+V27+X27+Z27</f>
        <v>85</v>
      </c>
      <c r="AB27" s="639" t="str">
        <f t="shared" si="8"/>
        <v>Débil</v>
      </c>
      <c r="AC27" s="641" t="s">
        <v>97</v>
      </c>
      <c r="AD27" s="643" t="str">
        <f>IF(OR(AND(AB27="Fuerte",AC27="Moderado"),AND(AB27="Moderado",AC27="Fuerte"),AND(AB27="Moderado",AC27="Moderado")),"Moderado",IF(OR(AND(AB27="Fuerte",AC27="Débil"),AND(AB27="Moderado",AC27="Débil"),AND(AB27="Débil")),"Débil",IF(AND(AB27="Fuerte",AC27="Fuerte"),"Fuerte")))</f>
        <v>Débil</v>
      </c>
      <c r="AE27" s="686" t="s">
        <v>607</v>
      </c>
      <c r="AF27" s="749">
        <v>2</v>
      </c>
      <c r="AG27" s="653">
        <v>100</v>
      </c>
      <c r="AH27" s="651" t="str">
        <f>IF(AG27&lt;50,"Débil",IF(AG27&lt;=99,"Moderado",IF(AG27=100,"Fuerte",IF(AG27="","ERROR"))))</f>
        <v>Fuerte</v>
      </c>
      <c r="AI27" s="674" t="s">
        <v>144</v>
      </c>
      <c r="AJ27" s="678">
        <f t="shared" ref="AJ27" si="46">IF(AH27="Débil",0,IF(AND(AH27="Moderado",AI27="Directamente"),1,IF(AND(AH27="Moderado",AI27="No disminuye"),0,IF(AND(AH27="Fuerte",AI27="Directamente"),2,IF(AND(AH27="Fuerte",AI27="No disminuye"),0)))))</f>
        <v>2</v>
      </c>
      <c r="AK27" s="678">
        <f>('4-VALORACIÓN DEL RIESGO'!H59-AJ27)</f>
        <v>2</v>
      </c>
      <c r="AL27" s="678" t="str">
        <f t="shared" ref="AL27" si="47">IF(AK27=5,"Casi Seguro",IF(AK27=4,"Probable",IF(AK27=3,"Posible",IF(AK27=2,"Improbable",IF(AK27=1,"Rara Vez",IF(AK27=0,"Rara Vez",IF(AK27&lt;0,"Rara Vez")))))))</f>
        <v>Improbable</v>
      </c>
      <c r="AM27" s="674" t="s">
        <v>144</v>
      </c>
      <c r="AN27" s="647">
        <f t="shared" ref="AN27" si="48">IF(AH27="Débil",0,IF(AND(AH27="Moderado",AM27="Directamente"),1,IF(AND(AH27="Moderado",AM27="Indirectamente"),0,IF(AND(AH27="Moderado",AM27="No disminuye"),0,IF(AND(AH27="Fuerte",AM27="Directamente"),2,IF(AND(AH27="Fuerte",AM27="Indirectamente"),1,IF(AND(AH27="Fuerte",AM27="No disminuye"),0)))))))</f>
        <v>2</v>
      </c>
      <c r="AO27" s="647">
        <f>('4-VALORACIÓN DEL RIESGO'!AD41-AN27)</f>
        <v>3</v>
      </c>
      <c r="AP27" s="685" t="str">
        <f>IF(AO27=5,"Catastrófico",IF(AO27=4,"Mayor",IF(AO27=3,"Moderado",IF(AO27=2,"Moderado",IF(AO27=1,"Moderado")))))</f>
        <v>Moderado</v>
      </c>
      <c r="AQ27" s="783" t="s">
        <v>608</v>
      </c>
      <c r="AR27" s="784"/>
      <c r="AS27" s="676" t="s">
        <v>537</v>
      </c>
    </row>
    <row r="28" spans="2:45" ht="51.75" customHeight="1" thickBot="1" x14ac:dyDescent="0.25">
      <c r="B28" s="760"/>
      <c r="C28" s="491"/>
      <c r="D28" s="617"/>
      <c r="E28" s="618"/>
      <c r="F28" s="479"/>
      <c r="G28" s="672"/>
      <c r="H28" s="672" t="s">
        <v>609</v>
      </c>
      <c r="I28" s="672"/>
      <c r="J28" s="672"/>
      <c r="K28" s="672" t="s">
        <v>605</v>
      </c>
      <c r="L28" s="672" t="s">
        <v>606</v>
      </c>
      <c r="M28" s="662"/>
      <c r="N28" s="621"/>
      <c r="O28" s="479"/>
      <c r="P28" s="621"/>
      <c r="Q28" s="479"/>
      <c r="R28" s="621"/>
      <c r="S28" s="479"/>
      <c r="T28" s="621"/>
      <c r="U28" s="479"/>
      <c r="V28" s="621"/>
      <c r="W28" s="479" t="s">
        <v>119</v>
      </c>
      <c r="X28" s="145">
        <f t="shared" si="5"/>
        <v>15</v>
      </c>
      <c r="Y28" s="479"/>
      <c r="Z28" s="621"/>
      <c r="AA28" s="638"/>
      <c r="AB28" s="640"/>
      <c r="AC28" s="642"/>
      <c r="AD28" s="644"/>
      <c r="AE28" s="686"/>
      <c r="AF28" s="749"/>
      <c r="AG28" s="793"/>
      <c r="AH28" s="652"/>
      <c r="AI28" s="674"/>
      <c r="AJ28" s="678"/>
      <c r="AK28" s="678"/>
      <c r="AL28" s="678"/>
      <c r="AM28" s="674"/>
      <c r="AN28" s="648"/>
      <c r="AO28" s="648"/>
      <c r="AP28" s="685"/>
      <c r="AQ28" s="787"/>
      <c r="AR28" s="788"/>
      <c r="AS28" s="677"/>
    </row>
    <row r="29" spans="2:45" ht="79.5" customHeight="1" x14ac:dyDescent="0.2">
      <c r="B29" s="760"/>
      <c r="C29" s="491"/>
      <c r="D29" s="613" t="str">
        <f>'3-IDENTIFICACIÓN DEL RIESGO'!G59</f>
        <v>La posibilidad de ocurrencia de hechos de concusión o cohecho en la atención a la ciudadanía en la UGT’S, PAT’S y cualquier ventanilla de atención al ciudadano.</v>
      </c>
      <c r="E29" s="614"/>
      <c r="F29" s="244" t="s">
        <v>610</v>
      </c>
      <c r="G29" s="22" t="s">
        <v>554</v>
      </c>
      <c r="H29" s="22" t="s">
        <v>555</v>
      </c>
      <c r="I29" s="22" t="s">
        <v>611</v>
      </c>
      <c r="J29" s="22" t="s">
        <v>612</v>
      </c>
      <c r="K29" s="22" t="s">
        <v>613</v>
      </c>
      <c r="L29" s="22" t="s">
        <v>614</v>
      </c>
      <c r="M29" s="8" t="s">
        <v>100</v>
      </c>
      <c r="N29" s="145">
        <f t="shared" ref="N29:N32" si="49">IF(M29="Asignado",15,IF(M29="NO asignado",0))</f>
        <v>15</v>
      </c>
      <c r="O29" s="21" t="s">
        <v>106</v>
      </c>
      <c r="P29" s="145">
        <f t="shared" ref="P29:P32" si="50">IF(O29="Adecuado",15,IF(O29="Inadecuado",0))</f>
        <v>15</v>
      </c>
      <c r="Q29" s="21" t="s">
        <v>109</v>
      </c>
      <c r="R29" s="145">
        <f t="shared" ref="R29:R32" si="51">IF(Q29="Oportuna",15,IF(Q29="Inoportuna",0))</f>
        <v>15</v>
      </c>
      <c r="S29" s="21" t="s">
        <v>112</v>
      </c>
      <c r="T29" s="145">
        <f t="shared" ref="T29:T32" si="52">IF(S29="Prevenir",15,IF(S29="Detectar",10,IF(S29="No es un control",0)))</f>
        <v>15</v>
      </c>
      <c r="U29" s="21" t="s">
        <v>116</v>
      </c>
      <c r="V29" s="145">
        <f t="shared" ref="V29:V32" si="53">IF(U29="Confiable",15,IF(U29="No confiable",0))</f>
        <v>15</v>
      </c>
      <c r="W29" s="21" t="s">
        <v>119</v>
      </c>
      <c r="X29" s="145">
        <f t="shared" si="5"/>
        <v>15</v>
      </c>
      <c r="Y29" s="21" t="s">
        <v>122</v>
      </c>
      <c r="Z29" s="145">
        <f t="shared" ref="Z29:Z32" si="54">IF(Y29="Completa",10,IF(Y29="Incompleta",5,IF(Y29="No existe",0)))</f>
        <v>10</v>
      </c>
      <c r="AA29" s="146">
        <f t="shared" ref="AA29:AA32" si="55">N29+P29+R29+T29+V29+X29+Z29</f>
        <v>100</v>
      </c>
      <c r="AB29" s="147" t="str">
        <f t="shared" ref="AB29:AB32" si="56">IF(AA29&lt;86,"Débil",(IF(AA29&lt;96,"Moderado","Fuerte")))</f>
        <v>Fuerte</v>
      </c>
      <c r="AC29" s="10" t="s">
        <v>97</v>
      </c>
      <c r="AD29" s="148" t="str">
        <f>IF(OR(AND(AB29="Fuerte",AC29="Moderado"),AND(AB29="Moderado",AC29="Fuerte"),AND(AB29="Moderado",AC29="Moderado")),"Moderado",IF(OR(AND(AB29="Fuerte",AC29="Débil"),AND(AB29="Moderado",AC29="Débil"),AND(AB29="Débil")),"Débil",IF(AND(AB29="Fuerte",AC29="Fuerte"),"Fuerte")))</f>
        <v>Fuerte</v>
      </c>
      <c r="AE29" s="190" t="str">
        <f>IF(AD29="Fuerte","100",IF(AD29="Moderado","50",IF(AD29="Débil","0")))</f>
        <v>100</v>
      </c>
      <c r="AF29" s="649">
        <v>2</v>
      </c>
      <c r="AG29" s="653">
        <f t="shared" ref="AG29" si="57">(AE29+AE30)/AF29</f>
        <v>100</v>
      </c>
      <c r="AH29" s="651" t="str">
        <f>IF(AG29&lt;50,"Débil",IF(AG29&lt;=99,"Moderado",IF(AG29=100,"Fuerte",IF(AG29="","ERROR"))))</f>
        <v>Fuerte</v>
      </c>
      <c r="AI29" s="655" t="s">
        <v>144</v>
      </c>
      <c r="AJ29" s="657">
        <f>IF(AH29="Débil",0,IF(AND(AH29="Moderado",AI29="Directamente"),1,IF(AND(AH29="Moderado",AI29="No disminuye"),0,IF(AND(AH29="Fuerte",AI29="Directamente"),2,IF(AND(AH29="Fuerte",AI29="No disminuye"),0)))))</f>
        <v>2</v>
      </c>
      <c r="AK29" s="657">
        <v>2</v>
      </c>
      <c r="AL29" s="657" t="s">
        <v>23</v>
      </c>
      <c r="AM29" s="655" t="s">
        <v>144</v>
      </c>
      <c r="AN29" s="647">
        <v>2</v>
      </c>
      <c r="AO29" s="647">
        <v>3</v>
      </c>
      <c r="AP29" s="647" t="s">
        <v>27</v>
      </c>
      <c r="AQ29" s="783" t="s">
        <v>27</v>
      </c>
      <c r="AR29" s="784"/>
      <c r="AS29" s="676" t="s">
        <v>537</v>
      </c>
    </row>
    <row r="30" spans="2:45" ht="79.5" customHeight="1" thickBot="1" x14ac:dyDescent="0.25">
      <c r="B30" s="760"/>
      <c r="C30" s="491"/>
      <c r="D30" s="617"/>
      <c r="E30" s="618"/>
      <c r="F30" s="244" t="s">
        <v>610</v>
      </c>
      <c r="G30" s="22" t="s">
        <v>554</v>
      </c>
      <c r="H30" s="22" t="s">
        <v>555</v>
      </c>
      <c r="I30" s="22" t="s">
        <v>615</v>
      </c>
      <c r="J30" s="22" t="s">
        <v>612</v>
      </c>
      <c r="K30" s="22" t="s">
        <v>616</v>
      </c>
      <c r="L30" s="22" t="s">
        <v>559</v>
      </c>
      <c r="M30" s="8" t="s">
        <v>100</v>
      </c>
      <c r="N30" s="145">
        <f t="shared" ref="N30" si="58">IF(M30="Asignado",15,IF(M30="NO asignado",0))</f>
        <v>15</v>
      </c>
      <c r="O30" s="21" t="s">
        <v>106</v>
      </c>
      <c r="P30" s="145">
        <f t="shared" ref="P30" si="59">IF(O30="Adecuado",15,IF(O30="Inadecuado",0))</f>
        <v>15</v>
      </c>
      <c r="Q30" s="21" t="s">
        <v>109</v>
      </c>
      <c r="R30" s="145">
        <f t="shared" ref="R30" si="60">IF(Q30="Oportuna",15,IF(Q30="Inoportuna",0))</f>
        <v>15</v>
      </c>
      <c r="S30" s="21" t="s">
        <v>112</v>
      </c>
      <c r="T30" s="145">
        <f t="shared" ref="T30" si="61">IF(S30="Prevenir",15,IF(S30="Detectar",10,IF(S30="No es un control",0)))</f>
        <v>15</v>
      </c>
      <c r="U30" s="21" t="s">
        <v>116</v>
      </c>
      <c r="V30" s="145">
        <f t="shared" ref="V30" si="62">IF(U30="Confiable",15,IF(U30="No confiable",0))</f>
        <v>15</v>
      </c>
      <c r="W30" s="21" t="s">
        <v>119</v>
      </c>
      <c r="X30" s="145">
        <f t="shared" ref="X30" si="63">IF(W30="Se investigan oportunamente",15,IF(W30="No se investigan oportunamente",0))</f>
        <v>15</v>
      </c>
      <c r="Y30" s="21" t="s">
        <v>122</v>
      </c>
      <c r="Z30" s="145">
        <f t="shared" ref="Z30" si="64">IF(Y30="Completa",10,IF(Y30="Incompleta",5,IF(Y30="No existe",0)))</f>
        <v>10</v>
      </c>
      <c r="AA30" s="146">
        <f t="shared" ref="AA30" si="65">N30+P30+R30+T30+V30+X30+Z30</f>
        <v>100</v>
      </c>
      <c r="AB30" s="147" t="str">
        <f t="shared" ref="AB30" si="66">IF(AA30&lt;86,"Débil",(IF(AA30&lt;96,"Moderado","Fuerte")))</f>
        <v>Fuerte</v>
      </c>
      <c r="AC30" s="10" t="s">
        <v>97</v>
      </c>
      <c r="AD30" s="148" t="str">
        <f>IF(OR(AND(AB30="Fuerte",AC30="Moderado"),AND(AB30="Moderado",AC30="Fuerte"),AND(AB30="Moderado",AC30="Moderado")),"Moderado",IF(OR(AND(AB30="Fuerte",AC30="Débil"),AND(AB30="Moderado",AC30="Débil"),AND(AB30="Débil")),"Débil",IF(AND(AB30="Fuerte",AC30="Fuerte"),"Fuerte")))</f>
        <v>Fuerte</v>
      </c>
      <c r="AE30" s="190" t="str">
        <f>IF(AD30="Fuerte","100",IF(AD30="Moderado","50",IF(AD30="Débil","0")))</f>
        <v>100</v>
      </c>
      <c r="AF30" s="650"/>
      <c r="AG30" s="654"/>
      <c r="AH30" s="652"/>
      <c r="AI30" s="656"/>
      <c r="AJ30" s="658"/>
      <c r="AK30" s="658"/>
      <c r="AL30" s="658"/>
      <c r="AM30" s="656"/>
      <c r="AN30" s="648"/>
      <c r="AO30" s="648"/>
      <c r="AP30" s="648"/>
      <c r="AQ30" s="787"/>
      <c r="AR30" s="788"/>
      <c r="AS30" s="677"/>
    </row>
    <row r="31" spans="2:45" ht="85.5" customHeight="1" x14ac:dyDescent="0.2">
      <c r="B31" s="760"/>
      <c r="C31" s="491"/>
      <c r="D31" s="613" t="str">
        <f>'3-IDENTIFICACIÓN DEL RIESGO'!G63</f>
        <v>La posibilidad de ocurrencia de hechos de concusión o cohecho en la atención a la ciudadanía en la UGT’S, PAT’S y cualquier ventanilla de atención al ciudadano.</v>
      </c>
      <c r="E31" s="614"/>
      <c r="F31" s="22" t="s">
        <v>617</v>
      </c>
      <c r="G31" s="22" t="s">
        <v>618</v>
      </c>
      <c r="H31" s="22" t="s">
        <v>619</v>
      </c>
      <c r="I31" s="22" t="s">
        <v>620</v>
      </c>
      <c r="J31" s="22" t="s">
        <v>621</v>
      </c>
      <c r="K31" s="22" t="s">
        <v>622</v>
      </c>
      <c r="L31" s="22" t="s">
        <v>623</v>
      </c>
      <c r="M31" s="8" t="s">
        <v>100</v>
      </c>
      <c r="N31" s="145">
        <f t="shared" si="49"/>
        <v>15</v>
      </c>
      <c r="O31" s="21" t="s">
        <v>106</v>
      </c>
      <c r="P31" s="145">
        <f t="shared" si="50"/>
        <v>15</v>
      </c>
      <c r="Q31" s="21" t="s">
        <v>109</v>
      </c>
      <c r="R31" s="145">
        <f t="shared" si="51"/>
        <v>15</v>
      </c>
      <c r="S31" s="21" t="s">
        <v>112</v>
      </c>
      <c r="T31" s="145">
        <f t="shared" si="52"/>
        <v>15</v>
      </c>
      <c r="U31" s="21" t="s">
        <v>116</v>
      </c>
      <c r="V31" s="145">
        <f t="shared" si="53"/>
        <v>15</v>
      </c>
      <c r="W31" s="21" t="s">
        <v>119</v>
      </c>
      <c r="X31" s="145">
        <f t="shared" si="5"/>
        <v>15</v>
      </c>
      <c r="Y31" s="21" t="s">
        <v>122</v>
      </c>
      <c r="Z31" s="145">
        <f t="shared" si="54"/>
        <v>10</v>
      </c>
      <c r="AA31" s="146">
        <f t="shared" si="55"/>
        <v>100</v>
      </c>
      <c r="AB31" s="147" t="str">
        <f t="shared" si="56"/>
        <v>Fuerte</v>
      </c>
      <c r="AC31" s="641" t="s">
        <v>97</v>
      </c>
      <c r="AD31" s="148" t="str">
        <f t="shared" ref="AD31:AD32" si="67">IF(OR(AND(AB31="Fuerte",AC31="Moderado"),AND(AB31="Moderado",AC31="Fuerte"),AND(AB31="Moderado",AC31="Moderado")),"Moderado",IF(OR(AND(AB31="Fuerte",AC31="Débil"),AND(AB31="Moderado",AC31="Débil"),AND(AB31="Débil")),"Débil",IF(AND(AB31="Fuerte",AC31="Fuerte"),"Fuerte")))</f>
        <v>Fuerte</v>
      </c>
      <c r="AE31" s="226" t="str">
        <f t="shared" ref="AE31:AE32" si="68">IF(AD31="Fuerte","100",IF(AD31="Moderado","50",IF(AD31="Débil","0")))</f>
        <v>100</v>
      </c>
      <c r="AF31" s="766">
        <v>1</v>
      </c>
      <c r="AG31" s="770">
        <f t="shared" ref="AG31" si="69">(AE31+AE32)/AF31</f>
        <v>100</v>
      </c>
      <c r="AH31" s="680" t="str">
        <f t="shared" ref="AH31" si="70">IF(AG31&lt;50,"Débil",IF(AG31&lt;=99,"Moderado",IF(AG31=100,"Fuerte",IF(AG31="","ERROR"))))</f>
        <v>Fuerte</v>
      </c>
      <c r="AI31" s="674" t="s">
        <v>144</v>
      </c>
      <c r="AJ31" s="678">
        <f t="shared" ref="AJ31" si="71">IF(AH31="Débil",0,IF(AND(AH31="Moderado",AI31="Directamente"),1,IF(AND(AH31="Moderado",AI31="No disminuye"),0,IF(AND(AH31="Fuerte",AI31="Directamente"),2,IF(AND(AH31="Fuerte",AI31="No disminuye"),0)))))</f>
        <v>2</v>
      </c>
      <c r="AK31" s="678">
        <f>('[1]4-VALORACIÓN DEL RIESGO'!H44-AJ31)</f>
        <v>-2</v>
      </c>
      <c r="AL31" s="678" t="str">
        <f t="shared" ref="AL31" si="72">IF(AK31=5,"Casi Seguro",IF(AK31=4,"Probable",IF(AK31=3,"Posible",IF(AK31=2,"Improbable",IF(AK31=1,"Rara Vez",IF(AK31=0,"Rara Vez",IF(AK31&lt;0,"Rara Vez")))))))</f>
        <v>Rara Vez</v>
      </c>
      <c r="AM31" s="674" t="s">
        <v>146</v>
      </c>
      <c r="AN31" s="647">
        <f t="shared" ref="AN31" si="73">IF(AH31="Débil",0,IF(AND(AH31="Moderado",AM31="Directamente"),1,IF(AND(AH31="Moderado",AM31="Indirectamente"),0,IF(AND(AH31="Moderado",AM31="No disminuye"),0,IF(AND(AH31="Fuerte",AM31="Directamente"),2,IF(AND(AH31="Fuerte",AM31="Indirectamente"),1,IF(AND(AH31="Fuerte",AM31="No disminuye"),0)))))))</f>
        <v>0</v>
      </c>
      <c r="AO31" s="647">
        <f>('[1]4-VALORACIÓN DEL RIESGO'!AD44-AN31)</f>
        <v>3</v>
      </c>
      <c r="AP31" s="685" t="str">
        <f t="shared" ref="AP31" si="74">IF(AO31=5,"Catastrófico",IF(AO31=4,"Mayor",IF(AO31=3,"Moderado",IF(AO31=2,"Moderado",IF(AO31=1,"Moderado")))))</f>
        <v>Moderado</v>
      </c>
      <c r="AQ31" s="686" t="str">
        <f t="shared" ref="AQ31" si="75">IF(OR(AND(AP31="Moderado",AL31="Rara Vez"),AND(AP31="Moderado",AL31="Improbable")),"Moderado",IF(OR(AND(AP31="Mayor",AL31="Improbable"),AND(AP31="Mayor",AL31="Rara Vez"),AND(AP31="Moderado",AL31="Probable"),AND(AP31="Moderado",AL31="Posible")),"Alto",IF(OR(AND(AP31="Moderado",AL31="Casi Seguro"),AND(AP31="Mayor",AL31="Posible"),AND(AP31="Mayor",AL31="Probable"),AND(AP31="Mayor",AL31="Casi Seguro")),"Extremo",IF(AP31="Catastrófico","Extremo"))))</f>
        <v>Moderado</v>
      </c>
      <c r="AR31" s="686"/>
      <c r="AS31" s="673" t="s">
        <v>537</v>
      </c>
    </row>
    <row r="32" spans="2:45" ht="78.75" customHeight="1" thickBot="1" x14ac:dyDescent="0.25">
      <c r="B32" s="761"/>
      <c r="C32" s="492"/>
      <c r="D32" s="617"/>
      <c r="E32" s="618"/>
      <c r="F32" s="22" t="s">
        <v>617</v>
      </c>
      <c r="G32" s="22" t="s">
        <v>589</v>
      </c>
      <c r="H32" s="22" t="s">
        <v>619</v>
      </c>
      <c r="I32" s="22" t="s">
        <v>620</v>
      </c>
      <c r="J32" s="22" t="s">
        <v>621</v>
      </c>
      <c r="K32" s="22" t="s">
        <v>624</v>
      </c>
      <c r="L32" s="22" t="s">
        <v>625</v>
      </c>
      <c r="M32" s="8" t="s">
        <v>100</v>
      </c>
      <c r="N32" s="145">
        <f t="shared" si="49"/>
        <v>15</v>
      </c>
      <c r="O32" s="21" t="s">
        <v>106</v>
      </c>
      <c r="P32" s="145">
        <f t="shared" si="50"/>
        <v>15</v>
      </c>
      <c r="Q32" s="21" t="s">
        <v>109</v>
      </c>
      <c r="R32" s="145">
        <f t="shared" si="51"/>
        <v>15</v>
      </c>
      <c r="S32" s="21" t="s">
        <v>112</v>
      </c>
      <c r="T32" s="145">
        <f t="shared" si="52"/>
        <v>15</v>
      </c>
      <c r="U32" s="21" t="s">
        <v>116</v>
      </c>
      <c r="V32" s="145">
        <f t="shared" si="53"/>
        <v>15</v>
      </c>
      <c r="W32" s="21" t="s">
        <v>119</v>
      </c>
      <c r="X32" s="145">
        <f t="shared" si="5"/>
        <v>15</v>
      </c>
      <c r="Y32" s="21" t="s">
        <v>122</v>
      </c>
      <c r="Z32" s="145">
        <f t="shared" si="54"/>
        <v>10</v>
      </c>
      <c r="AA32" s="146">
        <f t="shared" si="55"/>
        <v>100</v>
      </c>
      <c r="AB32" s="147" t="str">
        <f t="shared" si="56"/>
        <v>Fuerte</v>
      </c>
      <c r="AC32" s="642"/>
      <c r="AD32" s="148" t="b">
        <f t="shared" si="67"/>
        <v>0</v>
      </c>
      <c r="AE32" s="226" t="b">
        <f t="shared" si="68"/>
        <v>0</v>
      </c>
      <c r="AF32" s="767"/>
      <c r="AG32" s="644"/>
      <c r="AH32" s="681"/>
      <c r="AI32" s="674"/>
      <c r="AJ32" s="678"/>
      <c r="AK32" s="678"/>
      <c r="AL32" s="678"/>
      <c r="AM32" s="674"/>
      <c r="AN32" s="648"/>
      <c r="AO32" s="648"/>
      <c r="AP32" s="685"/>
      <c r="AQ32" s="686"/>
      <c r="AR32" s="686"/>
      <c r="AS32" s="673"/>
    </row>
    <row r="33" spans="2:45" ht="98" x14ac:dyDescent="0.2">
      <c r="B33" s="750" t="str">
        <f>'3-IDENTIFICACIÓN DEL RIESGO'!B65</f>
        <v>Planificación del Ordenamiento Social de la Propiedad</v>
      </c>
      <c r="C33" s="752" t="str">
        <f>'3-IDENTIFICACIÓN DEL RIESGO'!E65</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
8. UGT's
9. Secretaría General (servicio al ciudadano)</v>
      </c>
      <c r="D33" s="755" t="str">
        <f>'3-IDENTIFICACIÓN DEL RIESGO'!G65</f>
        <v>Posibilidad de tráfico de influencias en el levantamiento de información durante la implementación de Planes de Ordenamiento Social de la Propiedad para favorecer al servidor público o a tercero.</v>
      </c>
      <c r="E33" s="755"/>
      <c r="F33" s="22" t="s">
        <v>626</v>
      </c>
      <c r="G33" s="22" t="s">
        <v>627</v>
      </c>
      <c r="H33" s="22" t="s">
        <v>628</v>
      </c>
      <c r="I33" s="22" t="s">
        <v>629</v>
      </c>
      <c r="J33" s="22" t="s">
        <v>630</v>
      </c>
      <c r="K33" s="22" t="s">
        <v>631</v>
      </c>
      <c r="L33" s="22" t="s">
        <v>632</v>
      </c>
      <c r="M33" s="8" t="s">
        <v>100</v>
      </c>
      <c r="N33" s="145">
        <f t="shared" si="0"/>
        <v>15</v>
      </c>
      <c r="O33" s="21" t="s">
        <v>106</v>
      </c>
      <c r="P33" s="145">
        <f t="shared" si="1"/>
        <v>15</v>
      </c>
      <c r="Q33" s="21" t="s">
        <v>109</v>
      </c>
      <c r="R33" s="145">
        <f t="shared" si="2"/>
        <v>15</v>
      </c>
      <c r="S33" s="21" t="s">
        <v>112</v>
      </c>
      <c r="T33" s="145">
        <f t="shared" ref="T33:T49" si="76">IF(S33="Prevenir",15,IF(S33="Detectar",10,IF(S33="No es un control",0)))</f>
        <v>15</v>
      </c>
      <c r="U33" s="21" t="s">
        <v>116</v>
      </c>
      <c r="V33" s="145">
        <f t="shared" ref="V33:V49" si="77">IF(U33="Confiable",15,IF(U33="No confiable",0))</f>
        <v>15</v>
      </c>
      <c r="W33" s="21" t="s">
        <v>119</v>
      </c>
      <c r="X33" s="145">
        <f t="shared" si="5"/>
        <v>15</v>
      </c>
      <c r="Y33" s="21" t="s">
        <v>122</v>
      </c>
      <c r="Z33" s="145">
        <f t="shared" si="6"/>
        <v>10</v>
      </c>
      <c r="AA33" s="146">
        <f t="shared" ref="AA33:AA49" si="78">N33+P33+R33+T33+V33+X33+Z33</f>
        <v>100</v>
      </c>
      <c r="AB33" s="147" t="str">
        <f t="shared" si="8"/>
        <v>Fuerte</v>
      </c>
      <c r="AC33" s="10" t="s">
        <v>97</v>
      </c>
      <c r="AD33" s="148" t="str">
        <f>IF(OR(AND(AB33="Fuerte",AC33="Moderado"),AND(AB33="Moderado",AC33="Fuerte"),AND(AB33="Moderado",AC33="Moderado")),"Moderado",IF(OR(AND(AB33="Fuerte",AC33="Débil"),AND(AB33="Moderado",AC33="Débil"),AND(AB33="Débil")),"Débil",IF(AND(AB33="Fuerte",AC33="Fuerte"),"Fuerte")))</f>
        <v>Fuerte</v>
      </c>
      <c r="AE33" s="190" t="str">
        <f>IF(AD33="Fuerte","100",IF(AD33="Moderado","50",IF(AD33="Débil","0")))</f>
        <v>100</v>
      </c>
      <c r="AF33" s="742">
        <v>2</v>
      </c>
      <c r="AG33" s="653">
        <f t="shared" ref="AG33" si="79">(AE33+AE34)/AF33</f>
        <v>100</v>
      </c>
      <c r="AH33" s="680" t="str">
        <f t="shared" ref="AH33" si="80">IF(AG33&lt;50,"Débil",IF(AG33&lt;=99,"Moderado",IF(AG33=100,"Fuerte",IF(AG33="","ERROR"))))</f>
        <v>Fuerte</v>
      </c>
      <c r="AI33" s="674" t="s">
        <v>144</v>
      </c>
      <c r="AJ33" s="678">
        <f>IF(AH33="Débil",0,IF(AND(AH33="Moderado",AI33="Directamente"),1,IF(AND(AH33="Moderado",AI33="No disminuye"),0,IF(AND(AH33="Fuerte",AI33="Directamente"),2,IF(AND(AH33="Fuerte",AI33="No disminuye"),0)))))</f>
        <v>2</v>
      </c>
      <c r="AK33" s="678">
        <f>('4-VALORACIÓN DEL RIESGO'!H42-AJ33)</f>
        <v>1</v>
      </c>
      <c r="AL33" s="678" t="str">
        <f t="shared" ref="AL33" si="81">IF(AK33=5,"Casi Seguro",IF(AK33=4,"Probable",IF(AK33=3,"Posible",IF(AK33=2,"Improbable",IF(AK33=1,"Rara Vez",IF(AK33=0,"Rara Vez",IF(AK33&lt;0,"Rara Vez")))))))</f>
        <v>Rara Vez</v>
      </c>
      <c r="AM33" s="674" t="s">
        <v>144</v>
      </c>
      <c r="AN33" s="647">
        <f t="shared" ref="AN33" si="82">IF(AH33="Débil",0,IF(AND(AH33="Moderado",AM33="Directamente"),1,IF(AND(AH33="Moderado",AM33="Indirectamente"),0,IF(AND(AH33="Moderado",AM33="No disminuye"),0,IF(AND(AH33="Fuerte",AM33="Directamente"),2,IF(AND(AH33="Fuerte",AM33="Indirectamente"),1,IF(AND(AH33="Fuerte",AM33="No disminuye"),0)))))))</f>
        <v>2</v>
      </c>
      <c r="AO33" s="647">
        <f>('4-VALORACIÓN DEL RIESGO'!AD41-AN33)</f>
        <v>3</v>
      </c>
      <c r="AP33" s="685" t="str">
        <f t="shared" ref="AP33" si="83">IF(AO33=5,"Catastrófico",IF(AO33=4,"Mayor",IF(AO33=3,"Moderado",IF(AO33=2,"Moderado",IF(AO33=1,"Moderado")))))</f>
        <v>Moderado</v>
      </c>
      <c r="AQ33" s="686" t="str">
        <f t="shared" ref="AQ33" si="84">IF(OR(AND(AP33="Moderado",AL33="Rara Vez"),AND(AP33="Moderado",AL33="Improbable")),"Moderado",IF(OR(AND(AP33="Mayor",AL33="Improbable"),AND(AP33="Mayor",AL33="Rara Vez"),AND(AP33="Moderado",AL33="Probable"),AND(AP33="Moderado",AL33="Posible")),"Alto",IF(OR(AND(AP33="Moderado",AL33="Casi Seguro"),AND(AP33="Mayor",AL33="Posible"),AND(AP33="Mayor",AL33="Probable"),AND(AP33="Mayor",AL33="Casi Seguro")),"Extremo",IF(AP33="Catastrófico","Extremo"))))</f>
        <v>Moderado</v>
      </c>
      <c r="AR33" s="686"/>
      <c r="AS33" s="673" t="s">
        <v>537</v>
      </c>
    </row>
    <row r="34" spans="2:45" ht="85" thickBot="1" x14ac:dyDescent="0.25">
      <c r="B34" s="751"/>
      <c r="C34" s="753"/>
      <c r="D34" s="755"/>
      <c r="E34" s="755"/>
      <c r="F34" s="22" t="s">
        <v>626</v>
      </c>
      <c r="G34" s="22" t="s">
        <v>589</v>
      </c>
      <c r="H34" s="22" t="s">
        <v>633</v>
      </c>
      <c r="I34" s="22" t="s">
        <v>634</v>
      </c>
      <c r="J34" s="22" t="s">
        <v>635</v>
      </c>
      <c r="K34" s="22" t="s">
        <v>636</v>
      </c>
      <c r="L34" s="22" t="s">
        <v>637</v>
      </c>
      <c r="M34" s="8" t="s">
        <v>100</v>
      </c>
      <c r="N34" s="145">
        <f t="shared" si="0"/>
        <v>15</v>
      </c>
      <c r="O34" s="21" t="s">
        <v>106</v>
      </c>
      <c r="P34" s="145">
        <f t="shared" si="1"/>
        <v>15</v>
      </c>
      <c r="Q34" s="21" t="s">
        <v>109</v>
      </c>
      <c r="R34" s="145">
        <f t="shared" si="2"/>
        <v>15</v>
      </c>
      <c r="S34" s="21" t="s">
        <v>112</v>
      </c>
      <c r="T34" s="145">
        <f t="shared" si="76"/>
        <v>15</v>
      </c>
      <c r="U34" s="21" t="s">
        <v>116</v>
      </c>
      <c r="V34" s="145">
        <f t="shared" si="77"/>
        <v>15</v>
      </c>
      <c r="W34" s="21" t="s">
        <v>119</v>
      </c>
      <c r="X34" s="145">
        <f t="shared" si="5"/>
        <v>15</v>
      </c>
      <c r="Y34" s="21" t="s">
        <v>122</v>
      </c>
      <c r="Z34" s="145">
        <f t="shared" si="6"/>
        <v>10</v>
      </c>
      <c r="AA34" s="146">
        <f t="shared" si="78"/>
        <v>100</v>
      </c>
      <c r="AB34" s="147" t="str">
        <f t="shared" si="8"/>
        <v>Fuerte</v>
      </c>
      <c r="AC34" s="10" t="s">
        <v>97</v>
      </c>
      <c r="AD34" s="148" t="str">
        <f t="shared" si="9"/>
        <v>Fuerte</v>
      </c>
      <c r="AE34" s="190" t="str">
        <f t="shared" si="14"/>
        <v>100</v>
      </c>
      <c r="AF34" s="742"/>
      <c r="AG34" s="654"/>
      <c r="AH34" s="681"/>
      <c r="AI34" s="674"/>
      <c r="AJ34" s="678"/>
      <c r="AK34" s="678"/>
      <c r="AL34" s="678"/>
      <c r="AM34" s="674"/>
      <c r="AN34" s="648"/>
      <c r="AO34" s="648"/>
      <c r="AP34" s="685"/>
      <c r="AQ34" s="686"/>
      <c r="AR34" s="686"/>
      <c r="AS34" s="673"/>
    </row>
    <row r="35" spans="2:45" ht="38.25" customHeight="1" x14ac:dyDescent="0.2">
      <c r="B35" s="751"/>
      <c r="C35" s="753"/>
      <c r="D35" s="755" t="str">
        <f>'3-IDENTIFICACIÓN DEL RIESGO'!G67</f>
        <v>Posibilidad de concusión o cohecho por inscripción, valoración y calificación en el Registro de Sujetos de Ordenamiento</v>
      </c>
      <c r="E35" s="755"/>
      <c r="F35" s="477" t="s">
        <v>638</v>
      </c>
      <c r="G35" s="477" t="s">
        <v>573</v>
      </c>
      <c r="H35" s="477" t="s">
        <v>639</v>
      </c>
      <c r="I35" s="477" t="s">
        <v>640</v>
      </c>
      <c r="J35" s="477" t="s">
        <v>641</v>
      </c>
      <c r="K35" s="477" t="s">
        <v>642</v>
      </c>
      <c r="L35" s="659" t="s">
        <v>643</v>
      </c>
      <c r="M35" s="661" t="s">
        <v>100</v>
      </c>
      <c r="N35" s="619">
        <f t="shared" si="0"/>
        <v>15</v>
      </c>
      <c r="O35" s="477" t="s">
        <v>106</v>
      </c>
      <c r="P35" s="619">
        <f t="shared" si="1"/>
        <v>15</v>
      </c>
      <c r="Q35" s="477" t="s">
        <v>109</v>
      </c>
      <c r="R35" s="619">
        <f t="shared" si="2"/>
        <v>15</v>
      </c>
      <c r="S35" s="477" t="s">
        <v>112</v>
      </c>
      <c r="T35" s="619">
        <f t="shared" si="76"/>
        <v>15</v>
      </c>
      <c r="U35" s="477" t="s">
        <v>116</v>
      </c>
      <c r="V35" s="619">
        <f t="shared" si="77"/>
        <v>15</v>
      </c>
      <c r="W35" s="477" t="s">
        <v>119</v>
      </c>
      <c r="X35" s="619">
        <f t="shared" si="5"/>
        <v>15</v>
      </c>
      <c r="Y35" s="477" t="s">
        <v>122</v>
      </c>
      <c r="Z35" s="619">
        <f t="shared" si="6"/>
        <v>10</v>
      </c>
      <c r="AA35" s="637">
        <f t="shared" si="78"/>
        <v>100</v>
      </c>
      <c r="AB35" s="639" t="str">
        <f t="shared" si="8"/>
        <v>Fuerte</v>
      </c>
      <c r="AC35" s="641" t="s">
        <v>97</v>
      </c>
      <c r="AD35" s="643" t="str">
        <f t="shared" si="9"/>
        <v>Fuerte</v>
      </c>
      <c r="AE35" s="645" t="str">
        <f t="shared" si="14"/>
        <v>100</v>
      </c>
      <c r="AF35" s="742">
        <v>1</v>
      </c>
      <c r="AG35" s="653">
        <f t="shared" ref="AG35" si="85">(AE35+AE36)/AF35</f>
        <v>100</v>
      </c>
      <c r="AH35" s="680" t="str">
        <f t="shared" ref="AH35" si="86">IF(AG35&lt;50,"Débil",IF(AG35&lt;=99,"Moderado",IF(AG35=100,"Fuerte",IF(AG35="","ERROR"))))</f>
        <v>Fuerte</v>
      </c>
      <c r="AI35" s="674" t="s">
        <v>144</v>
      </c>
      <c r="AJ35" s="678">
        <f t="shared" ref="AJ35" si="87">IF(AH35="Débil",0,IF(AND(AH35="Moderado",AI35="Directamente"),1,IF(AND(AH35="Moderado",AI35="No disminuye"),0,IF(AND(AH35="Fuerte",AI35="Directamente"),2,IF(AND(AH35="Fuerte",AI35="No disminuye"),0)))))</f>
        <v>2</v>
      </c>
      <c r="AK35" s="678">
        <f>('4-VALORACIÓN DEL RIESGO'!H42-AJ35)</f>
        <v>1</v>
      </c>
      <c r="AL35" s="678" t="str">
        <f t="shared" ref="AL35" si="88">IF(AK35=5,"Casi Seguro",IF(AK35=4,"Probable",IF(AK35=3,"Posible",IF(AK35=2,"Improbable",IF(AK35=1,"Rara Vez",IF(AK35=0,"Rara Vez",IF(AK35&lt;0,"Rara Vez")))))))</f>
        <v>Rara Vez</v>
      </c>
      <c r="AM35" s="674" t="s">
        <v>144</v>
      </c>
      <c r="AN35" s="647">
        <f t="shared" ref="AN35" si="89">IF(AH35="Débil",0,IF(AND(AH35="Moderado",AM35="Directamente"),1,IF(AND(AH35="Moderado",AM35="Indirectamente"),0,IF(AND(AH35="Moderado",AM35="No disminuye"),0,IF(AND(AH35="Fuerte",AM35="Directamente"),2,IF(AND(AH35="Fuerte",AM35="Indirectamente"),1,IF(AND(AH35="Fuerte",AM35="No disminuye"),0)))))))</f>
        <v>2</v>
      </c>
      <c r="AO35" s="647">
        <f>('4-VALORACIÓN DEL RIESGO'!AD42-AN35)</f>
        <v>3</v>
      </c>
      <c r="AP35" s="685" t="str">
        <f t="shared" ref="AP35" si="90">IF(AO35=5,"Catastrófico",IF(AO35=4,"Mayor",IF(AO35=3,"Moderado",IF(AO35=2,"Moderado",IF(AO35=1,"Moderado")))))</f>
        <v>Moderado</v>
      </c>
      <c r="AQ35" s="686" t="str">
        <f t="shared" ref="AQ35" si="91">IF(OR(AND(AP35="Moderado",AL35="Rara Vez"),AND(AP35="Moderado",AL35="Improbable")),"Moderado",IF(OR(AND(AP35="Mayor",AL35="Improbable"),AND(AP35="Mayor",AL35="Rara Vez"),AND(AP35="Moderado",AL35="Probable"),AND(AP35="Moderado",AL35="Posible")),"Alto",IF(OR(AND(AP35="Moderado",AL35="Casi Seguro"),AND(AP35="Mayor",AL35="Posible"),AND(AP35="Mayor",AL35="Probable"),AND(AP35="Mayor",AL35="Casi Seguro")),"Extremo",IF(AP35="Catastrófico","Extremo"))))</f>
        <v>Moderado</v>
      </c>
      <c r="AR35" s="686"/>
      <c r="AS35" s="673" t="s">
        <v>537</v>
      </c>
    </row>
    <row r="36" spans="2:45" ht="30.75" customHeight="1" thickBot="1" x14ac:dyDescent="0.25">
      <c r="B36" s="751"/>
      <c r="C36" s="753"/>
      <c r="D36" s="755"/>
      <c r="E36" s="755"/>
      <c r="F36" s="479"/>
      <c r="G36" s="479"/>
      <c r="H36" s="479"/>
      <c r="I36" s="479"/>
      <c r="J36" s="479"/>
      <c r="K36" s="479"/>
      <c r="L36" s="660"/>
      <c r="M36" s="662"/>
      <c r="N36" s="621"/>
      <c r="O36" s="479"/>
      <c r="P36" s="621"/>
      <c r="Q36" s="479"/>
      <c r="R36" s="621"/>
      <c r="S36" s="479"/>
      <c r="T36" s="621"/>
      <c r="U36" s="479"/>
      <c r="V36" s="621"/>
      <c r="W36" s="479"/>
      <c r="X36" s="621"/>
      <c r="Y36" s="479"/>
      <c r="Z36" s="621"/>
      <c r="AA36" s="638"/>
      <c r="AB36" s="640"/>
      <c r="AC36" s="642"/>
      <c r="AD36" s="644"/>
      <c r="AE36" s="646"/>
      <c r="AF36" s="742"/>
      <c r="AG36" s="654"/>
      <c r="AH36" s="681"/>
      <c r="AI36" s="674"/>
      <c r="AJ36" s="678"/>
      <c r="AK36" s="678"/>
      <c r="AL36" s="678"/>
      <c r="AM36" s="674"/>
      <c r="AN36" s="648"/>
      <c r="AO36" s="648"/>
      <c r="AP36" s="685"/>
      <c r="AQ36" s="686"/>
      <c r="AR36" s="686"/>
      <c r="AS36" s="673"/>
    </row>
    <row r="37" spans="2:45" ht="42" x14ac:dyDescent="0.2">
      <c r="B37" s="751"/>
      <c r="C37" s="753"/>
      <c r="D37" s="755" t="str">
        <f>'3-IDENTIFICACIÓN DEL RIESGO'!G69</f>
        <v>Posibilidad de prevaricato por inscripción, valoración y calificación en el Registro de Sujetos de Ordenamiento</v>
      </c>
      <c r="E37" s="755"/>
      <c r="F37" s="22" t="s">
        <v>638</v>
      </c>
      <c r="G37" s="22" t="s">
        <v>573</v>
      </c>
      <c r="H37" s="22" t="s">
        <v>644</v>
      </c>
      <c r="I37" s="22" t="s">
        <v>645</v>
      </c>
      <c r="J37" s="22" t="s">
        <v>646</v>
      </c>
      <c r="K37" s="22" t="s">
        <v>636</v>
      </c>
      <c r="L37" s="22" t="s">
        <v>647</v>
      </c>
      <c r="M37" s="8" t="s">
        <v>100</v>
      </c>
      <c r="N37" s="145">
        <f t="shared" si="0"/>
        <v>15</v>
      </c>
      <c r="O37" s="21" t="s">
        <v>106</v>
      </c>
      <c r="P37" s="145">
        <f t="shared" si="1"/>
        <v>15</v>
      </c>
      <c r="Q37" s="21" t="s">
        <v>109</v>
      </c>
      <c r="R37" s="145">
        <f t="shared" si="2"/>
        <v>15</v>
      </c>
      <c r="S37" s="21" t="s">
        <v>112</v>
      </c>
      <c r="T37" s="145">
        <f t="shared" si="76"/>
        <v>15</v>
      </c>
      <c r="U37" s="21" t="s">
        <v>116</v>
      </c>
      <c r="V37" s="145">
        <f t="shared" si="77"/>
        <v>15</v>
      </c>
      <c r="W37" s="21" t="s">
        <v>119</v>
      </c>
      <c r="X37" s="145">
        <f t="shared" si="5"/>
        <v>15</v>
      </c>
      <c r="Y37" s="21" t="s">
        <v>122</v>
      </c>
      <c r="Z37" s="145">
        <f t="shared" si="6"/>
        <v>10</v>
      </c>
      <c r="AA37" s="146">
        <f t="shared" si="78"/>
        <v>100</v>
      </c>
      <c r="AB37" s="147" t="str">
        <f t="shared" si="8"/>
        <v>Fuerte</v>
      </c>
      <c r="AC37" s="10" t="s">
        <v>97</v>
      </c>
      <c r="AD37" s="148" t="str">
        <f t="shared" si="9"/>
        <v>Fuerte</v>
      </c>
      <c r="AE37" s="190" t="str">
        <f t="shared" si="14"/>
        <v>100</v>
      </c>
      <c r="AF37" s="742">
        <v>2</v>
      </c>
      <c r="AG37" s="653">
        <f t="shared" ref="AG37" si="92">(AE37+AE38)/AF37</f>
        <v>100</v>
      </c>
      <c r="AH37" s="680" t="str">
        <f t="shared" ref="AH37" si="93">IF(AG37&lt;50,"Débil",IF(AG37&lt;=99,"Moderado",IF(AG37=100,"Fuerte",IF(AG37="","ERROR"))))</f>
        <v>Fuerte</v>
      </c>
      <c r="AI37" s="674" t="s">
        <v>144</v>
      </c>
      <c r="AJ37" s="678">
        <f t="shared" ref="AJ37" si="94">IF(AH37="Débil",0,IF(AND(AH37="Moderado",AI37="Directamente"),1,IF(AND(AH37="Moderado",AI37="No disminuye"),0,IF(AND(AH37="Fuerte",AI37="Directamente"),2,IF(AND(AH37="Fuerte",AI37="No disminuye"),0)))))</f>
        <v>2</v>
      </c>
      <c r="AK37" s="678">
        <f>('4-VALORACIÓN DEL RIESGO'!H43-AJ37)</f>
        <v>1</v>
      </c>
      <c r="AL37" s="678" t="str">
        <f t="shared" ref="AL37" si="95">IF(AK37=5,"Casi Seguro",IF(AK37=4,"Probable",IF(AK37=3,"Posible",IF(AK37=2,"Improbable",IF(AK37=1,"Rara Vez",IF(AK37=0,"Rara Vez",IF(AK37&lt;0,"Rara Vez")))))))</f>
        <v>Rara Vez</v>
      </c>
      <c r="AM37" s="674" t="s">
        <v>144</v>
      </c>
      <c r="AN37" s="647">
        <f t="shared" ref="AN37" si="96">IF(AH37="Débil",0,IF(AND(AH37="Moderado",AM37="Directamente"),1,IF(AND(AH37="Moderado",AM37="Indirectamente"),0,IF(AND(AH37="Moderado",AM37="No disminuye"),0,IF(AND(AH37="Fuerte",AM37="Directamente"),2,IF(AND(AH37="Fuerte",AM37="Indirectamente"),1,IF(AND(AH37="Fuerte",AM37="No disminuye"),0)))))))</f>
        <v>2</v>
      </c>
      <c r="AO37" s="647">
        <f>('4-VALORACIÓN DEL RIESGO'!AD43-AN37)</f>
        <v>3</v>
      </c>
      <c r="AP37" s="685" t="str">
        <f t="shared" ref="AP37" si="97">IF(AO37=5,"Catastrófico",IF(AO37=4,"Mayor",IF(AO37=3,"Moderado",IF(AO37=2,"Moderado",IF(AO37=1,"Moderado")))))</f>
        <v>Moderado</v>
      </c>
      <c r="AQ37" s="686" t="str">
        <f t="shared" ref="AQ37" si="98">IF(OR(AND(AP37="Moderado",AL37="Rara Vez"),AND(AP37="Moderado",AL37="Improbable")),"Moderado",IF(OR(AND(AP37="Mayor",AL37="Improbable"),AND(AP37="Mayor",AL37="Rara Vez"),AND(AP37="Moderado",AL37="Probable"),AND(AP37="Moderado",AL37="Posible")),"Alto",IF(OR(AND(AP37="Moderado",AL37="Casi Seguro"),AND(AP37="Mayor",AL37="Posible"),AND(AP37="Mayor",AL37="Probable"),AND(AP37="Mayor",AL37="Casi Seguro")),"Extremo",IF(AP37="Catastrófico","Extremo"))))</f>
        <v>Moderado</v>
      </c>
      <c r="AR37" s="686"/>
      <c r="AS37" s="673" t="s">
        <v>537</v>
      </c>
    </row>
    <row r="38" spans="2:45" ht="57" thickBot="1" x14ac:dyDescent="0.25">
      <c r="B38" s="751"/>
      <c r="C38" s="753"/>
      <c r="D38" s="755"/>
      <c r="E38" s="755"/>
      <c r="F38" s="22" t="s">
        <v>638</v>
      </c>
      <c r="G38" s="22" t="s">
        <v>573</v>
      </c>
      <c r="H38" s="22" t="s">
        <v>648</v>
      </c>
      <c r="I38" s="22" t="s">
        <v>649</v>
      </c>
      <c r="J38" s="22" t="s">
        <v>650</v>
      </c>
      <c r="K38" s="22" t="s">
        <v>651</v>
      </c>
      <c r="L38" s="22" t="s">
        <v>652</v>
      </c>
      <c r="M38" s="8" t="s">
        <v>100</v>
      </c>
      <c r="N38" s="145">
        <f t="shared" si="0"/>
        <v>15</v>
      </c>
      <c r="O38" s="21" t="s">
        <v>106</v>
      </c>
      <c r="P38" s="145">
        <f t="shared" si="1"/>
        <v>15</v>
      </c>
      <c r="Q38" s="21" t="s">
        <v>109</v>
      </c>
      <c r="R38" s="145">
        <f t="shared" si="2"/>
        <v>15</v>
      </c>
      <c r="S38" s="21" t="s">
        <v>112</v>
      </c>
      <c r="T38" s="145">
        <f t="shared" si="76"/>
        <v>15</v>
      </c>
      <c r="U38" s="21" t="s">
        <v>116</v>
      </c>
      <c r="V38" s="145">
        <f t="shared" si="77"/>
        <v>15</v>
      </c>
      <c r="W38" s="21" t="s">
        <v>119</v>
      </c>
      <c r="X38" s="145">
        <f t="shared" si="5"/>
        <v>15</v>
      </c>
      <c r="Y38" s="21" t="s">
        <v>122</v>
      </c>
      <c r="Z38" s="145">
        <f t="shared" si="6"/>
        <v>10</v>
      </c>
      <c r="AA38" s="146">
        <f t="shared" si="78"/>
        <v>100</v>
      </c>
      <c r="AB38" s="147" t="str">
        <f t="shared" si="8"/>
        <v>Fuerte</v>
      </c>
      <c r="AC38" s="10" t="s">
        <v>97</v>
      </c>
      <c r="AD38" s="148" t="str">
        <f t="shared" si="9"/>
        <v>Fuerte</v>
      </c>
      <c r="AE38" s="190" t="str">
        <f t="shared" si="14"/>
        <v>100</v>
      </c>
      <c r="AF38" s="742"/>
      <c r="AG38" s="654"/>
      <c r="AH38" s="681"/>
      <c r="AI38" s="674"/>
      <c r="AJ38" s="678"/>
      <c r="AK38" s="678"/>
      <c r="AL38" s="678"/>
      <c r="AM38" s="674"/>
      <c r="AN38" s="648"/>
      <c r="AO38" s="648"/>
      <c r="AP38" s="685"/>
      <c r="AQ38" s="686"/>
      <c r="AR38" s="686"/>
      <c r="AS38" s="673"/>
    </row>
    <row r="39" spans="2:45" ht="318.75" customHeight="1" x14ac:dyDescent="0.2">
      <c r="B39" s="750" t="str">
        <f>'3-IDENTIFICACIÓN DEL RIESGO'!B75</f>
        <v>Seguridad Jurídica sobre la Titularidad de la Tierra y los Territorios</v>
      </c>
      <c r="C39" s="752" t="str">
        <f>'3-IDENTIFICACIÓN DEL RIESGO'!E75</f>
        <v>1. Dirección de Gestión Jurídica de Tierras.
2. Subdirección de procesos Agrarios y Gestión Jurídica.
3. Subdirección de seguridad Jurídica.
4. Dirección Asuntos Étnicos.
5. Subdirección Asuntos Étnicos.</v>
      </c>
      <c r="D39" s="755" t="str">
        <f>'3-IDENTIFICACIÓN DEL RIESGO'!G75</f>
        <v xml:space="preserve">Posibilidad de ocurrencia de hechos de concusión o cohecho en la decisiones definitivas de los procesos agrarios o formalización de la propiedad privada rural realizadas por la Dirección de Gestión Jurídica de Tierras, sus subdirecciones adscritas y las Unidades de Gestión Territorial con funciones delegadas.
</v>
      </c>
      <c r="E39" s="755"/>
      <c r="F39" s="670" t="s">
        <v>653</v>
      </c>
      <c r="G39" s="477" t="s">
        <v>654</v>
      </c>
      <c r="H39" s="477" t="s">
        <v>655</v>
      </c>
      <c r="I39" s="477" t="s">
        <v>656</v>
      </c>
      <c r="J39" s="477" t="s">
        <v>657</v>
      </c>
      <c r="K39" s="477" t="s">
        <v>658</v>
      </c>
      <c r="L39" s="659" t="s">
        <v>659</v>
      </c>
      <c r="M39" s="661" t="s">
        <v>100</v>
      </c>
      <c r="N39" s="619">
        <f t="shared" si="0"/>
        <v>15</v>
      </c>
      <c r="O39" s="477" t="s">
        <v>106</v>
      </c>
      <c r="P39" s="619">
        <f t="shared" si="1"/>
        <v>15</v>
      </c>
      <c r="Q39" s="477" t="s">
        <v>109</v>
      </c>
      <c r="R39" s="619">
        <f t="shared" si="2"/>
        <v>15</v>
      </c>
      <c r="S39" s="477" t="s">
        <v>112</v>
      </c>
      <c r="T39" s="619">
        <f t="shared" si="76"/>
        <v>15</v>
      </c>
      <c r="U39" s="477" t="s">
        <v>116</v>
      </c>
      <c r="V39" s="619">
        <f t="shared" si="77"/>
        <v>15</v>
      </c>
      <c r="W39" s="477" t="s">
        <v>119</v>
      </c>
      <c r="X39" s="619">
        <f t="shared" si="5"/>
        <v>15</v>
      </c>
      <c r="Y39" s="477" t="s">
        <v>122</v>
      </c>
      <c r="Z39" s="619">
        <f t="shared" si="6"/>
        <v>10</v>
      </c>
      <c r="AA39" s="637">
        <f t="shared" si="78"/>
        <v>100</v>
      </c>
      <c r="AB39" s="639" t="str">
        <f t="shared" si="8"/>
        <v>Fuerte</v>
      </c>
      <c r="AC39" s="641" t="s">
        <v>97</v>
      </c>
      <c r="AD39" s="643" t="str">
        <f t="shared" si="9"/>
        <v>Fuerte</v>
      </c>
      <c r="AE39" s="645" t="str">
        <f t="shared" si="14"/>
        <v>100</v>
      </c>
      <c r="AF39" s="742">
        <v>1</v>
      </c>
      <c r="AG39" s="653">
        <f t="shared" ref="AG39" si="99">(AE39+AE40)/AF39</f>
        <v>100</v>
      </c>
      <c r="AH39" s="680" t="str">
        <f t="shared" ref="AH39" si="100">IF(AG39&lt;50,"Débil",IF(AG39&lt;=99,"Moderado",IF(AG39=100,"Fuerte",IF(AG39="","ERROR"))))</f>
        <v>Fuerte</v>
      </c>
      <c r="AI39" s="674" t="s">
        <v>144</v>
      </c>
      <c r="AJ39" s="678">
        <f t="shared" ref="AJ39" si="101">IF(AH39="Débil",0,IF(AND(AH39="Moderado",AI39="Directamente"),1,IF(AND(AH39="Moderado",AI39="No disminuye"),0,IF(AND(AH39="Fuerte",AI39="Directamente"),2,IF(AND(AH39="Fuerte",AI39="No disminuye"),0)))))</f>
        <v>2</v>
      </c>
      <c r="AK39" s="678">
        <f>('4-VALORACIÓN DEL RIESGO'!H46-AJ39)</f>
        <v>-1</v>
      </c>
      <c r="AL39" s="678" t="str">
        <f t="shared" ref="AL39" si="102">IF(AK39=5,"Casi Seguro",IF(AK39=4,"Probable",IF(AK39=3,"Posible",IF(AK39=2,"Improbable",IF(AK39=1,"Rara Vez",IF(AK39=0,"Rara Vez",IF(AK39&lt;0,"Rara Vez")))))))</f>
        <v>Rara Vez</v>
      </c>
      <c r="AM39" s="674" t="s">
        <v>146</v>
      </c>
      <c r="AN39" s="647">
        <f t="shared" ref="AN39" si="103">IF(AH39="Débil",0,IF(AND(AH39="Moderado",AM39="Directamente"),1,IF(AND(AH39="Moderado",AM39="Indirectamente"),0,IF(AND(AH39="Moderado",AM39="No disminuye"),0,IF(AND(AH39="Fuerte",AM39="Directamente"),2,IF(AND(AH39="Fuerte",AM39="Indirectamente"),1,IF(AND(AH39="Fuerte",AM39="No disminuye"),0)))))))</f>
        <v>0</v>
      </c>
      <c r="AO39" s="647">
        <f>('4-VALORACIÓN DEL RIESGO'!AD46-AN39)</f>
        <v>5</v>
      </c>
      <c r="AP39" s="685" t="str">
        <f t="shared" ref="AP39" si="104">IF(AO39=5,"Catastrófico",IF(AO39=4,"Mayor",IF(AO39=3,"Moderado",IF(AO39=2,"Moderado",IF(AO39=1,"Moderado")))))</f>
        <v>Catastrófico</v>
      </c>
      <c r="AQ39" s="686" t="str">
        <f t="shared" ref="AQ39" si="105">IF(OR(AND(AP39="Moderado",AL39="Rara Vez"),AND(AP39="Moderado",AL39="Improbable")),"Moderado",IF(OR(AND(AP39="Mayor",AL39="Improbable"),AND(AP39="Mayor",AL39="Rara Vez"),AND(AP39="Moderado",AL39="Probable"),AND(AP39="Moderado",AL39="Posible")),"Alto",IF(OR(AND(AP39="Moderado",AL39="Casi Seguro"),AND(AP39="Mayor",AL39="Posible"),AND(AP39="Mayor",AL39="Probable"),AND(AP39="Mayor",AL39="Casi Seguro")),"Extremo",IF(AP39="Catastrófico","Extremo"))))</f>
        <v>Extremo</v>
      </c>
      <c r="AR39" s="686"/>
      <c r="AS39" s="673" t="s">
        <v>537</v>
      </c>
    </row>
    <row r="40" spans="2:45" ht="46.5" customHeight="1" thickBot="1" x14ac:dyDescent="0.25">
      <c r="B40" s="751"/>
      <c r="C40" s="753"/>
      <c r="D40" s="755"/>
      <c r="E40" s="755"/>
      <c r="F40" s="479"/>
      <c r="G40" s="479"/>
      <c r="H40" s="479"/>
      <c r="I40" s="479"/>
      <c r="J40" s="479"/>
      <c r="K40" s="479"/>
      <c r="L40" s="660"/>
      <c r="M40" s="662"/>
      <c r="N40" s="621"/>
      <c r="O40" s="479"/>
      <c r="P40" s="621"/>
      <c r="Q40" s="479"/>
      <c r="R40" s="621"/>
      <c r="S40" s="479"/>
      <c r="T40" s="621"/>
      <c r="U40" s="479"/>
      <c r="V40" s="621"/>
      <c r="W40" s="479"/>
      <c r="X40" s="621"/>
      <c r="Y40" s="479"/>
      <c r="Z40" s="621"/>
      <c r="AA40" s="638"/>
      <c r="AB40" s="640"/>
      <c r="AC40" s="642"/>
      <c r="AD40" s="644"/>
      <c r="AE40" s="646"/>
      <c r="AF40" s="742"/>
      <c r="AG40" s="654"/>
      <c r="AH40" s="681"/>
      <c r="AI40" s="674"/>
      <c r="AJ40" s="678"/>
      <c r="AK40" s="678"/>
      <c r="AL40" s="678"/>
      <c r="AM40" s="674"/>
      <c r="AN40" s="648"/>
      <c r="AO40" s="648"/>
      <c r="AP40" s="685"/>
      <c r="AQ40" s="686"/>
      <c r="AR40" s="686"/>
      <c r="AS40" s="673"/>
    </row>
    <row r="41" spans="2:45" ht="318.75" customHeight="1" x14ac:dyDescent="0.2">
      <c r="B41" s="751"/>
      <c r="C41" s="753"/>
      <c r="D41" s="755" t="str">
        <f>'3-IDENTIFICACIÓN DEL RIESGO'!G77</f>
        <v>Posibilidad de ocurrencia de hechos de prevaricato en las actuaciones administrativas, de la etapa probatoria, de procesos agrarios o de formalización de la propiedad privada rural realizadas por la Dirección de Gestión Jurídica de Tierras, sus subdirecciones adscritas y las Unidades de Gestión Territorial con estas funciones delegadas.</v>
      </c>
      <c r="E41" s="755"/>
      <c r="F41" s="670" t="s">
        <v>660</v>
      </c>
      <c r="G41" s="477" t="s">
        <v>654</v>
      </c>
      <c r="H41" s="477" t="s">
        <v>661</v>
      </c>
      <c r="I41" s="477" t="s">
        <v>662</v>
      </c>
      <c r="J41" s="477" t="s">
        <v>663</v>
      </c>
      <c r="K41" s="477" t="s">
        <v>658</v>
      </c>
      <c r="L41" s="659" t="s">
        <v>664</v>
      </c>
      <c r="M41" s="661" t="s">
        <v>100</v>
      </c>
      <c r="N41" s="619">
        <f t="shared" si="0"/>
        <v>15</v>
      </c>
      <c r="O41" s="477" t="s">
        <v>106</v>
      </c>
      <c r="P41" s="619">
        <f t="shared" si="1"/>
        <v>15</v>
      </c>
      <c r="Q41" s="477" t="s">
        <v>109</v>
      </c>
      <c r="R41" s="619">
        <f t="shared" si="2"/>
        <v>15</v>
      </c>
      <c r="S41" s="477" t="s">
        <v>112</v>
      </c>
      <c r="T41" s="619">
        <f t="shared" si="76"/>
        <v>15</v>
      </c>
      <c r="U41" s="477" t="s">
        <v>116</v>
      </c>
      <c r="V41" s="619">
        <f t="shared" si="77"/>
        <v>15</v>
      </c>
      <c r="W41" s="477" t="s">
        <v>119</v>
      </c>
      <c r="X41" s="619">
        <f t="shared" si="5"/>
        <v>15</v>
      </c>
      <c r="Y41" s="477" t="s">
        <v>122</v>
      </c>
      <c r="Z41" s="619">
        <f t="shared" si="6"/>
        <v>10</v>
      </c>
      <c r="AA41" s="637">
        <f t="shared" si="78"/>
        <v>100</v>
      </c>
      <c r="AB41" s="639" t="str">
        <f t="shared" si="8"/>
        <v>Fuerte</v>
      </c>
      <c r="AC41" s="641" t="s">
        <v>97</v>
      </c>
      <c r="AD41" s="643" t="str">
        <f t="shared" si="9"/>
        <v>Fuerte</v>
      </c>
      <c r="AE41" s="645" t="str">
        <f t="shared" si="14"/>
        <v>100</v>
      </c>
      <c r="AF41" s="742">
        <v>1</v>
      </c>
      <c r="AG41" s="653">
        <f t="shared" ref="AG41" si="106">(AE41+AE42)/AF41</f>
        <v>100</v>
      </c>
      <c r="AH41" s="680" t="str">
        <f t="shared" ref="AH41" si="107">IF(AG41&lt;50,"Débil",IF(AG41&lt;=99,"Moderado",IF(AG41=100,"Fuerte",IF(AG41="","ERROR"))))</f>
        <v>Fuerte</v>
      </c>
      <c r="AI41" s="674" t="s">
        <v>144</v>
      </c>
      <c r="AJ41" s="678">
        <f t="shared" ref="AJ41" si="108">IF(AH41="Débil",0,IF(AND(AH41="Moderado",AI41="Directamente"),1,IF(AND(AH41="Moderado",AI41="No disminuye"),0,IF(AND(AH41="Fuerte",AI41="Directamente"),2,IF(AND(AH41="Fuerte",AI41="No disminuye"),0)))))</f>
        <v>2</v>
      </c>
      <c r="AK41" s="678">
        <f>('4-VALORACIÓN DEL RIESGO'!H47-AJ41)</f>
        <v>-1</v>
      </c>
      <c r="AL41" s="678" t="str">
        <f t="shared" ref="AL41" si="109">IF(AK41=5,"Casi Seguro",IF(AK41=4,"Probable",IF(AK41=3,"Posible",IF(AK41=2,"Improbable",IF(AK41=1,"Rara Vez",IF(AK41=0,"Rara Vez",IF(AK41&lt;0,"Rara Vez")))))))</f>
        <v>Rara Vez</v>
      </c>
      <c r="AM41" s="674" t="s">
        <v>146</v>
      </c>
      <c r="AN41" s="647">
        <f t="shared" ref="AN41" si="110">IF(AH41="Débil",0,IF(AND(AH41="Moderado",AM41="Directamente"),1,IF(AND(AH41="Moderado",AM41="Indirectamente"),0,IF(AND(AH41="Moderado",AM41="No disminuye"),0,IF(AND(AH41="Fuerte",AM41="Directamente"),2,IF(AND(AH41="Fuerte",AM41="Indirectamente"),1,IF(AND(AH41="Fuerte",AM41="No disminuye"),0)))))))</f>
        <v>0</v>
      </c>
      <c r="AO41" s="647">
        <f>('4-VALORACIÓN DEL RIESGO'!AD47-AN41)</f>
        <v>5</v>
      </c>
      <c r="AP41" s="685" t="str">
        <f t="shared" ref="AP41" si="111">IF(AO41=5,"Catastrófico",IF(AO41=4,"Mayor",IF(AO41=3,"Moderado",IF(AO41=2,"Moderado",IF(AO41=1,"Moderado")))))</f>
        <v>Catastrófico</v>
      </c>
      <c r="AQ41" s="686" t="str">
        <f t="shared" ref="AQ41" si="112">IF(OR(AND(AP41="Moderado",AL41="Rara Vez"),AND(AP41="Moderado",AL41="Improbable")),"Moderado",IF(OR(AND(AP41="Mayor",AL41="Improbable"),AND(AP41="Mayor",AL41="Rara Vez"),AND(AP41="Moderado",AL41="Probable"),AND(AP41="Moderado",AL41="Posible")),"Alto",IF(OR(AND(AP41="Moderado",AL41="Casi Seguro"),AND(AP41="Mayor",AL41="Posible"),AND(AP41="Mayor",AL41="Probable"),AND(AP41="Mayor",AL41="Casi Seguro")),"Extremo",IF(AP41="Catastrófico","Extremo"))))</f>
        <v>Extremo</v>
      </c>
      <c r="AR41" s="686"/>
      <c r="AS41" s="673" t="s">
        <v>537</v>
      </c>
    </row>
    <row r="42" spans="2:45" ht="30.75" customHeight="1" thickBot="1" x14ac:dyDescent="0.25">
      <c r="B42" s="751"/>
      <c r="C42" s="753"/>
      <c r="D42" s="755"/>
      <c r="E42" s="755"/>
      <c r="F42" s="479"/>
      <c r="G42" s="479"/>
      <c r="H42" s="479"/>
      <c r="I42" s="479"/>
      <c r="J42" s="479"/>
      <c r="K42" s="479"/>
      <c r="L42" s="660"/>
      <c r="M42" s="662"/>
      <c r="N42" s="621"/>
      <c r="O42" s="479"/>
      <c r="P42" s="621"/>
      <c r="Q42" s="479"/>
      <c r="R42" s="621"/>
      <c r="S42" s="479"/>
      <c r="T42" s="621"/>
      <c r="U42" s="479"/>
      <c r="V42" s="621"/>
      <c r="W42" s="479"/>
      <c r="X42" s="621"/>
      <c r="Y42" s="479"/>
      <c r="Z42" s="621"/>
      <c r="AA42" s="638"/>
      <c r="AB42" s="640"/>
      <c r="AC42" s="642"/>
      <c r="AD42" s="644"/>
      <c r="AE42" s="646"/>
      <c r="AF42" s="742"/>
      <c r="AG42" s="654"/>
      <c r="AH42" s="681"/>
      <c r="AI42" s="674"/>
      <c r="AJ42" s="678"/>
      <c r="AK42" s="678"/>
      <c r="AL42" s="678"/>
      <c r="AM42" s="674"/>
      <c r="AN42" s="648"/>
      <c r="AO42" s="648"/>
      <c r="AP42" s="685"/>
      <c r="AQ42" s="686"/>
      <c r="AR42" s="686"/>
      <c r="AS42" s="673"/>
    </row>
    <row r="43" spans="2:45" ht="67" customHeight="1" x14ac:dyDescent="0.2">
      <c r="B43" s="756" t="str">
        <f>'3-IDENTIFICACIÓN DEL RIESGO'!B85</f>
        <v>Acceso a la Propiedad de la Tierra y los Territorios</v>
      </c>
      <c r="C43" s="752" t="str">
        <f>'3-IDENTIFICACIÓN DEL RIESGO'!E85</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
7. UGT's</v>
      </c>
      <c r="D43" s="755" t="str">
        <f>'3-IDENTIFICACIÓN DEL RIESGO'!G85</f>
        <v>Posibilidad de ocurrencia de hechos de concusión o cohecho en la gestión de las solicitudes de acceso a tierra de las comunidades étnicas tramitadas por la Subdirección de Asuntos Étnicos.</v>
      </c>
      <c r="E43" s="755"/>
      <c r="F43" s="477" t="s">
        <v>665</v>
      </c>
      <c r="G43" s="477" t="s">
        <v>666</v>
      </c>
      <c r="H43" s="477" t="s">
        <v>667</v>
      </c>
      <c r="I43" s="477" t="s">
        <v>668</v>
      </c>
      <c r="J43" s="477" t="s">
        <v>669</v>
      </c>
      <c r="K43" s="477" t="s">
        <v>670</v>
      </c>
      <c r="L43" s="659" t="s">
        <v>671</v>
      </c>
      <c r="M43" s="661" t="s">
        <v>100</v>
      </c>
      <c r="N43" s="619">
        <f t="shared" si="0"/>
        <v>15</v>
      </c>
      <c r="O43" s="477" t="s">
        <v>106</v>
      </c>
      <c r="P43" s="619">
        <f t="shared" si="1"/>
        <v>15</v>
      </c>
      <c r="Q43" s="477" t="s">
        <v>109</v>
      </c>
      <c r="R43" s="619">
        <f t="shared" si="2"/>
        <v>15</v>
      </c>
      <c r="S43" s="477" t="s">
        <v>113</v>
      </c>
      <c r="T43" s="619">
        <f t="shared" si="76"/>
        <v>10</v>
      </c>
      <c r="U43" s="477" t="s">
        <v>116</v>
      </c>
      <c r="V43" s="619">
        <f t="shared" si="77"/>
        <v>15</v>
      </c>
      <c r="W43" s="477" t="s">
        <v>119</v>
      </c>
      <c r="X43" s="619">
        <f t="shared" si="5"/>
        <v>15</v>
      </c>
      <c r="Y43" s="477" t="s">
        <v>122</v>
      </c>
      <c r="Z43" s="619">
        <f t="shared" si="6"/>
        <v>10</v>
      </c>
      <c r="AA43" s="637">
        <f t="shared" si="78"/>
        <v>95</v>
      </c>
      <c r="AB43" s="639" t="str">
        <f t="shared" si="8"/>
        <v>Moderado</v>
      </c>
      <c r="AC43" s="641" t="s">
        <v>97</v>
      </c>
      <c r="AD43" s="643" t="str">
        <f t="shared" si="9"/>
        <v>Moderado</v>
      </c>
      <c r="AE43" s="645" t="str">
        <f t="shared" si="14"/>
        <v>50</v>
      </c>
      <c r="AF43" s="742">
        <v>1</v>
      </c>
      <c r="AG43" s="653">
        <f t="shared" ref="AG43" si="113">(AE43+AE44)/AF43</f>
        <v>50</v>
      </c>
      <c r="AH43" s="680" t="str">
        <f t="shared" ref="AH43" si="114">IF(AG43&lt;50,"Débil",IF(AG43&lt;=99,"Moderado",IF(AG43=100,"Fuerte",IF(AG43="","ERROR"))))</f>
        <v>Moderado</v>
      </c>
      <c r="AI43" s="674" t="s">
        <v>144</v>
      </c>
      <c r="AJ43" s="678">
        <f t="shared" ref="AJ43" si="115">IF(AH43="Débil",0,IF(AND(AH43="Moderado",AI43="Directamente"),1,IF(AND(AH43="Moderado",AI43="No disminuye"),0,IF(AND(AH43="Fuerte",AI43="Directamente"),2,IF(AND(AH43="Fuerte",AI43="No disminuye"),0)))))</f>
        <v>1</v>
      </c>
      <c r="AK43" s="678">
        <f>('4-VALORACIÓN DEL RIESGO'!H51-AJ43)</f>
        <v>2</v>
      </c>
      <c r="AL43" s="678" t="str">
        <f t="shared" ref="AL43" si="116">IF(AK43=5,"Casi Seguro",IF(AK43=4,"Probable",IF(AK43=3,"Posible",IF(AK43=2,"Improbable",IF(AK43=1,"Rara Vez",IF(AK43=0,"Rara Vez",IF(AK43&lt;0,"Rara Vez")))))))</f>
        <v>Improbable</v>
      </c>
      <c r="AM43" s="674" t="s">
        <v>144</v>
      </c>
      <c r="AN43" s="647">
        <f t="shared" ref="AN43" si="117">IF(AH43="Débil",0,IF(AND(AH43="Moderado",AM43="Directamente"),1,IF(AND(AH43="Moderado",AM43="Indirectamente"),0,IF(AND(AH43="Moderado",AM43="No disminuye"),0,IF(AND(AH43="Fuerte",AM43="Directamente"),2,IF(AND(AH43="Fuerte",AM43="Indirectamente"),1,IF(AND(AH43="Fuerte",AM43="No disminuye"),0)))))))</f>
        <v>1</v>
      </c>
      <c r="AO43" s="647">
        <f>('4-VALORACIÓN DEL RIESGO'!AD51-AN43)</f>
        <v>4</v>
      </c>
      <c r="AP43" s="685" t="str">
        <f t="shared" ref="AP43" si="118">IF(AO43=5,"Catastrófico",IF(AO43=4,"Mayor",IF(AO43=3,"Moderado",IF(AO43=2,"Moderado",IF(AO43=1,"Moderado")))))</f>
        <v>Mayor</v>
      </c>
      <c r="AQ43" s="686" t="str">
        <f t="shared" ref="AQ43" si="119">IF(OR(AND(AP43="Moderado",AL43="Rara Vez"),AND(AP43="Moderado",AL43="Improbable")),"Moderado",IF(OR(AND(AP43="Mayor",AL43="Improbable"),AND(AP43="Mayor",AL43="Rara Vez"),AND(AP43="Moderado",AL43="Probable"),AND(AP43="Moderado",AL43="Posible")),"Alto",IF(OR(AND(AP43="Moderado",AL43="Casi Seguro"),AND(AP43="Mayor",AL43="Posible"),AND(AP43="Mayor",AL43="Probable"),AND(AP43="Mayor",AL43="Casi Seguro")),"Extremo",IF(AP43="Catastrófico","Extremo"))))</f>
        <v>Alto</v>
      </c>
      <c r="AR43" s="686"/>
      <c r="AS43" s="673" t="s">
        <v>537</v>
      </c>
    </row>
    <row r="44" spans="2:45" ht="30.75" customHeight="1" thickBot="1" x14ac:dyDescent="0.25">
      <c r="B44" s="757"/>
      <c r="C44" s="753"/>
      <c r="D44" s="755"/>
      <c r="E44" s="755"/>
      <c r="F44" s="479"/>
      <c r="G44" s="479"/>
      <c r="H44" s="479"/>
      <c r="I44" s="479"/>
      <c r="J44" s="479"/>
      <c r="K44" s="479"/>
      <c r="L44" s="660"/>
      <c r="M44" s="662"/>
      <c r="N44" s="621"/>
      <c r="O44" s="479"/>
      <c r="P44" s="621"/>
      <c r="Q44" s="479"/>
      <c r="R44" s="621"/>
      <c r="S44" s="479"/>
      <c r="T44" s="621"/>
      <c r="U44" s="479"/>
      <c r="V44" s="621"/>
      <c r="W44" s="479"/>
      <c r="X44" s="621"/>
      <c r="Y44" s="479"/>
      <c r="Z44" s="621"/>
      <c r="AA44" s="638"/>
      <c r="AB44" s="640"/>
      <c r="AC44" s="642"/>
      <c r="AD44" s="644"/>
      <c r="AE44" s="646"/>
      <c r="AF44" s="742"/>
      <c r="AG44" s="654"/>
      <c r="AH44" s="681"/>
      <c r="AI44" s="674"/>
      <c r="AJ44" s="678"/>
      <c r="AK44" s="678"/>
      <c r="AL44" s="678"/>
      <c r="AM44" s="674"/>
      <c r="AN44" s="648"/>
      <c r="AO44" s="648"/>
      <c r="AP44" s="685"/>
      <c r="AQ44" s="686"/>
      <c r="AR44" s="686"/>
      <c r="AS44" s="673"/>
    </row>
    <row r="45" spans="2:45" ht="51" customHeight="1" x14ac:dyDescent="0.2">
      <c r="B45" s="757"/>
      <c r="C45" s="753"/>
      <c r="D45" s="755" t="str">
        <f>'3-IDENTIFICACIÓN DEL RIESGO'!G87</f>
        <v>Posibilidad de ocurrencia de hechos de concusión o cohecho en la gestión de las solicitudes de acceso a tierra de las comunidades étnicas tramitadas por la Subdirección de Asuntos Étnicos.</v>
      </c>
      <c r="E45" s="755"/>
      <c r="F45" s="791" t="s">
        <v>665</v>
      </c>
      <c r="G45" s="477" t="s">
        <v>666</v>
      </c>
      <c r="H45" s="477" t="s">
        <v>667</v>
      </c>
      <c r="I45" s="477" t="s">
        <v>668</v>
      </c>
      <c r="J45" s="477" t="s">
        <v>669</v>
      </c>
      <c r="K45" s="477" t="s">
        <v>670</v>
      </c>
      <c r="L45" s="659" t="s">
        <v>671</v>
      </c>
      <c r="M45" s="661" t="s">
        <v>100</v>
      </c>
      <c r="N45" s="619">
        <f t="shared" si="0"/>
        <v>15</v>
      </c>
      <c r="O45" s="477" t="s">
        <v>106</v>
      </c>
      <c r="P45" s="619">
        <f t="shared" si="1"/>
        <v>15</v>
      </c>
      <c r="Q45" s="477" t="s">
        <v>109</v>
      </c>
      <c r="R45" s="619">
        <f t="shared" si="2"/>
        <v>15</v>
      </c>
      <c r="S45" s="477" t="s">
        <v>113</v>
      </c>
      <c r="T45" s="619">
        <f t="shared" si="76"/>
        <v>10</v>
      </c>
      <c r="U45" s="477" t="s">
        <v>116</v>
      </c>
      <c r="V45" s="619">
        <f t="shared" si="77"/>
        <v>15</v>
      </c>
      <c r="W45" s="477" t="s">
        <v>119</v>
      </c>
      <c r="X45" s="619">
        <f t="shared" si="5"/>
        <v>15</v>
      </c>
      <c r="Y45" s="477" t="s">
        <v>122</v>
      </c>
      <c r="Z45" s="619">
        <f t="shared" si="6"/>
        <v>10</v>
      </c>
      <c r="AA45" s="637">
        <f t="shared" si="78"/>
        <v>95</v>
      </c>
      <c r="AB45" s="639" t="str">
        <f t="shared" si="8"/>
        <v>Moderado</v>
      </c>
      <c r="AC45" s="641" t="s">
        <v>97</v>
      </c>
      <c r="AD45" s="643" t="str">
        <f t="shared" si="9"/>
        <v>Moderado</v>
      </c>
      <c r="AE45" s="645" t="str">
        <f t="shared" si="14"/>
        <v>50</v>
      </c>
      <c r="AF45" s="742">
        <v>1</v>
      </c>
      <c r="AG45" s="653">
        <f t="shared" ref="AG45" si="120">(AE45+AE46)/AF45</f>
        <v>50</v>
      </c>
      <c r="AH45" s="680" t="str">
        <f t="shared" ref="AH45" si="121">IF(AG45&lt;50,"Débil",IF(AG45&lt;=99,"Moderado",IF(AG45=100,"Fuerte",IF(AG45="","ERROR"))))</f>
        <v>Moderado</v>
      </c>
      <c r="AI45" s="674" t="s">
        <v>144</v>
      </c>
      <c r="AJ45" s="678">
        <f t="shared" ref="AJ45" si="122">IF(AH45="Débil",0,IF(AND(AH45="Moderado",AI45="Directamente"),1,IF(AND(AH45="Moderado",AI45="No disminuye"),0,IF(AND(AH45="Fuerte",AI45="Directamente"),2,IF(AND(AH45="Fuerte",AI45="No disminuye"),0)))))</f>
        <v>1</v>
      </c>
      <c r="AK45" s="678">
        <f>('4-VALORACIÓN DEL RIESGO'!H52-AJ45)</f>
        <v>2</v>
      </c>
      <c r="AL45" s="678" t="str">
        <f t="shared" ref="AL45" si="123">IF(AK45=5,"Casi Seguro",IF(AK45=4,"Probable",IF(AK45=3,"Posible",IF(AK45=2,"Improbable",IF(AK45=1,"Rara Vez",IF(AK45=0,"Rara Vez",IF(AK45&lt;0,"Rara Vez")))))))</f>
        <v>Improbable</v>
      </c>
      <c r="AM45" s="674" t="s">
        <v>144</v>
      </c>
      <c r="AN45" s="647">
        <f t="shared" ref="AN45" si="124">IF(AH45="Débil",0,IF(AND(AH45="Moderado",AM45="Directamente"),1,IF(AND(AH45="Moderado",AM45="Indirectamente"),0,IF(AND(AH45="Moderado",AM45="No disminuye"),0,IF(AND(AH45="Fuerte",AM45="Directamente"),2,IF(AND(AH45="Fuerte",AM45="Indirectamente"),1,IF(AND(AH45="Fuerte",AM45="No disminuye"),0)))))))</f>
        <v>1</v>
      </c>
      <c r="AO45" s="647">
        <f>('4-VALORACIÓN DEL RIESGO'!AD52-AN45)</f>
        <v>4</v>
      </c>
      <c r="AP45" s="685" t="str">
        <f t="shared" ref="AP45" si="125">IF(AO45=5,"Catastrófico",IF(AO45=4,"Mayor",IF(AO45=3,"Moderado",IF(AO45=2,"Moderado",IF(AO45=1,"Moderado")))))</f>
        <v>Mayor</v>
      </c>
      <c r="AQ45" s="686" t="str">
        <f t="shared" ref="AQ45" si="126">IF(OR(AND(AP45="Moderado",AL45="Rara Vez"),AND(AP45="Moderado",AL45="Improbable")),"Moderado",IF(OR(AND(AP45="Mayor",AL45="Improbable"),AND(AP45="Mayor",AL45="Rara Vez"),AND(AP45="Moderado",AL45="Probable"),AND(AP45="Moderado",AL45="Posible")),"Alto",IF(OR(AND(AP45="Moderado",AL45="Casi Seguro"),AND(AP45="Mayor",AL45="Posible"),AND(AP45="Mayor",AL45="Probable"),AND(AP45="Mayor",AL45="Casi Seguro")),"Extremo",IF(AP45="Catastrófico","Extremo"))))</f>
        <v>Alto</v>
      </c>
      <c r="AR45" s="686"/>
      <c r="AS45" s="673" t="s">
        <v>537</v>
      </c>
    </row>
    <row r="46" spans="2:45" ht="50" customHeight="1" thickBot="1" x14ac:dyDescent="0.25">
      <c r="B46" s="757"/>
      <c r="C46" s="753"/>
      <c r="D46" s="755"/>
      <c r="E46" s="755"/>
      <c r="F46" s="792"/>
      <c r="G46" s="479"/>
      <c r="H46" s="479"/>
      <c r="I46" s="479"/>
      <c r="J46" s="479"/>
      <c r="K46" s="479"/>
      <c r="L46" s="660"/>
      <c r="M46" s="662"/>
      <c r="N46" s="621"/>
      <c r="O46" s="479"/>
      <c r="P46" s="621"/>
      <c r="Q46" s="479"/>
      <c r="R46" s="621"/>
      <c r="S46" s="479"/>
      <c r="T46" s="621"/>
      <c r="U46" s="479"/>
      <c r="V46" s="621"/>
      <c r="W46" s="479"/>
      <c r="X46" s="621"/>
      <c r="Y46" s="479"/>
      <c r="Z46" s="621"/>
      <c r="AA46" s="638"/>
      <c r="AB46" s="640"/>
      <c r="AC46" s="642"/>
      <c r="AD46" s="644"/>
      <c r="AE46" s="646"/>
      <c r="AF46" s="742"/>
      <c r="AG46" s="654"/>
      <c r="AH46" s="681"/>
      <c r="AI46" s="674"/>
      <c r="AJ46" s="678"/>
      <c r="AK46" s="678"/>
      <c r="AL46" s="678"/>
      <c r="AM46" s="674"/>
      <c r="AN46" s="648"/>
      <c r="AO46" s="648"/>
      <c r="AP46" s="685"/>
      <c r="AQ46" s="686"/>
      <c r="AR46" s="686"/>
      <c r="AS46" s="673"/>
    </row>
    <row r="47" spans="2:45" ht="42" x14ac:dyDescent="0.2">
      <c r="B47" s="757"/>
      <c r="C47" s="753"/>
      <c r="D47" s="755" t="str">
        <f>'3-IDENTIFICACIÓN DEL RIESGO'!G89</f>
        <v>Posibilidad de ocurrencia de prevaricato en la adquisición de predios para comunidades étnicas con avalúos mal practicados, o no aptos para beneficio de terceros en la Dirección de Asuntos Étnicos.</v>
      </c>
      <c r="E47" s="755"/>
      <c r="F47" s="22" t="s">
        <v>672</v>
      </c>
      <c r="G47" s="22" t="s">
        <v>673</v>
      </c>
      <c r="H47" s="22" t="s">
        <v>674</v>
      </c>
      <c r="I47" s="22" t="s">
        <v>675</v>
      </c>
      <c r="J47" s="22" t="s">
        <v>676</v>
      </c>
      <c r="K47" s="22" t="s">
        <v>677</v>
      </c>
      <c r="L47" s="22" t="s">
        <v>678</v>
      </c>
      <c r="M47" s="8" t="s">
        <v>100</v>
      </c>
      <c r="N47" s="145">
        <f t="shared" si="0"/>
        <v>15</v>
      </c>
      <c r="O47" s="21" t="s">
        <v>106</v>
      </c>
      <c r="P47" s="145">
        <f t="shared" si="1"/>
        <v>15</v>
      </c>
      <c r="Q47" s="21" t="s">
        <v>109</v>
      </c>
      <c r="R47" s="145">
        <f t="shared" si="2"/>
        <v>15</v>
      </c>
      <c r="S47" s="21" t="s">
        <v>113</v>
      </c>
      <c r="T47" s="145">
        <f t="shared" si="76"/>
        <v>10</v>
      </c>
      <c r="U47" s="21" t="s">
        <v>116</v>
      </c>
      <c r="V47" s="145">
        <f t="shared" si="77"/>
        <v>15</v>
      </c>
      <c r="W47" s="21" t="s">
        <v>119</v>
      </c>
      <c r="X47" s="145">
        <f t="shared" si="5"/>
        <v>15</v>
      </c>
      <c r="Y47" s="21" t="s">
        <v>122</v>
      </c>
      <c r="Z47" s="145">
        <f t="shared" si="6"/>
        <v>10</v>
      </c>
      <c r="AA47" s="146">
        <f t="shared" si="78"/>
        <v>95</v>
      </c>
      <c r="AB47" s="147" t="str">
        <f t="shared" si="8"/>
        <v>Moderado</v>
      </c>
      <c r="AC47" s="10" t="s">
        <v>97</v>
      </c>
      <c r="AD47" s="148" t="str">
        <f t="shared" si="9"/>
        <v>Moderado</v>
      </c>
      <c r="AE47" s="190" t="str">
        <f t="shared" si="14"/>
        <v>50</v>
      </c>
      <c r="AF47" s="742">
        <v>2</v>
      </c>
      <c r="AG47" s="653">
        <f>(AE47+AE48)/AF47</f>
        <v>50</v>
      </c>
      <c r="AH47" s="680" t="str">
        <f t="shared" ref="AH47" si="127">IF(AG47&lt;50,"Débil",IF(AG47&lt;=99,"Moderado",IF(AG47=100,"Fuerte",IF(AG47="","ERROR"))))</f>
        <v>Moderado</v>
      </c>
      <c r="AI47" s="674" t="s">
        <v>144</v>
      </c>
      <c r="AJ47" s="678">
        <f t="shared" ref="AJ47" si="128">IF(AH47="Débil",0,IF(AND(AH47="Moderado",AI47="Directamente"),1,IF(AND(AH47="Moderado",AI47="No disminuye"),0,IF(AND(AH47="Fuerte",AI47="Directamente"),2,IF(AND(AH47="Fuerte",AI47="No disminuye"),0)))))</f>
        <v>1</v>
      </c>
      <c r="AK47" s="678">
        <f>('4-VALORACIÓN DEL RIESGO'!H53-AJ47)</f>
        <v>0</v>
      </c>
      <c r="AL47" s="678" t="str">
        <f t="shared" ref="AL47" si="129">IF(AK47=5,"Casi Seguro",IF(AK47=4,"Probable",IF(AK47=3,"Posible",IF(AK47=2,"Improbable",IF(AK47=1,"Rara Vez",IF(AK47=0,"Rara Vez",IF(AK47&lt;0,"Rara Vez")))))))</f>
        <v>Rara Vez</v>
      </c>
      <c r="AM47" s="674" t="s">
        <v>144</v>
      </c>
      <c r="AN47" s="647">
        <f t="shared" ref="AN47" si="130">IF(AH47="Débil",0,IF(AND(AH47="Moderado",AM47="Directamente"),1,IF(AND(AH47="Moderado",AM47="Indirectamente"),0,IF(AND(AH47="Moderado",AM47="No disminuye"),0,IF(AND(AH47="Fuerte",AM47="Directamente"),2,IF(AND(AH47="Fuerte",AM47="Indirectamente"),1,IF(AND(AH47="Fuerte",AM47="No disminuye"),0)))))))</f>
        <v>1</v>
      </c>
      <c r="AO47" s="647">
        <f>('4-VALORACIÓN DEL RIESGO'!AD53-AN47)</f>
        <v>4</v>
      </c>
      <c r="AP47" s="685" t="str">
        <f t="shared" ref="AP47" si="131">IF(AO47=5,"Catastrófico",IF(AO47=4,"Mayor",IF(AO47=3,"Moderado",IF(AO47=2,"Moderado",IF(AO47=1,"Moderado")))))</f>
        <v>Mayor</v>
      </c>
      <c r="AQ47" s="686" t="str">
        <f t="shared" ref="AQ47" si="132">IF(OR(AND(AP47="Moderado",AL47="Rara Vez"),AND(AP47="Moderado",AL47="Improbable")),"Moderado",IF(OR(AND(AP47="Mayor",AL47="Improbable"),AND(AP47="Mayor",AL47="Rara Vez"),AND(AP47="Moderado",AL47="Probable"),AND(AP47="Moderado",AL47="Posible")),"Alto",IF(OR(AND(AP47="Moderado",AL47="Casi Seguro"),AND(AP47="Mayor",AL47="Posible"),AND(AP47="Mayor",AL47="Probable"),AND(AP47="Mayor",AL47="Casi Seguro")),"Extremo",IF(AP47="Catastrófico","Extremo"))))</f>
        <v>Alto</v>
      </c>
      <c r="AR47" s="686"/>
      <c r="AS47" s="673" t="s">
        <v>537</v>
      </c>
    </row>
    <row r="48" spans="2:45" ht="43" thickBot="1" x14ac:dyDescent="0.25">
      <c r="B48" s="757"/>
      <c r="C48" s="753"/>
      <c r="D48" s="755"/>
      <c r="E48" s="755"/>
      <c r="F48" s="242" t="s">
        <v>672</v>
      </c>
      <c r="G48" s="22" t="s">
        <v>673</v>
      </c>
      <c r="H48" s="22" t="s">
        <v>679</v>
      </c>
      <c r="I48" s="22" t="s">
        <v>680</v>
      </c>
      <c r="J48" s="22" t="s">
        <v>681</v>
      </c>
      <c r="K48" s="22" t="s">
        <v>682</v>
      </c>
      <c r="L48" s="22" t="s">
        <v>683</v>
      </c>
      <c r="M48" s="8" t="s">
        <v>100</v>
      </c>
      <c r="N48" s="145">
        <f t="shared" ref="N48:N68" si="133">IF(M48="Asignado",15,IF(M48="NO asignado",0))</f>
        <v>15</v>
      </c>
      <c r="O48" s="21" t="s">
        <v>106</v>
      </c>
      <c r="P48" s="145">
        <f t="shared" ref="P48:P68" si="134">IF(O48="Adecuado",15,IF(O48="Inadecuado",0))</f>
        <v>15</v>
      </c>
      <c r="Q48" s="21" t="s">
        <v>109</v>
      </c>
      <c r="R48" s="145">
        <f t="shared" ref="R48:R68" si="135">IF(Q48="Oportuna",15,IF(Q48="Inoportuna",0))</f>
        <v>15</v>
      </c>
      <c r="S48" s="21" t="s">
        <v>113</v>
      </c>
      <c r="T48" s="145">
        <f t="shared" si="76"/>
        <v>10</v>
      </c>
      <c r="U48" s="21" t="s">
        <v>116</v>
      </c>
      <c r="V48" s="145">
        <f t="shared" si="77"/>
        <v>15</v>
      </c>
      <c r="W48" s="21" t="s">
        <v>119</v>
      </c>
      <c r="X48" s="145">
        <f t="shared" ref="X48:X68" si="136">IF(W48="Se investigan oportunamente",15,IF(W48="No se investigan oportunamente",0))</f>
        <v>15</v>
      </c>
      <c r="Y48" s="21" t="s">
        <v>122</v>
      </c>
      <c r="Z48" s="145">
        <f t="shared" ref="Z48:Z68" si="137">IF(Y48="Completa",10,IF(Y48="Incompleta",5,IF(Y48="No existe",0)))</f>
        <v>10</v>
      </c>
      <c r="AA48" s="146">
        <f t="shared" si="78"/>
        <v>95</v>
      </c>
      <c r="AB48" s="147" t="str">
        <f t="shared" ref="AB48:AB68" si="138">IF(AA48&lt;86,"Débil",(IF(AA48&lt;96,"Moderado","Fuerte")))</f>
        <v>Moderado</v>
      </c>
      <c r="AC48" s="10" t="s">
        <v>97</v>
      </c>
      <c r="AD48" s="148" t="str">
        <f t="shared" ref="AD48:AD68" si="139">IF(OR(AND(AB48="Fuerte",AC48="Moderado"),AND(AB48="Moderado",AC48="Fuerte"),AND(AB48="Moderado",AC48="Moderado")),"Moderado",IF(OR(AND(AB48="Fuerte",AC48="Débil"),AND(AB48="Moderado",AC48="Débil"),AND(AB48="Débil")),"Débil",IF(AND(AB48="Fuerte",AC48="Fuerte"),"Fuerte")))</f>
        <v>Moderado</v>
      </c>
      <c r="AE48" s="190" t="str">
        <f t="shared" ref="AE48:AE68" si="140">IF(AD48="Fuerte","100",IF(AD48="Moderado","50",IF(AD48="Débil","0")))</f>
        <v>50</v>
      </c>
      <c r="AF48" s="742"/>
      <c r="AG48" s="654"/>
      <c r="AH48" s="681"/>
      <c r="AI48" s="674"/>
      <c r="AJ48" s="678"/>
      <c r="AK48" s="678"/>
      <c r="AL48" s="678"/>
      <c r="AM48" s="674"/>
      <c r="AN48" s="648"/>
      <c r="AO48" s="648"/>
      <c r="AP48" s="685"/>
      <c r="AQ48" s="686"/>
      <c r="AR48" s="686"/>
      <c r="AS48" s="673"/>
    </row>
    <row r="49" spans="2:45" ht="42" customHeight="1" x14ac:dyDescent="0.2">
      <c r="B49" s="757"/>
      <c r="C49" s="753"/>
      <c r="D49" s="755" t="str">
        <f>'3-IDENTIFICACIÓN DEL RIESGO'!G91</f>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
      <c r="E49" s="755"/>
      <c r="F49" s="773" t="s">
        <v>684</v>
      </c>
      <c r="G49" s="773" t="s">
        <v>685</v>
      </c>
      <c r="H49" s="773" t="s">
        <v>686</v>
      </c>
      <c r="I49" s="773" t="s">
        <v>687</v>
      </c>
      <c r="J49" s="773" t="s">
        <v>688</v>
      </c>
      <c r="K49" s="773" t="s">
        <v>689</v>
      </c>
      <c r="L49" s="773" t="s">
        <v>690</v>
      </c>
      <c r="M49" s="661" t="s">
        <v>100</v>
      </c>
      <c r="N49" s="619">
        <f t="shared" si="133"/>
        <v>15</v>
      </c>
      <c r="O49" s="477" t="s">
        <v>106</v>
      </c>
      <c r="P49" s="619">
        <f t="shared" si="134"/>
        <v>15</v>
      </c>
      <c r="Q49" s="477" t="s">
        <v>109</v>
      </c>
      <c r="R49" s="619">
        <f t="shared" si="135"/>
        <v>15</v>
      </c>
      <c r="S49" s="477" t="s">
        <v>112</v>
      </c>
      <c r="T49" s="619">
        <f t="shared" si="76"/>
        <v>15</v>
      </c>
      <c r="U49" s="477" t="s">
        <v>116</v>
      </c>
      <c r="V49" s="619">
        <f t="shared" si="77"/>
        <v>15</v>
      </c>
      <c r="W49" s="477" t="s">
        <v>119</v>
      </c>
      <c r="X49" s="619">
        <f t="shared" si="136"/>
        <v>15</v>
      </c>
      <c r="Y49" s="477" t="s">
        <v>122</v>
      </c>
      <c r="Z49" s="619">
        <f t="shared" si="137"/>
        <v>10</v>
      </c>
      <c r="AA49" s="637">
        <f t="shared" si="78"/>
        <v>100</v>
      </c>
      <c r="AB49" s="639" t="str">
        <f t="shared" si="138"/>
        <v>Fuerte</v>
      </c>
      <c r="AC49" s="641" t="s">
        <v>97</v>
      </c>
      <c r="AD49" s="643" t="str">
        <f t="shared" si="139"/>
        <v>Fuerte</v>
      </c>
      <c r="AE49" s="645" t="str">
        <f>IF(AD49="Fuerte","100",IF(AD49="Moderado","50",IF(AD49="Débil","0")))</f>
        <v>100</v>
      </c>
      <c r="AF49" s="742">
        <v>2</v>
      </c>
      <c r="AG49" s="776">
        <v>100</v>
      </c>
      <c r="AH49" s="680" t="str">
        <f t="shared" ref="AH49" si="141">IF(AG49&lt;50,"Débil",IF(AG49&lt;=99,"Moderado",IF(AG49=100,"Fuerte",IF(AG49="","ERROR"))))</f>
        <v>Fuerte</v>
      </c>
      <c r="AI49" s="674" t="s">
        <v>144</v>
      </c>
      <c r="AJ49" s="678">
        <f t="shared" ref="AJ49" si="142">IF(AH49="Débil",0,IF(AND(AH49="Moderado",AI49="Directamente"),1,IF(AND(AH49="Moderado",AI49="No disminuye"),0,IF(AND(AH49="Fuerte",AI49="Directamente"),2,IF(AND(AH49="Fuerte",AI49="No disminuye"),0)))))</f>
        <v>2</v>
      </c>
      <c r="AK49" s="678">
        <f>('4-VALORACIÓN DEL RIESGO'!H54-AJ49)</f>
        <v>2</v>
      </c>
      <c r="AL49" s="678" t="str">
        <f t="shared" ref="AL49" si="143">IF(AK49=5,"Casi Seguro",IF(AK49=4,"Probable",IF(AK49=3,"Posible",IF(AK49=2,"Improbable",IF(AK49=1,"Rara Vez",IF(AK49=0,"Rara Vez",IF(AK49&lt;0,"Rara Vez")))))))</f>
        <v>Improbable</v>
      </c>
      <c r="AM49" s="674" t="s">
        <v>144</v>
      </c>
      <c r="AN49" s="647">
        <f t="shared" ref="AN49" si="144">IF(AH49="Débil",0,IF(AND(AH49="Moderado",AM49="Directamente"),1,IF(AND(AH49="Moderado",AM49="Indirectamente"),0,IF(AND(AH49="Moderado",AM49="No disminuye"),0,IF(AND(AH49="Fuerte",AM49="Directamente"),2,IF(AND(AH49="Fuerte",AM49="Indirectamente"),1,IF(AND(AH49="Fuerte",AM49="No disminuye"),0)))))))</f>
        <v>2</v>
      </c>
      <c r="AO49" s="647">
        <v>2</v>
      </c>
      <c r="AP49" s="685" t="str">
        <f t="shared" ref="AP49" si="145">IF(AO49=5,"Catastrófico",IF(AO49=4,"Mayor",IF(AO49=3,"Moderado",IF(AO49=2,"Moderado",IF(AO49=1,"Moderado")))))</f>
        <v>Moderado</v>
      </c>
      <c r="AQ49" s="686" t="str">
        <f t="shared" ref="AQ49" si="146">IF(OR(AND(AP49="Moderado",AL49="Rara Vez"),AND(AP49="Moderado",AL49="Improbable")),"Moderado",IF(OR(AND(AP49="Mayor",AL49="Improbable"),AND(AP49="Mayor",AL49="Rara Vez"),AND(AP49="Moderado",AL49="Probable"),AND(AP49="Moderado",AL49="Posible")),"Alto",IF(OR(AND(AP49="Moderado",AL49="Casi Seguro"),AND(AP49="Mayor",AL49="Posible"),AND(AP49="Mayor",AL49="Probable"),AND(AP49="Mayor",AL49="Casi Seguro")),"Extremo",IF(AP49="Catastrófico","Extremo"))))</f>
        <v>Moderado</v>
      </c>
      <c r="AR49" s="686"/>
      <c r="AS49" s="673" t="s">
        <v>537</v>
      </c>
    </row>
    <row r="50" spans="2:45" ht="43" customHeight="1" thickBot="1" x14ac:dyDescent="0.25">
      <c r="B50" s="757"/>
      <c r="C50" s="753"/>
      <c r="D50" s="755"/>
      <c r="E50" s="755"/>
      <c r="F50" s="774"/>
      <c r="G50" s="774"/>
      <c r="H50" s="774"/>
      <c r="I50" s="774"/>
      <c r="J50" s="774"/>
      <c r="K50" s="774"/>
      <c r="L50" s="774"/>
      <c r="M50" s="795"/>
      <c r="N50" s="621"/>
      <c r="O50" s="479"/>
      <c r="P50" s="621"/>
      <c r="Q50" s="479"/>
      <c r="R50" s="621"/>
      <c r="S50" s="479"/>
      <c r="T50" s="621"/>
      <c r="U50" s="479"/>
      <c r="V50" s="621"/>
      <c r="W50" s="479"/>
      <c r="X50" s="621"/>
      <c r="Y50" s="479"/>
      <c r="Z50" s="621"/>
      <c r="AA50" s="638"/>
      <c r="AB50" s="640"/>
      <c r="AC50" s="772"/>
      <c r="AD50" s="644"/>
      <c r="AE50" s="646"/>
      <c r="AF50" s="742"/>
      <c r="AG50" s="777"/>
      <c r="AH50" s="681"/>
      <c r="AI50" s="674"/>
      <c r="AJ50" s="678"/>
      <c r="AK50" s="678"/>
      <c r="AL50" s="678"/>
      <c r="AM50" s="674"/>
      <c r="AN50" s="648"/>
      <c r="AO50" s="648"/>
      <c r="AP50" s="685"/>
      <c r="AQ50" s="686"/>
      <c r="AR50" s="686"/>
      <c r="AS50" s="673"/>
    </row>
    <row r="51" spans="2:45" ht="81" customHeight="1" thickBot="1" x14ac:dyDescent="0.25">
      <c r="B51" s="757"/>
      <c r="C51" s="753"/>
      <c r="D51" s="755" t="str">
        <f>'3-IDENTIFICACIÓN DEL RIESGO'!G93</f>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
      <c r="E51" s="755"/>
      <c r="F51" s="22" t="s">
        <v>691</v>
      </c>
      <c r="G51" s="22" t="s">
        <v>589</v>
      </c>
      <c r="H51" s="215" t="s">
        <v>692</v>
      </c>
      <c r="I51" s="215" t="s">
        <v>693</v>
      </c>
      <c r="J51" s="215" t="s">
        <v>694</v>
      </c>
      <c r="K51" s="215" t="s">
        <v>695</v>
      </c>
      <c r="L51" s="221" t="s">
        <v>696</v>
      </c>
      <c r="M51" s="225" t="s">
        <v>100</v>
      </c>
      <c r="N51" s="211">
        <f t="shared" si="133"/>
        <v>15</v>
      </c>
      <c r="O51" s="22" t="s">
        <v>106</v>
      </c>
      <c r="P51" s="133">
        <f t="shared" si="134"/>
        <v>15</v>
      </c>
      <c r="Q51" s="22" t="s">
        <v>109</v>
      </c>
      <c r="R51" s="133">
        <f t="shared" si="135"/>
        <v>15</v>
      </c>
      <c r="S51" s="22" t="s">
        <v>112</v>
      </c>
      <c r="T51" s="133">
        <f>IF(S51="Prevenir",15,IF(S51="Detectar",10,IF(S51="No es un control",0)))</f>
        <v>15</v>
      </c>
      <c r="U51" s="22" t="s">
        <v>116</v>
      </c>
      <c r="V51" s="133">
        <f t="shared" ref="V51:V62" si="147">IF(U51="Confiable",15,IF(U51="No confiable",0))</f>
        <v>15</v>
      </c>
      <c r="W51" s="22" t="s">
        <v>119</v>
      </c>
      <c r="X51" s="133">
        <f t="shared" si="136"/>
        <v>15</v>
      </c>
      <c r="Y51" s="22" t="s">
        <v>122</v>
      </c>
      <c r="Z51" s="133">
        <f t="shared" si="137"/>
        <v>10</v>
      </c>
      <c r="AA51" s="218">
        <f t="shared" ref="AA51:AA62" si="148">N51+P51+R51+T51+V51+X51+Z51</f>
        <v>100</v>
      </c>
      <c r="AB51" s="219" t="str">
        <f t="shared" si="138"/>
        <v>Fuerte</v>
      </c>
      <c r="AC51" s="223" t="s">
        <v>97</v>
      </c>
      <c r="AD51" s="212" t="str">
        <f t="shared" si="139"/>
        <v>Fuerte</v>
      </c>
      <c r="AE51" s="190" t="str">
        <f t="shared" si="140"/>
        <v>100</v>
      </c>
      <c r="AF51" s="742">
        <v>2</v>
      </c>
      <c r="AG51" s="653">
        <f>(AE51+AE52)/AF51</f>
        <v>100</v>
      </c>
      <c r="AH51" s="680" t="str">
        <f t="shared" ref="AH51" si="149">IF(AG51&lt;50,"Débil",IF(AG51&lt;=99,"Moderado",IF(AG51=100,"Fuerte",IF(AG51="","ERROR"))))</f>
        <v>Fuerte</v>
      </c>
      <c r="AI51" s="655" t="s">
        <v>144</v>
      </c>
      <c r="AJ51" s="678">
        <f>IF(AH51="Débil",0,IF(AND(AH51="Moderado",AI51="Directamente"),1,IF(AND(AH51="Moderado",AI51="No disminuye"),0,IF(AND(AH51="Fuerte",AI51="Directamente"),2,IF(AND(AH51="Fuerte",AI51="No disminuye"),0)))))</f>
        <v>2</v>
      </c>
      <c r="AK51" s="678">
        <f>('4-VALORACIÓN DEL RIESGO'!H55-AJ51)</f>
        <v>-1</v>
      </c>
      <c r="AL51" s="678" t="str">
        <f t="shared" ref="AL51" si="150">IF(AK51=5,"Casi Seguro",IF(AK51=4,"Probable",IF(AK51=3,"Posible",IF(AK51=2,"Improbable",IF(AK51=1,"Rara Vez",IF(AK51=0,"Rara Vez",IF(AK51&lt;0,"Rara Vez")))))))</f>
        <v>Rara Vez</v>
      </c>
      <c r="AM51" s="674" t="s">
        <v>144</v>
      </c>
      <c r="AN51" s="647">
        <f t="shared" ref="AN51" si="151">IF(AH51="Débil",0,IF(AND(AH51="Moderado",AM51="Directamente"),1,IF(AND(AH51="Moderado",AM51="Indirectamente"),0,IF(AND(AH51="Moderado",AM51="No disminuye"),0,IF(AND(AH51="Fuerte",AM51="Directamente"),2,IF(AND(AH51="Fuerte",AM51="Indirectamente"),1,IF(AND(AH51="Fuerte",AM51="No disminuye"),0)))))))</f>
        <v>2</v>
      </c>
      <c r="AO51" s="647">
        <f>('4-VALORACIÓN DEL RIESGO'!AD55-AN51)</f>
        <v>3</v>
      </c>
      <c r="AP51" s="685" t="str">
        <f t="shared" ref="AP51" si="152">IF(AO51=5,"Catastrófico",IF(AO51=4,"Mayor",IF(AO51=3,"Moderado",IF(AO51=2,"Moderado",IF(AO51=1,"Moderado")))))</f>
        <v>Moderado</v>
      </c>
      <c r="AQ51" s="686" t="str">
        <f t="shared" ref="AQ51" si="153">IF(OR(AND(AP51="Moderado",AL51="Rara Vez"),AND(AP51="Moderado",AL51="Improbable")),"Moderado",IF(OR(AND(AP51="Mayor",AL51="Improbable"),AND(AP51="Mayor",AL51="Rara Vez"),AND(AP51="Moderado",AL51="Probable"),AND(AP51="Moderado",AL51="Posible")),"Alto",IF(OR(AND(AP51="Moderado",AL51="Casi Seguro"),AND(AP51="Mayor",AL51="Posible"),AND(AP51="Mayor",AL51="Probable"),AND(AP51="Mayor",AL51="Casi Seguro")),"Extremo",IF(AP51="Catastrófico","Extremo"))))</f>
        <v>Moderado</v>
      </c>
      <c r="AR51" s="686"/>
      <c r="AS51" s="673" t="s">
        <v>537</v>
      </c>
    </row>
    <row r="52" spans="2:45" ht="54" customHeight="1" thickBot="1" x14ac:dyDescent="0.25">
      <c r="B52" s="757"/>
      <c r="C52" s="753"/>
      <c r="D52" s="755"/>
      <c r="E52" s="755"/>
      <c r="F52" s="22" t="s">
        <v>697</v>
      </c>
      <c r="G52" s="22" t="s">
        <v>685</v>
      </c>
      <c r="H52" s="215" t="s">
        <v>698</v>
      </c>
      <c r="I52" s="215" t="s">
        <v>699</v>
      </c>
      <c r="J52" s="215" t="s">
        <v>700</v>
      </c>
      <c r="K52" s="215" t="s">
        <v>701</v>
      </c>
      <c r="L52" s="221" t="s">
        <v>702</v>
      </c>
      <c r="M52" s="225" t="s">
        <v>100</v>
      </c>
      <c r="N52" s="211">
        <f t="shared" si="133"/>
        <v>15</v>
      </c>
      <c r="O52" s="22" t="s">
        <v>106</v>
      </c>
      <c r="P52" s="133">
        <f t="shared" si="134"/>
        <v>15</v>
      </c>
      <c r="Q52" s="22" t="s">
        <v>109</v>
      </c>
      <c r="R52" s="133">
        <f t="shared" si="135"/>
        <v>15</v>
      </c>
      <c r="S52" s="22" t="s">
        <v>112</v>
      </c>
      <c r="T52" s="222">
        <v>15</v>
      </c>
      <c r="U52" s="22" t="s">
        <v>116</v>
      </c>
      <c r="V52" s="133">
        <f t="shared" si="147"/>
        <v>15</v>
      </c>
      <c r="W52" s="22" t="s">
        <v>119</v>
      </c>
      <c r="X52" s="133">
        <f t="shared" si="136"/>
        <v>15</v>
      </c>
      <c r="Y52" s="22" t="s">
        <v>122</v>
      </c>
      <c r="Z52" s="133">
        <f t="shared" si="137"/>
        <v>10</v>
      </c>
      <c r="AA52" s="218">
        <f t="shared" si="148"/>
        <v>100</v>
      </c>
      <c r="AB52" s="219" t="str">
        <f t="shared" si="138"/>
        <v>Fuerte</v>
      </c>
      <c r="AC52" s="224" t="s">
        <v>97</v>
      </c>
      <c r="AD52" s="212" t="str">
        <f t="shared" si="139"/>
        <v>Fuerte</v>
      </c>
      <c r="AE52" s="190" t="str">
        <f t="shared" si="140"/>
        <v>100</v>
      </c>
      <c r="AF52" s="742"/>
      <c r="AG52" s="654"/>
      <c r="AH52" s="681"/>
      <c r="AI52" s="656"/>
      <c r="AJ52" s="678"/>
      <c r="AK52" s="678"/>
      <c r="AL52" s="678"/>
      <c r="AM52" s="674"/>
      <c r="AN52" s="648"/>
      <c r="AO52" s="648"/>
      <c r="AP52" s="685"/>
      <c r="AQ52" s="686"/>
      <c r="AR52" s="686"/>
      <c r="AS52" s="673"/>
    </row>
    <row r="53" spans="2:45" ht="52" customHeight="1" x14ac:dyDescent="0.2">
      <c r="B53" s="757"/>
      <c r="C53" s="753"/>
      <c r="D53" s="755" t="str">
        <f>'3-IDENTIFICACIÓN DEL RIESGO'!G95</f>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
      <c r="E53" s="755"/>
      <c r="F53" s="773" t="s">
        <v>697</v>
      </c>
      <c r="G53" s="773" t="s">
        <v>685</v>
      </c>
      <c r="H53" s="773" t="s">
        <v>698</v>
      </c>
      <c r="I53" s="773" t="s">
        <v>699</v>
      </c>
      <c r="J53" s="773" t="s">
        <v>700</v>
      </c>
      <c r="K53" s="773" t="s">
        <v>701</v>
      </c>
      <c r="L53" s="773" t="s">
        <v>702</v>
      </c>
      <c r="M53" s="795" t="s">
        <v>100</v>
      </c>
      <c r="N53" s="619">
        <f t="shared" si="133"/>
        <v>15</v>
      </c>
      <c r="O53" s="477" t="s">
        <v>106</v>
      </c>
      <c r="P53" s="619">
        <f t="shared" si="134"/>
        <v>15</v>
      </c>
      <c r="Q53" s="477" t="s">
        <v>109</v>
      </c>
      <c r="R53" s="619">
        <f t="shared" si="135"/>
        <v>15</v>
      </c>
      <c r="S53" s="477" t="s">
        <v>112</v>
      </c>
      <c r="T53" s="619">
        <f t="shared" ref="T53:T62" si="154">IF(S53="Prevenir",15,IF(S53="Detectar",10,IF(S53="No es un control",0)))</f>
        <v>15</v>
      </c>
      <c r="U53" s="477" t="s">
        <v>116</v>
      </c>
      <c r="V53" s="619">
        <f t="shared" si="147"/>
        <v>15</v>
      </c>
      <c r="W53" s="477" t="s">
        <v>119</v>
      </c>
      <c r="X53" s="619">
        <f t="shared" si="136"/>
        <v>15</v>
      </c>
      <c r="Y53" s="477" t="s">
        <v>122</v>
      </c>
      <c r="Z53" s="619">
        <f t="shared" si="137"/>
        <v>10</v>
      </c>
      <c r="AA53" s="637">
        <f t="shared" si="148"/>
        <v>100</v>
      </c>
      <c r="AB53" s="639" t="str">
        <f t="shared" si="138"/>
        <v>Fuerte</v>
      </c>
      <c r="AC53" s="794" t="s">
        <v>97</v>
      </c>
      <c r="AD53" s="643" t="str">
        <f t="shared" si="139"/>
        <v>Fuerte</v>
      </c>
      <c r="AE53" s="645" t="str">
        <f t="shared" si="140"/>
        <v>100</v>
      </c>
      <c r="AF53" s="742">
        <v>2</v>
      </c>
      <c r="AG53" s="653">
        <v>100</v>
      </c>
      <c r="AH53" s="680" t="str">
        <f t="shared" ref="AH53" si="155">IF(AG53&lt;50,"Débil",IF(AG53&lt;=99,"Moderado",IF(AG53=100,"Fuerte",IF(AG53="","ERROR"))))</f>
        <v>Fuerte</v>
      </c>
      <c r="AI53" s="674" t="s">
        <v>144</v>
      </c>
      <c r="AJ53" s="678">
        <f t="shared" ref="AJ53" si="156">IF(AH53="Débil",0,IF(AND(AH53="Moderado",AI53="Directamente"),1,IF(AND(AH53="Moderado",AI53="No disminuye"),0,IF(AND(AH53="Fuerte",AI53="Directamente"),2,IF(AND(AH53="Fuerte",AI53="No disminuye"),0)))))</f>
        <v>2</v>
      </c>
      <c r="AK53" s="678">
        <f>('4-VALORACIÓN DEL RIESGO'!H56-AJ53)</f>
        <v>2</v>
      </c>
      <c r="AL53" s="678" t="str">
        <f t="shared" ref="AL53" si="157">IF(AK53=5,"Casi Seguro",IF(AK53=4,"Probable",IF(AK53=3,"Posible",IF(AK53=2,"Improbable",IF(AK53=1,"Rara Vez",IF(AK53=0,"Rara Vez",IF(AK53&lt;0,"Rara Vez")))))))</f>
        <v>Improbable</v>
      </c>
      <c r="AM53" s="674" t="s">
        <v>144</v>
      </c>
      <c r="AN53" s="647">
        <f t="shared" ref="AN53" si="158">IF(AH53="Débil",0,IF(AND(AH53="Moderado",AM53="Directamente"),1,IF(AND(AH53="Moderado",AM53="Indirectamente"),0,IF(AND(AH53="Moderado",AM53="No disminuye"),0,IF(AND(AH53="Fuerte",AM53="Directamente"),2,IF(AND(AH53="Fuerte",AM53="Indirectamente"),1,IF(AND(AH53="Fuerte",AM53="No disminuye"),0)))))))</f>
        <v>2</v>
      </c>
      <c r="AO53" s="647">
        <f>('4-VALORACIÓN DEL RIESGO'!AD56-AN53)</f>
        <v>3</v>
      </c>
      <c r="AP53" s="685" t="str">
        <f t="shared" ref="AP53" si="159">IF(AO53=5,"Catastrófico",IF(AO53=4,"Mayor",IF(AO53=3,"Moderado",IF(AO53=2,"Moderado",IF(AO53=1,"Moderado")))))</f>
        <v>Moderado</v>
      </c>
      <c r="AQ53" s="686" t="str">
        <f t="shared" ref="AQ53" si="160">IF(OR(AND(AP53="Moderado",AL53="Rara Vez"),AND(AP53="Moderado",AL53="Improbable")),"Moderado",IF(OR(AND(AP53="Mayor",AL53="Improbable"),AND(AP53="Mayor",AL53="Rara Vez"),AND(AP53="Moderado",AL53="Probable"),AND(AP53="Moderado",AL53="Posible")),"Alto",IF(OR(AND(AP53="Moderado",AL53="Casi Seguro"),AND(AP53="Mayor",AL53="Posible"),AND(AP53="Mayor",AL53="Probable"),AND(AP53="Mayor",AL53="Casi Seguro")),"Extremo",IF(AP53="Catastrófico","Extremo"))))</f>
        <v>Moderado</v>
      </c>
      <c r="AR53" s="686"/>
      <c r="AS53" s="673" t="s">
        <v>537</v>
      </c>
    </row>
    <row r="54" spans="2:45" ht="31" customHeight="1" thickBot="1" x14ac:dyDescent="0.25">
      <c r="B54" s="757"/>
      <c r="C54" s="753"/>
      <c r="D54" s="755"/>
      <c r="E54" s="755"/>
      <c r="F54" s="774"/>
      <c r="G54" s="774"/>
      <c r="H54" s="774"/>
      <c r="I54" s="774"/>
      <c r="J54" s="774"/>
      <c r="K54" s="774"/>
      <c r="L54" s="774"/>
      <c r="M54" s="662"/>
      <c r="N54" s="621" t="b">
        <f t="shared" si="133"/>
        <v>0</v>
      </c>
      <c r="O54" s="479"/>
      <c r="P54" s="621" t="b">
        <f t="shared" si="134"/>
        <v>0</v>
      </c>
      <c r="Q54" s="479"/>
      <c r="R54" s="621" t="b">
        <f t="shared" si="135"/>
        <v>0</v>
      </c>
      <c r="S54" s="479"/>
      <c r="T54" s="621" t="b">
        <f t="shared" si="154"/>
        <v>0</v>
      </c>
      <c r="U54" s="479"/>
      <c r="V54" s="621" t="b">
        <f t="shared" si="147"/>
        <v>0</v>
      </c>
      <c r="W54" s="479"/>
      <c r="X54" s="621" t="b">
        <f t="shared" si="136"/>
        <v>0</v>
      </c>
      <c r="Y54" s="479"/>
      <c r="Z54" s="621" t="b">
        <f t="shared" si="137"/>
        <v>0</v>
      </c>
      <c r="AA54" s="638">
        <f t="shared" si="148"/>
        <v>0</v>
      </c>
      <c r="AB54" s="640" t="str">
        <f t="shared" si="138"/>
        <v>Débil</v>
      </c>
      <c r="AC54" s="642"/>
      <c r="AD54" s="644"/>
      <c r="AE54" s="646"/>
      <c r="AF54" s="742"/>
      <c r="AG54" s="654"/>
      <c r="AH54" s="681"/>
      <c r="AI54" s="674"/>
      <c r="AJ54" s="678"/>
      <c r="AK54" s="678"/>
      <c r="AL54" s="678"/>
      <c r="AM54" s="674"/>
      <c r="AN54" s="648"/>
      <c r="AO54" s="648"/>
      <c r="AP54" s="685"/>
      <c r="AQ54" s="686"/>
      <c r="AR54" s="686"/>
      <c r="AS54" s="673"/>
    </row>
    <row r="55" spans="2:45" ht="52" x14ac:dyDescent="0.2">
      <c r="B55" s="757"/>
      <c r="C55" s="753"/>
      <c r="D55" s="755" t="str">
        <f>'3-IDENTIFICACIÓN DEL RIESGO'!G97</f>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
      <c r="E55" s="755"/>
      <c r="F55" s="215" t="s">
        <v>703</v>
      </c>
      <c r="G55" s="215" t="s">
        <v>685</v>
      </c>
      <c r="H55" s="215" t="s">
        <v>704</v>
      </c>
      <c r="I55" s="215" t="s">
        <v>705</v>
      </c>
      <c r="J55" s="215" t="s">
        <v>706</v>
      </c>
      <c r="K55" s="215" t="s">
        <v>707</v>
      </c>
      <c r="L55" s="215" t="s">
        <v>708</v>
      </c>
      <c r="M55" s="8" t="s">
        <v>100</v>
      </c>
      <c r="N55" s="145">
        <f t="shared" si="133"/>
        <v>15</v>
      </c>
      <c r="O55" s="21" t="s">
        <v>106</v>
      </c>
      <c r="P55" s="145">
        <f t="shared" si="134"/>
        <v>15</v>
      </c>
      <c r="Q55" s="21" t="s">
        <v>109</v>
      </c>
      <c r="R55" s="145">
        <f t="shared" si="135"/>
        <v>15</v>
      </c>
      <c r="S55" s="21" t="s">
        <v>112</v>
      </c>
      <c r="T55" s="145">
        <f t="shared" si="154"/>
        <v>15</v>
      </c>
      <c r="U55" s="21" t="s">
        <v>116</v>
      </c>
      <c r="V55" s="145">
        <f t="shared" si="147"/>
        <v>15</v>
      </c>
      <c r="W55" s="21" t="s">
        <v>119</v>
      </c>
      <c r="X55" s="145">
        <f t="shared" si="136"/>
        <v>15</v>
      </c>
      <c r="Y55" s="21" t="s">
        <v>122</v>
      </c>
      <c r="Z55" s="145">
        <f t="shared" si="137"/>
        <v>10</v>
      </c>
      <c r="AA55" s="146">
        <f t="shared" si="148"/>
        <v>100</v>
      </c>
      <c r="AB55" s="147" t="str">
        <f t="shared" si="138"/>
        <v>Fuerte</v>
      </c>
      <c r="AC55" s="10" t="s">
        <v>97</v>
      </c>
      <c r="AD55" s="148" t="str">
        <f t="shared" ref="AD55:AD58" si="161">IF(OR(AND(AB55="Fuerte",AC55="Moderado"),AND(AB55="Moderado",AC55="Fuerte"),AND(AB55="Moderado",AC55="Moderado")),"Moderado",IF(OR(AND(AB55="Fuerte",AC55="Débil"),AND(AB55="Moderado",AC55="Débil"),AND(AB55="Débil")),"Débil",IF(AND(AB55="Fuerte",AC55="Fuerte"),"Fuerte")))</f>
        <v>Fuerte</v>
      </c>
      <c r="AE55" s="226" t="str">
        <f t="shared" ref="AE55:AE58" si="162">IF(AD55="Fuerte","100",IF(AD55="Moderado","50",IF(AD55="Débil","0")))</f>
        <v>100</v>
      </c>
      <c r="AF55" s="766">
        <v>2</v>
      </c>
      <c r="AG55" s="770">
        <f t="shared" ref="AG55" si="163">(AE55+AE56)/AF55</f>
        <v>100</v>
      </c>
      <c r="AH55" s="651" t="str">
        <f t="shared" ref="AH55" si="164">IF(AG55&lt;50,"Débil",IF(AG55&lt;=99,"Moderado",IF(AG55=100,"Fuerte",IF(AG55="","ERROR"))))</f>
        <v>Fuerte</v>
      </c>
      <c r="AI55" s="655" t="s">
        <v>144</v>
      </c>
      <c r="AJ55" s="657">
        <f t="shared" ref="AJ55" si="165">IF(AH55="Débil",0,IF(AND(AH55="Moderado",AI55="Directamente"),1,IF(AND(AH55="Moderado",AI55="No disminuye"),0,IF(AND(AH55="Fuerte",AI55="Directamente"),2,IF(AND(AH55="Fuerte",AI55="No disminuye"),0)))))</f>
        <v>2</v>
      </c>
      <c r="AK55" s="657">
        <f>('[2]4-VALORACIÓN DEL RIESGO'!H52-AJ55)</f>
        <v>-2</v>
      </c>
      <c r="AL55" s="657" t="str">
        <f t="shared" ref="AL55" si="166">IF(AK55=5,"Casi Seguro",IF(AK55=4,"Probable",IF(AK55=3,"Posible",IF(AK55=2,"Improbable",IF(AK55=1,"Rara Vez",IF(AK55=0,"Rara Vez",IF(AK55&lt;0,"Rara Vez")))))))</f>
        <v>Rara Vez</v>
      </c>
      <c r="AM55" s="674" t="s">
        <v>144</v>
      </c>
      <c r="AN55" s="657">
        <f t="shared" ref="AN55" si="167">IF(AH55="Débil",0,IF(AND(AH55="Moderado",AM55="Directamente"),1,IF(AND(AH55="Moderado",AM55="Indirectamente"),0,IF(AND(AH55="Moderado",AM55="No disminuye"),0,IF(AND(AH55="Fuerte",AM55="Directamente"),2,IF(AND(AH55="Fuerte",AM55="Indirectamente"),1,IF(AND(AH55="Fuerte",AM55="No disminuye"),0)))))))</f>
        <v>2</v>
      </c>
      <c r="AO55" s="657">
        <f>('[2]4-VALORACIÓN DEL RIESGO'!AD52-AN55)</f>
        <v>1</v>
      </c>
      <c r="AP55" s="657" t="str">
        <f t="shared" ref="AP55" si="168">IF(AO55=5,"Catastrófico",IF(AO55=4,"Mayor",IF(AO55=3,"Moderado",IF(AO55=2,"Moderado",IF(AO55=1,"Moderado")))))</f>
        <v>Moderado</v>
      </c>
      <c r="AQ55" s="686" t="str">
        <f t="shared" ref="AQ55" si="169">IF(OR(AND(AP55="Moderado",AL55="Rara Vez"),AND(AP55="Moderado",AL55="Improbable")),"Moderado",IF(OR(AND(AP55="Mayor",AL55="Improbable"),AND(AP55="Mayor",AL55="Rara Vez"),AND(AP55="Moderado",AL55="Probable"),AND(AP55="Moderado",AL55="Posible")),"Alto",IF(OR(AND(AP55="Moderado",AL55="Casi Seguro"),AND(AP55="Mayor",AL55="Posible"),AND(AP55="Mayor",AL55="Probable"),AND(AP55="Mayor",AL55="Casi Seguro")),"Extremo",IF(AP55="Catastrófico","Extremo"))))</f>
        <v>Moderado</v>
      </c>
      <c r="AR55" s="686"/>
      <c r="AS55" s="673" t="s">
        <v>537</v>
      </c>
    </row>
    <row r="56" spans="2:45" ht="40" thickBot="1" x14ac:dyDescent="0.25">
      <c r="B56" s="757"/>
      <c r="C56" s="753"/>
      <c r="D56" s="755"/>
      <c r="E56" s="755"/>
      <c r="F56" s="215" t="s">
        <v>709</v>
      </c>
      <c r="G56" s="215" t="s">
        <v>685</v>
      </c>
      <c r="H56" s="215" t="s">
        <v>710</v>
      </c>
      <c r="I56" s="215" t="s">
        <v>711</v>
      </c>
      <c r="J56" s="215" t="s">
        <v>712</v>
      </c>
      <c r="K56" s="215" t="s">
        <v>713</v>
      </c>
      <c r="L56" s="215" t="s">
        <v>714</v>
      </c>
      <c r="M56" s="8" t="s">
        <v>100</v>
      </c>
      <c r="N56" s="145">
        <f t="shared" si="133"/>
        <v>15</v>
      </c>
      <c r="O56" s="21" t="s">
        <v>106</v>
      </c>
      <c r="P56" s="145">
        <f t="shared" si="134"/>
        <v>15</v>
      </c>
      <c r="Q56" s="21" t="s">
        <v>109</v>
      </c>
      <c r="R56" s="145">
        <f t="shared" si="135"/>
        <v>15</v>
      </c>
      <c r="S56" s="21" t="s">
        <v>112</v>
      </c>
      <c r="T56" s="145">
        <f t="shared" si="154"/>
        <v>15</v>
      </c>
      <c r="U56" s="21" t="s">
        <v>116</v>
      </c>
      <c r="V56" s="145">
        <f t="shared" si="147"/>
        <v>15</v>
      </c>
      <c r="W56" s="21" t="s">
        <v>119</v>
      </c>
      <c r="X56" s="145">
        <f t="shared" si="136"/>
        <v>15</v>
      </c>
      <c r="Y56" s="21" t="s">
        <v>122</v>
      </c>
      <c r="Z56" s="145">
        <f t="shared" si="137"/>
        <v>10</v>
      </c>
      <c r="AA56" s="146">
        <f t="shared" si="148"/>
        <v>100</v>
      </c>
      <c r="AB56" s="147" t="str">
        <f t="shared" si="138"/>
        <v>Fuerte</v>
      </c>
      <c r="AC56" s="10" t="s">
        <v>97</v>
      </c>
      <c r="AD56" s="148" t="str">
        <f t="shared" si="161"/>
        <v>Fuerte</v>
      </c>
      <c r="AE56" s="226" t="str">
        <f t="shared" si="162"/>
        <v>100</v>
      </c>
      <c r="AF56" s="767"/>
      <c r="AG56" s="771"/>
      <c r="AH56" s="652"/>
      <c r="AI56" s="656"/>
      <c r="AJ56" s="658"/>
      <c r="AK56" s="658"/>
      <c r="AL56" s="658"/>
      <c r="AM56" s="674"/>
      <c r="AN56" s="658"/>
      <c r="AO56" s="658"/>
      <c r="AP56" s="658"/>
      <c r="AQ56" s="686"/>
      <c r="AR56" s="686"/>
      <c r="AS56" s="673"/>
    </row>
    <row r="57" spans="2:45" ht="56" customHeight="1" x14ac:dyDescent="0.2">
      <c r="B57" s="757"/>
      <c r="C57" s="753"/>
      <c r="D57" s="755" t="str">
        <f>'3-IDENTIFICACIÓN DEL RIESGO'!G99</f>
        <v>Posibilidad de presentarse cohecho, concusión y/o prevaricato, en las actuaciones de algún profesional de la Subdirección de Acceso a Tierras por Demanda y Descongestión, a través de la manipulación de información en las diferentes etapas del procedimiento de Reconocimiento de Derechos de Baldíos en Zonas no Focalizadas</v>
      </c>
      <c r="E57" s="755"/>
      <c r="F57" s="215" t="s">
        <v>709</v>
      </c>
      <c r="G57" s="215" t="s">
        <v>685</v>
      </c>
      <c r="H57" s="13" t="s">
        <v>715</v>
      </c>
      <c r="I57" s="13" t="s">
        <v>716</v>
      </c>
      <c r="J57" s="215" t="s">
        <v>717</v>
      </c>
      <c r="K57" s="13" t="s">
        <v>718</v>
      </c>
      <c r="L57" s="13" t="s">
        <v>719</v>
      </c>
      <c r="M57" s="8" t="s">
        <v>100</v>
      </c>
      <c r="N57" s="145">
        <f t="shared" si="133"/>
        <v>15</v>
      </c>
      <c r="O57" s="21" t="s">
        <v>106</v>
      </c>
      <c r="P57" s="145">
        <f t="shared" si="134"/>
        <v>15</v>
      </c>
      <c r="Q57" s="21" t="s">
        <v>109</v>
      </c>
      <c r="R57" s="145">
        <f t="shared" si="135"/>
        <v>15</v>
      </c>
      <c r="S57" s="21" t="s">
        <v>112</v>
      </c>
      <c r="T57" s="145">
        <f t="shared" si="154"/>
        <v>15</v>
      </c>
      <c r="U57" s="21" t="s">
        <v>116</v>
      </c>
      <c r="V57" s="145">
        <f t="shared" si="147"/>
        <v>15</v>
      </c>
      <c r="W57" s="21" t="s">
        <v>119</v>
      </c>
      <c r="X57" s="145">
        <f t="shared" si="136"/>
        <v>15</v>
      </c>
      <c r="Y57" s="21" t="s">
        <v>122</v>
      </c>
      <c r="Z57" s="145">
        <f t="shared" si="137"/>
        <v>10</v>
      </c>
      <c r="AA57" s="146">
        <f t="shared" si="148"/>
        <v>100</v>
      </c>
      <c r="AB57" s="147" t="str">
        <f t="shared" si="138"/>
        <v>Fuerte</v>
      </c>
      <c r="AC57" s="10" t="s">
        <v>97</v>
      </c>
      <c r="AD57" s="148" t="str">
        <f t="shared" si="161"/>
        <v>Fuerte</v>
      </c>
      <c r="AE57" s="226" t="str">
        <f t="shared" si="162"/>
        <v>100</v>
      </c>
      <c r="AF57" s="766">
        <v>2</v>
      </c>
      <c r="AG57" s="770">
        <f t="shared" ref="AG57" si="170">(AE57+AE58)/AF57</f>
        <v>100</v>
      </c>
      <c r="AH57" s="651" t="str">
        <f t="shared" ref="AH57" si="171">IF(AG57&lt;50,"Débil",IF(AG57&lt;=99,"Moderado",IF(AG57=100,"Fuerte",IF(AG57="","ERROR"))))</f>
        <v>Fuerte</v>
      </c>
      <c r="AI57" s="655" t="s">
        <v>144</v>
      </c>
      <c r="AJ57" s="657">
        <f t="shared" ref="AJ57" si="172">IF(AH57="Débil",0,IF(AND(AH57="Moderado",AI57="Directamente"),1,IF(AND(AH57="Moderado",AI57="No disminuye"),0,IF(AND(AH57="Fuerte",AI57="Directamente"),2,IF(AND(AH57="Fuerte",AI57="No disminuye"),0)))))</f>
        <v>2</v>
      </c>
      <c r="AK57" s="657">
        <f>('[2]4-VALORACIÓN DEL RIESGO'!H52-AJ57)</f>
        <v>-2</v>
      </c>
      <c r="AL57" s="657" t="str">
        <f t="shared" ref="AL57" si="173">IF(AK57=5,"Casi Seguro",IF(AK57=4,"Probable",IF(AK57=3,"Posible",IF(AK57=2,"Improbable",IF(AK57=1,"Rara Vez",IF(AK57=0,"Rara Vez",IF(AK57&lt;0,"Rara Vez")))))))</f>
        <v>Rara Vez</v>
      </c>
      <c r="AM57" s="655" t="s">
        <v>144</v>
      </c>
      <c r="AN57" s="647">
        <f t="shared" ref="AN57" si="174">IF(AH57="Débil",0,IF(AND(AH57="Moderado",AM57="Directamente"),1,IF(AND(AH57="Moderado",AM57="Indirectamente"),0,IF(AND(AH57="Moderado",AM57="No disminuye"),0,IF(AND(AH57="Fuerte",AM57="Directamente"),2,IF(AND(AH57="Fuerte",AM57="Indirectamente"),1,IF(AND(AH57="Fuerte",AM57="No disminuye"),0)))))))</f>
        <v>2</v>
      </c>
      <c r="AO57" s="647">
        <f>('[2]4-VALORACIÓN DEL RIESGO'!AD52-AN57)</f>
        <v>1</v>
      </c>
      <c r="AP57" s="647" t="str">
        <f t="shared" ref="AP57" si="175">IF(AO57=5,"Catastrófico",IF(AO57=4,"Mayor",IF(AO57=3,"Moderado",IF(AO57=2,"Moderado",IF(AO57=1,"Moderado")))))</f>
        <v>Moderado</v>
      </c>
      <c r="AQ57" s="686" t="str">
        <f t="shared" ref="AQ57" si="176">IF(OR(AND(AP57="Moderado",AL57="Rara Vez"),AND(AP57="Moderado",AL57="Improbable")),"Moderado",IF(OR(AND(AP57="Mayor",AL57="Improbable"),AND(AP57="Mayor",AL57="Rara Vez"),AND(AP57="Moderado",AL57="Probable"),AND(AP57="Moderado",AL57="Posible")),"Alto",IF(OR(AND(AP57="Moderado",AL57="Casi Seguro"),AND(AP57="Mayor",AL57="Posible"),AND(AP57="Mayor",AL57="Probable"),AND(AP57="Mayor",AL57="Casi Seguro")),"Extremo",IF(AP57="Catastrófico","Extremo"))))</f>
        <v>Moderado</v>
      </c>
      <c r="AR57" s="686"/>
      <c r="AS57" s="676" t="s">
        <v>537</v>
      </c>
    </row>
    <row r="58" spans="2:45" ht="54" customHeight="1" thickBot="1" x14ac:dyDescent="0.25">
      <c r="B58" s="757"/>
      <c r="C58" s="753"/>
      <c r="D58" s="755"/>
      <c r="E58" s="755"/>
      <c r="F58" s="215" t="s">
        <v>709</v>
      </c>
      <c r="G58" s="215" t="s">
        <v>685</v>
      </c>
      <c r="H58" s="13" t="s">
        <v>715</v>
      </c>
      <c r="I58" s="13" t="s">
        <v>716</v>
      </c>
      <c r="J58" s="215" t="s">
        <v>717</v>
      </c>
      <c r="K58" s="13" t="s">
        <v>718</v>
      </c>
      <c r="L58" s="13" t="s">
        <v>720</v>
      </c>
      <c r="M58" s="8" t="s">
        <v>100</v>
      </c>
      <c r="N58" s="145">
        <f t="shared" si="133"/>
        <v>15</v>
      </c>
      <c r="O58" s="21" t="s">
        <v>106</v>
      </c>
      <c r="P58" s="145">
        <f t="shared" si="134"/>
        <v>15</v>
      </c>
      <c r="Q58" s="21" t="s">
        <v>109</v>
      </c>
      <c r="R58" s="145">
        <f t="shared" si="135"/>
        <v>15</v>
      </c>
      <c r="S58" s="21" t="s">
        <v>112</v>
      </c>
      <c r="T58" s="145">
        <f t="shared" si="154"/>
        <v>15</v>
      </c>
      <c r="U58" s="21" t="s">
        <v>116</v>
      </c>
      <c r="V58" s="145">
        <f t="shared" si="147"/>
        <v>15</v>
      </c>
      <c r="W58" s="21" t="s">
        <v>119</v>
      </c>
      <c r="X58" s="145">
        <f t="shared" si="136"/>
        <v>15</v>
      </c>
      <c r="Y58" s="21" t="s">
        <v>122</v>
      </c>
      <c r="Z58" s="145">
        <f t="shared" si="137"/>
        <v>10</v>
      </c>
      <c r="AA58" s="146">
        <f t="shared" si="148"/>
        <v>100</v>
      </c>
      <c r="AB58" s="147" t="str">
        <f t="shared" si="138"/>
        <v>Fuerte</v>
      </c>
      <c r="AC58" s="10" t="s">
        <v>97</v>
      </c>
      <c r="AD58" s="148" t="str">
        <f t="shared" si="161"/>
        <v>Fuerte</v>
      </c>
      <c r="AE58" s="226" t="str">
        <f t="shared" si="162"/>
        <v>100</v>
      </c>
      <c r="AF58" s="767"/>
      <c r="AG58" s="771"/>
      <c r="AH58" s="652"/>
      <c r="AI58" s="656"/>
      <c r="AJ58" s="658"/>
      <c r="AK58" s="658"/>
      <c r="AL58" s="658"/>
      <c r="AM58" s="656"/>
      <c r="AN58" s="648"/>
      <c r="AO58" s="648"/>
      <c r="AP58" s="648"/>
      <c r="AQ58" s="686"/>
      <c r="AR58" s="686"/>
      <c r="AS58" s="677"/>
    </row>
    <row r="59" spans="2:45" ht="31" customHeight="1" x14ac:dyDescent="0.2">
      <c r="B59" s="757"/>
      <c r="C59" s="753"/>
      <c r="D59" s="755" t="str">
        <f>'3-IDENTIFICACIÓN DEL RIESGO'!G101</f>
        <v>Posibilidad de presentarse cohecho, concusión y/o prevaricato, en las actuaciones de algún profesional de la Subdirección de Acceso a Tierras por Demanda y Descongestión, a través de la manipulación de información en las diferentes etapas de los procedimientos de Titulación Bienes Fiscales Patrimoniales</v>
      </c>
      <c r="E59" s="755"/>
      <c r="F59" s="215" t="s">
        <v>709</v>
      </c>
      <c r="G59" s="215" t="s">
        <v>685</v>
      </c>
      <c r="H59" s="13" t="s">
        <v>715</v>
      </c>
      <c r="I59" s="13" t="s">
        <v>716</v>
      </c>
      <c r="J59" s="215" t="s">
        <v>717</v>
      </c>
      <c r="K59" s="13" t="s">
        <v>718</v>
      </c>
      <c r="L59" s="13" t="s">
        <v>719</v>
      </c>
      <c r="M59" s="8" t="s">
        <v>100</v>
      </c>
      <c r="N59" s="145">
        <f t="shared" si="133"/>
        <v>15</v>
      </c>
      <c r="O59" s="21" t="s">
        <v>106</v>
      </c>
      <c r="P59" s="145">
        <f t="shared" si="134"/>
        <v>15</v>
      </c>
      <c r="Q59" s="21" t="s">
        <v>109</v>
      </c>
      <c r="R59" s="145">
        <f t="shared" si="135"/>
        <v>15</v>
      </c>
      <c r="S59" s="21" t="s">
        <v>112</v>
      </c>
      <c r="T59" s="145">
        <f t="shared" si="154"/>
        <v>15</v>
      </c>
      <c r="U59" s="21" t="s">
        <v>116</v>
      </c>
      <c r="V59" s="145">
        <f t="shared" si="147"/>
        <v>15</v>
      </c>
      <c r="W59" s="21" t="s">
        <v>119</v>
      </c>
      <c r="X59" s="145">
        <f t="shared" si="136"/>
        <v>15</v>
      </c>
      <c r="Y59" s="21" t="s">
        <v>122</v>
      </c>
      <c r="Z59" s="214">
        <f t="shared" si="137"/>
        <v>10</v>
      </c>
      <c r="AA59" s="637">
        <f t="shared" si="148"/>
        <v>100</v>
      </c>
      <c r="AB59" s="639" t="str">
        <f t="shared" si="138"/>
        <v>Fuerte</v>
      </c>
      <c r="AC59" s="10" t="s">
        <v>97</v>
      </c>
      <c r="AD59" s="212" t="str">
        <f t="shared" si="139"/>
        <v>Fuerte</v>
      </c>
      <c r="AE59" s="190" t="str">
        <f t="shared" si="140"/>
        <v>100</v>
      </c>
      <c r="AF59" s="742">
        <v>2</v>
      </c>
      <c r="AG59" s="653">
        <f>(AE59+AE60)/AF59</f>
        <v>100</v>
      </c>
      <c r="AH59" s="680" t="str">
        <f t="shared" ref="AH59" si="177">IF(AG59&lt;50,"Débil",IF(AG59&lt;=99,"Moderado",IF(AG59=100,"Fuerte",IF(AG59="","ERROR"))))</f>
        <v>Fuerte</v>
      </c>
      <c r="AI59" s="674" t="s">
        <v>144</v>
      </c>
      <c r="AJ59" s="678">
        <f t="shared" ref="AJ59" si="178">IF(AH59="Débil",0,IF(AND(AH59="Moderado",AI59="Directamente"),1,IF(AND(AH59="Moderado",AI59="No disminuye"),0,IF(AND(AH59="Fuerte",AI59="Directamente"),2,IF(AND(AH59="Fuerte",AI59="No disminuye"),0)))))</f>
        <v>2</v>
      </c>
      <c r="AK59" s="678">
        <f>('4-VALORACIÓN DEL RIESGO'!H59-AJ59)</f>
        <v>2</v>
      </c>
      <c r="AL59" s="678" t="str">
        <f t="shared" ref="AL59" si="179">IF(AK59=5,"Casi Seguro",IF(AK59=4,"Probable",IF(AK59=3,"Posible",IF(AK59=2,"Improbable",IF(AK59=1,"Rara Vez",IF(AK59=0,"Rara Vez",IF(AK59&lt;0,"Rara Vez")))))))</f>
        <v>Improbable</v>
      </c>
      <c r="AM59" s="674" t="s">
        <v>144</v>
      </c>
      <c r="AN59" s="647">
        <f t="shared" ref="AN59" si="180">IF(AH59="Débil",0,IF(AND(AH59="Moderado",AM59="Directamente"),1,IF(AND(AH59="Moderado",AM59="Indirectamente"),0,IF(AND(AH59="Moderado",AM59="No disminuye"),0,IF(AND(AH59="Fuerte",AM59="Directamente"),2,IF(AND(AH59="Fuerte",AM59="Indirectamente"),1,IF(AND(AH59="Fuerte",AM59="No disminuye"),0)))))))</f>
        <v>2</v>
      </c>
      <c r="AO59" s="647">
        <f>('4-VALORACIÓN DEL RIESGO'!AD59-AN59)</f>
        <v>3</v>
      </c>
      <c r="AP59" s="685" t="str">
        <f t="shared" ref="AP59" si="181">IF(AO59=5,"Catastrófico",IF(AO59=4,"Mayor",IF(AO59=3,"Moderado",IF(AO59=2,"Moderado",IF(AO59=1,"Moderado")))))</f>
        <v>Moderado</v>
      </c>
      <c r="AQ59" s="686" t="str">
        <f t="shared" ref="AQ59" si="182">IF(OR(AND(AP59="Moderado",AL59="Rara Vez"),AND(AP59="Moderado",AL59="Improbable")),"Moderado",IF(OR(AND(AP59="Mayor",AL59="Improbable"),AND(AP59="Mayor",AL59="Rara Vez"),AND(AP59="Moderado",AL59="Probable"),AND(AP59="Moderado",AL59="Posible")),"Alto",IF(OR(AND(AP59="Moderado",AL59="Casi Seguro"),AND(AP59="Mayor",AL59="Posible"),AND(AP59="Mayor",AL59="Probable"),AND(AP59="Mayor",AL59="Casi Seguro")),"Extremo",IF(AP59="Catastrófico","Extremo"))))</f>
        <v>Moderado</v>
      </c>
      <c r="AR59" s="686"/>
      <c r="AS59" s="673" t="s">
        <v>537</v>
      </c>
    </row>
    <row r="60" spans="2:45" ht="57" thickBot="1" x14ac:dyDescent="0.25">
      <c r="B60" s="758"/>
      <c r="C60" s="754"/>
      <c r="D60" s="755"/>
      <c r="E60" s="755"/>
      <c r="F60" s="215" t="s">
        <v>709</v>
      </c>
      <c r="G60" s="215" t="s">
        <v>685</v>
      </c>
      <c r="H60" s="13" t="s">
        <v>715</v>
      </c>
      <c r="I60" s="13" t="s">
        <v>716</v>
      </c>
      <c r="J60" s="215" t="s">
        <v>717</v>
      </c>
      <c r="K60" s="13" t="s">
        <v>718</v>
      </c>
      <c r="L60" s="13" t="s">
        <v>720</v>
      </c>
      <c r="M60" s="8" t="s">
        <v>100</v>
      </c>
      <c r="N60" s="145">
        <f t="shared" si="133"/>
        <v>15</v>
      </c>
      <c r="O60" s="21" t="s">
        <v>106</v>
      </c>
      <c r="P60" s="145">
        <f t="shared" si="134"/>
        <v>15</v>
      </c>
      <c r="Q60" s="21" t="s">
        <v>109</v>
      </c>
      <c r="R60" s="145">
        <f t="shared" si="135"/>
        <v>15</v>
      </c>
      <c r="S60" s="21" t="s">
        <v>112</v>
      </c>
      <c r="T60" s="145">
        <f t="shared" si="154"/>
        <v>15</v>
      </c>
      <c r="U60" s="21" t="s">
        <v>116</v>
      </c>
      <c r="V60" s="145">
        <f t="shared" si="147"/>
        <v>15</v>
      </c>
      <c r="W60" s="21" t="s">
        <v>119</v>
      </c>
      <c r="X60" s="145">
        <f t="shared" si="136"/>
        <v>15</v>
      </c>
      <c r="Y60" s="21" t="s">
        <v>122</v>
      </c>
      <c r="Z60" s="229">
        <f t="shared" si="137"/>
        <v>10</v>
      </c>
      <c r="AA60" s="638">
        <f t="shared" si="148"/>
        <v>100</v>
      </c>
      <c r="AB60" s="640" t="str">
        <f t="shared" si="138"/>
        <v>Fuerte</v>
      </c>
      <c r="AC60" s="216" t="s">
        <v>97</v>
      </c>
      <c r="AD60" s="213" t="str">
        <f t="shared" si="139"/>
        <v>Fuerte</v>
      </c>
      <c r="AE60" s="217" t="str">
        <f t="shared" si="140"/>
        <v>100</v>
      </c>
      <c r="AF60" s="747"/>
      <c r="AG60" s="775"/>
      <c r="AH60" s="681"/>
      <c r="AI60" s="674"/>
      <c r="AJ60" s="678"/>
      <c r="AK60" s="678"/>
      <c r="AL60" s="678"/>
      <c r="AM60" s="674"/>
      <c r="AN60" s="648"/>
      <c r="AO60" s="648"/>
      <c r="AP60" s="685"/>
      <c r="AQ60" s="686"/>
      <c r="AR60" s="686"/>
      <c r="AS60" s="673"/>
    </row>
    <row r="61" spans="2:45" ht="56" customHeight="1" thickBot="1" x14ac:dyDescent="0.25">
      <c r="B61" s="493" t="str">
        <f>'3-IDENTIFICACIÓN DEL RIESGO'!B103</f>
        <v>Administración de Tierras.</v>
      </c>
      <c r="C61" s="762" t="str">
        <f>'3-IDENTIFICACIÓN DEL RIESGO'!E103</f>
        <v>1. Dirección de Acceso a Tierras.
2. Subdirección de Administración de Tierras de la Nación.
3. Dirección de Asuntos Étnicos.
4. Subdirección de Asuntos Étnicos.
5. UGT's.</v>
      </c>
      <c r="D61" s="755" t="str">
        <f>'3-IDENTIFICACIÓN DEL RIESGO'!G103</f>
        <v>Posibilidad de presentarse cohecho, concusión y/o prevaricato, en las actuaciones de algún profesional en el marco de la operación del proceso de Administración de Tierras de la Nación en el desarrollo de actividades para la Adjudicación de Baldíos a Entidades de Derecho Público, Limitaciones a la Propiedad, Regulación y Formalización de Servidumbres y en la Administración de Baldíos Insulares</v>
      </c>
      <c r="E61" s="755"/>
      <c r="F61" s="240" t="s">
        <v>721</v>
      </c>
      <c r="G61" s="240" t="s">
        <v>589</v>
      </c>
      <c r="H61" s="240" t="s">
        <v>722</v>
      </c>
      <c r="I61" s="240" t="s">
        <v>723</v>
      </c>
      <c r="J61" s="240" t="s">
        <v>724</v>
      </c>
      <c r="K61" s="240" t="s">
        <v>725</v>
      </c>
      <c r="L61" s="243" t="s">
        <v>726</v>
      </c>
      <c r="M61" s="230" t="s">
        <v>100</v>
      </c>
      <c r="N61" s="214">
        <f>IF(M61="Asignado",15,IF(M61="NO asignado",0))</f>
        <v>15</v>
      </c>
      <c r="O61" s="22" t="s">
        <v>106</v>
      </c>
      <c r="P61" s="133">
        <f t="shared" si="134"/>
        <v>15</v>
      </c>
      <c r="Q61" s="13" t="s">
        <v>109</v>
      </c>
      <c r="R61" s="133">
        <f t="shared" si="135"/>
        <v>15</v>
      </c>
      <c r="S61" s="22" t="s">
        <v>112</v>
      </c>
      <c r="T61" s="133">
        <f t="shared" si="154"/>
        <v>15</v>
      </c>
      <c r="U61" s="21" t="s">
        <v>116</v>
      </c>
      <c r="V61" s="145">
        <f t="shared" si="147"/>
        <v>15</v>
      </c>
      <c r="W61" s="21" t="s">
        <v>119</v>
      </c>
      <c r="X61" s="145">
        <f t="shared" si="136"/>
        <v>15</v>
      </c>
      <c r="Y61" s="21" t="s">
        <v>122</v>
      </c>
      <c r="Z61" s="133">
        <f t="shared" si="137"/>
        <v>10</v>
      </c>
      <c r="AA61" s="218">
        <f t="shared" si="148"/>
        <v>100</v>
      </c>
      <c r="AB61" s="227" t="str">
        <f t="shared" si="138"/>
        <v>Fuerte</v>
      </c>
      <c r="AC61" s="228" t="s">
        <v>97</v>
      </c>
      <c r="AD61" s="220" t="str">
        <f t="shared" si="139"/>
        <v>Fuerte</v>
      </c>
      <c r="AE61" s="210" t="str">
        <f>IF(AD61="Fuerte","100",IF(AD61="Moderado","50",IF(AD61="Débil","0")))</f>
        <v>100</v>
      </c>
      <c r="AF61" s="649">
        <v>2</v>
      </c>
      <c r="AG61" s="679">
        <f>(AE61+AE62)/AF61</f>
        <v>100</v>
      </c>
      <c r="AH61" s="680" t="str">
        <f t="shared" ref="AH61" si="183">IF(AG61&lt;50,"Débil",IF(AG61&lt;=99,"Moderado",IF(AG61=100,"Fuerte",IF(AG61="","ERROR"))))</f>
        <v>Fuerte</v>
      </c>
      <c r="AI61" s="674" t="s">
        <v>144</v>
      </c>
      <c r="AJ61" s="678">
        <f t="shared" ref="AJ61" si="184">IF(AH61="Débil",0,IF(AND(AH61="Moderado",AI61="Directamente"),1,IF(AND(AH61="Moderado",AI61="No disminuye"),0,IF(AND(AH61="Fuerte",AI61="Directamente"),2,IF(AND(AH61="Fuerte",AI61="No disminuye"),0)))))</f>
        <v>2</v>
      </c>
      <c r="AK61" s="678">
        <f>('4-VALORACIÓN DEL RIESGO'!H60-AJ61)</f>
        <v>1</v>
      </c>
      <c r="AL61" s="678" t="str">
        <f t="shared" ref="AL61" si="185">IF(AK61=5,"Casi Seguro",IF(AK61=4,"Probable",IF(AK61=3,"Posible",IF(AK61=2,"Improbable",IF(AK61=1,"Rara Vez",IF(AK61=0,"Rara Vez",IF(AK61&lt;0,"Rara Vez")))))))</f>
        <v>Rara Vez</v>
      </c>
      <c r="AM61" s="674" t="s">
        <v>144</v>
      </c>
      <c r="AN61" s="647">
        <f t="shared" ref="AN61" si="186">IF(AH61="Débil",0,IF(AND(AH61="Moderado",AM61="Directamente"),1,IF(AND(AH61="Moderado",AM61="Indirectamente"),0,IF(AND(AH61="Moderado",AM61="No disminuye"),0,IF(AND(AH61="Fuerte",AM61="Directamente"),2,IF(AND(AH61="Fuerte",AM61="Indirectamente"),1,IF(AND(AH61="Fuerte",AM61="No disminuye"),0)))))))</f>
        <v>2</v>
      </c>
      <c r="AO61" s="647">
        <f>('4-VALORACIÓN DEL RIESGO'!AD60-AN61)</f>
        <v>3</v>
      </c>
      <c r="AP61" s="685" t="str">
        <f t="shared" ref="AP61" si="187">IF(AO61=5,"Catastrófico",IF(AO61=4,"Mayor",IF(AO61=3,"Moderado",IF(AO61=2,"Moderado",IF(AO61=1,"Moderado")))))</f>
        <v>Moderado</v>
      </c>
      <c r="AQ61" s="686" t="str">
        <f t="shared" ref="AQ61" si="188">IF(OR(AND(AP61="Moderado",AL61="Rara Vez"),AND(AP61="Moderado",AL61="Improbable")),"Moderado",IF(OR(AND(AP61="Mayor",AL61="Improbable"),AND(AP61="Mayor",AL61="Rara Vez"),AND(AP61="Moderado",AL61="Probable"),AND(AP61="Moderado",AL61="Posible")),"Alto",IF(OR(AND(AP61="Moderado",AL61="Casi Seguro"),AND(AP61="Mayor",AL61="Posible"),AND(AP61="Mayor",AL61="Probable"),AND(AP61="Mayor",AL61="Casi Seguro")),"Extremo",IF(AP61="Catastrófico","Extremo"))))</f>
        <v>Moderado</v>
      </c>
      <c r="AR61" s="686"/>
      <c r="AS61" s="673" t="s">
        <v>537</v>
      </c>
    </row>
    <row r="62" spans="2:45" ht="75" customHeight="1" thickBot="1" x14ac:dyDescent="0.25">
      <c r="B62" s="493"/>
      <c r="C62" s="762"/>
      <c r="D62" s="755"/>
      <c r="E62" s="755"/>
      <c r="F62" s="215" t="s">
        <v>727</v>
      </c>
      <c r="G62" s="215" t="s">
        <v>618</v>
      </c>
      <c r="H62" s="13" t="s">
        <v>728</v>
      </c>
      <c r="I62" s="13" t="s">
        <v>729</v>
      </c>
      <c r="J62" s="215" t="s">
        <v>730</v>
      </c>
      <c r="K62" s="13" t="s">
        <v>731</v>
      </c>
      <c r="L62" s="13" t="s">
        <v>732</v>
      </c>
      <c r="M62" s="8" t="s">
        <v>100</v>
      </c>
      <c r="N62" s="133">
        <f>IF(M62="Asignado",15,IF(M62="NO asignado",0))</f>
        <v>15</v>
      </c>
      <c r="O62" s="22" t="s">
        <v>106</v>
      </c>
      <c r="P62" s="133">
        <f t="shared" ref="P62" si="189">IF(O62="Adecuado",15,IF(O62="Inadecuado",0))</f>
        <v>15</v>
      </c>
      <c r="Q62" s="13" t="s">
        <v>109</v>
      </c>
      <c r="R62" s="133">
        <f t="shared" ref="R62" si="190">IF(Q62="Oportuna",15,IF(Q62="Inoportuna",0))</f>
        <v>15</v>
      </c>
      <c r="S62" s="22" t="s">
        <v>112</v>
      </c>
      <c r="T62" s="133">
        <f t="shared" si="154"/>
        <v>15</v>
      </c>
      <c r="U62" s="22" t="s">
        <v>116</v>
      </c>
      <c r="V62" s="133">
        <f t="shared" si="147"/>
        <v>15</v>
      </c>
      <c r="W62" s="22" t="s">
        <v>119</v>
      </c>
      <c r="X62" s="133">
        <f t="shared" ref="X62" si="191">IF(W62="Se investigan oportunamente",15,IF(W62="No se investigan oportunamente",0))</f>
        <v>15</v>
      </c>
      <c r="Y62" s="22" t="s">
        <v>122</v>
      </c>
      <c r="Z62" s="133">
        <f t="shared" ref="Z62" si="192">IF(Y62="Completa",10,IF(Y62="Incompleta",5,IF(Y62="No existe",0)))</f>
        <v>10</v>
      </c>
      <c r="AA62" s="218">
        <f t="shared" si="148"/>
        <v>100</v>
      </c>
      <c r="AB62" s="227" t="str">
        <f t="shared" ref="AB62" si="193">IF(AA62&lt;86,"Débil",(IF(AA62&lt;96,"Moderado","Fuerte")))</f>
        <v>Fuerte</v>
      </c>
      <c r="AC62" s="10" t="s">
        <v>97</v>
      </c>
      <c r="AD62" s="220" t="str">
        <f t="shared" si="139"/>
        <v>Fuerte</v>
      </c>
      <c r="AE62" s="210" t="str">
        <f>IF(AD62="Fuerte","100",IF(AD62="Moderado","50",IF(AD62="Débil","0")))</f>
        <v>100</v>
      </c>
      <c r="AF62" s="768"/>
      <c r="AG62" s="769"/>
      <c r="AH62" s="681"/>
      <c r="AI62" s="674"/>
      <c r="AJ62" s="678"/>
      <c r="AK62" s="678"/>
      <c r="AL62" s="678"/>
      <c r="AM62" s="674"/>
      <c r="AN62" s="648"/>
      <c r="AO62" s="648"/>
      <c r="AP62" s="685"/>
      <c r="AQ62" s="686"/>
      <c r="AR62" s="686"/>
      <c r="AS62" s="673"/>
    </row>
    <row r="63" spans="2:45" ht="76.5" customHeight="1" x14ac:dyDescent="0.2">
      <c r="B63" s="750" t="str">
        <f>'3-IDENTIFICACIÓN DEL RIESGO'!B133</f>
        <v>Gestión del Talento Humano</v>
      </c>
      <c r="C63" s="752" t="str">
        <f>'3-IDENTIFICACIÓN DEL RIESGO'!E133</f>
        <v>1. Subdirección de Talento Humano.
2. Secretaría General.</v>
      </c>
      <c r="D63" s="755" t="str">
        <f>'3-IDENTIFICACIÓN DEL RIESGO'!G133</f>
        <v>Posibilidad de ocurrencia de prevaricato por la vinculación de personal sin cumplimiento de requisitos mínimos en beneficio particular o de un tercero.</v>
      </c>
      <c r="E63" s="755"/>
      <c r="F63" s="495" t="s">
        <v>733</v>
      </c>
      <c r="G63" s="495" t="s">
        <v>618</v>
      </c>
      <c r="H63" s="495" t="s">
        <v>734</v>
      </c>
      <c r="I63" s="495" t="s">
        <v>735</v>
      </c>
      <c r="J63" s="495" t="s">
        <v>736</v>
      </c>
      <c r="K63" s="495" t="s">
        <v>737</v>
      </c>
      <c r="L63" s="668" t="s">
        <v>738</v>
      </c>
      <c r="M63" s="661" t="s">
        <v>100</v>
      </c>
      <c r="N63" s="619">
        <f t="shared" si="133"/>
        <v>15</v>
      </c>
      <c r="O63" s="477" t="s">
        <v>106</v>
      </c>
      <c r="P63" s="619">
        <f t="shared" si="134"/>
        <v>15</v>
      </c>
      <c r="Q63" s="477" t="s">
        <v>109</v>
      </c>
      <c r="R63" s="619">
        <f t="shared" si="135"/>
        <v>15</v>
      </c>
      <c r="S63" s="477" t="s">
        <v>113</v>
      </c>
      <c r="T63" s="619">
        <f t="shared" ref="T63:T72" si="194">IF(S63="Prevenir",15,IF(S63="Detectar",10,IF(S63="No es un control",0)))</f>
        <v>10</v>
      </c>
      <c r="U63" s="477" t="s">
        <v>116</v>
      </c>
      <c r="V63" s="619">
        <f t="shared" ref="V63:V70" si="195">IF(U63="Confiable",15,IF(U63="No confiable",0))</f>
        <v>15</v>
      </c>
      <c r="W63" s="477" t="s">
        <v>119</v>
      </c>
      <c r="X63" s="619">
        <f t="shared" si="136"/>
        <v>15</v>
      </c>
      <c r="Y63" s="477" t="s">
        <v>122</v>
      </c>
      <c r="Z63" s="619">
        <f t="shared" si="137"/>
        <v>10</v>
      </c>
      <c r="AA63" s="637">
        <f t="shared" ref="AA63:AA70" si="196">N63+P63+R63+T63+V63+X63+Z63</f>
        <v>95</v>
      </c>
      <c r="AB63" s="639" t="str">
        <f t="shared" si="138"/>
        <v>Moderado</v>
      </c>
      <c r="AC63" s="641" t="s">
        <v>97</v>
      </c>
      <c r="AD63" s="643" t="str">
        <f t="shared" si="139"/>
        <v>Moderado</v>
      </c>
      <c r="AE63" s="645" t="str">
        <f t="shared" si="140"/>
        <v>50</v>
      </c>
      <c r="AF63" s="742">
        <v>1</v>
      </c>
      <c r="AG63" s="653">
        <f t="shared" ref="AG63" si="197">(AE63+AE64)/AF63</f>
        <v>50</v>
      </c>
      <c r="AH63" s="680" t="str">
        <f t="shared" ref="AH63" si="198">IF(AG63&lt;50,"Débil",IF(AG63&lt;=99,"Moderado",IF(AG63=100,"Fuerte",IF(AG63="","ERROR"))))</f>
        <v>Moderado</v>
      </c>
      <c r="AI63" s="674" t="s">
        <v>144</v>
      </c>
      <c r="AJ63" s="678">
        <f>IF(AH63="Débil",0,IF(AND(AH63="Moderado",AI63="Directamente"),1,IF(AND(AH63="Moderado",AI63="No disminuye"),0,IF(AND(AH63="Fuerte",AI63="Directamente"),2,IF(AND(AH63="Fuerte",AI63="No disminuye"),0)))))</f>
        <v>1</v>
      </c>
      <c r="AK63" s="678">
        <f>('4-VALORACIÓN DEL RIESGO'!H75-AJ63)</f>
        <v>3</v>
      </c>
      <c r="AL63" s="678" t="str">
        <f>IF(AK63=5,"Casi Seguro",IF(AK63=4,"Probable",IF(AK63=3,"Posible",IF(AK63=2,"Improbable",IF(AK63=1,"Rara Vez",IF(AK63=0,"Rara Vez",IF(AK63&lt;0,"Rara Vez")))))))</f>
        <v>Posible</v>
      </c>
      <c r="AM63" s="674" t="s">
        <v>144</v>
      </c>
      <c r="AN63" s="647">
        <f t="shared" ref="AN63" si="199">IF(AH63="Débil",0,IF(AND(AH63="Moderado",AM63="Directamente"),1,IF(AND(AH63="Moderado",AM63="Indirectamente"),0,IF(AND(AH63="Moderado",AM63="No disminuye"),0,IF(AND(AH63="Fuerte",AM63="Directamente"),2,IF(AND(AH63="Fuerte",AM63="Indirectamente"),1,IF(AND(AH63="Fuerte",AM63="No disminuye"),0)))))))</f>
        <v>1</v>
      </c>
      <c r="AO63" s="647">
        <f>('4-VALORACIÓN DEL RIESGO'!AD75-AN63)</f>
        <v>4</v>
      </c>
      <c r="AP63" s="685" t="str">
        <f t="shared" ref="AP63" si="200">IF(AO63=5,"Catastrófico",IF(AO63=4,"Mayor",IF(AO63=3,"Moderado",IF(AO63=2,"Moderado",IF(AO63=1,"Moderado")))))</f>
        <v>Mayor</v>
      </c>
      <c r="AQ63" s="686" t="str">
        <f t="shared" ref="AQ63" si="201">IF(OR(AND(AP63="Moderado",AL63="Rara Vez"),AND(AP63="Moderado",AL63="Improbable")),"Moderado",IF(OR(AND(AP63="Mayor",AL63="Improbable"),AND(AP63="Mayor",AL63="Rara Vez"),AND(AP63="Moderado",AL63="Probable"),AND(AP63="Moderado",AL63="Posible")),"Alto",IF(OR(AND(AP63="Moderado",AL63="Casi Seguro"),AND(AP63="Mayor",AL63="Posible"),AND(AP63="Mayor",AL63="Probable"),AND(AP63="Mayor",AL63="Casi Seguro")),"Extremo",IF(AP63="Catastrófico","Extremo"))))</f>
        <v>Extremo</v>
      </c>
      <c r="AR63" s="686"/>
      <c r="AS63" s="673" t="s">
        <v>537</v>
      </c>
    </row>
    <row r="64" spans="2:45" ht="30" customHeight="1" x14ac:dyDescent="0.2">
      <c r="B64" s="751"/>
      <c r="C64" s="753"/>
      <c r="D64" s="755"/>
      <c r="E64" s="755"/>
      <c r="F64" s="496"/>
      <c r="G64" s="496"/>
      <c r="H64" s="496"/>
      <c r="I64" s="496"/>
      <c r="J64" s="496"/>
      <c r="K64" s="496"/>
      <c r="L64" s="669"/>
      <c r="M64" s="662"/>
      <c r="N64" s="621"/>
      <c r="O64" s="479"/>
      <c r="P64" s="621"/>
      <c r="Q64" s="479"/>
      <c r="R64" s="621"/>
      <c r="S64" s="479"/>
      <c r="T64" s="621"/>
      <c r="U64" s="479"/>
      <c r="V64" s="621"/>
      <c r="W64" s="479"/>
      <c r="X64" s="621"/>
      <c r="Y64" s="479"/>
      <c r="Z64" s="621"/>
      <c r="AA64" s="638"/>
      <c r="AB64" s="640"/>
      <c r="AC64" s="642"/>
      <c r="AD64" s="644"/>
      <c r="AE64" s="646"/>
      <c r="AF64" s="742"/>
      <c r="AG64" s="654"/>
      <c r="AH64" s="681"/>
      <c r="AI64" s="674"/>
      <c r="AJ64" s="678"/>
      <c r="AK64" s="678"/>
      <c r="AL64" s="678"/>
      <c r="AM64" s="674"/>
      <c r="AN64" s="648"/>
      <c r="AO64" s="648"/>
      <c r="AP64" s="685"/>
      <c r="AQ64" s="686"/>
      <c r="AR64" s="686"/>
      <c r="AS64" s="673"/>
    </row>
    <row r="65" spans="2:45" ht="267" customHeight="1" x14ac:dyDescent="0.2">
      <c r="B65" s="764" t="str">
        <f>'3-IDENTIFICACIÓN DEL RIESGO'!B143</f>
        <v>Apoyo Jurídico</v>
      </c>
      <c r="C65" s="752" t="str">
        <f>'3-IDENTIFICACIÓN DEL RIESGO'!E143</f>
        <v>1. Oficina Jurídica</v>
      </c>
      <c r="D65" s="755" t="str">
        <f>'3-IDENTIFICACIÓN DEL RIESGO'!G143</f>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
      <c r="E65" s="755"/>
      <c r="F65" s="477" t="s">
        <v>739</v>
      </c>
      <c r="G65" s="477" t="s">
        <v>583</v>
      </c>
      <c r="H65" s="477" t="s">
        <v>740</v>
      </c>
      <c r="I65" s="477" t="s">
        <v>741</v>
      </c>
      <c r="J65" s="477" t="s">
        <v>742</v>
      </c>
      <c r="K65" s="477" t="s">
        <v>743</v>
      </c>
      <c r="L65" s="659" t="s">
        <v>744</v>
      </c>
      <c r="M65" s="661" t="s">
        <v>100</v>
      </c>
      <c r="N65" s="619">
        <f t="shared" si="133"/>
        <v>15</v>
      </c>
      <c r="O65" s="477" t="s">
        <v>106</v>
      </c>
      <c r="P65" s="619">
        <f t="shared" si="134"/>
        <v>15</v>
      </c>
      <c r="Q65" s="477" t="s">
        <v>109</v>
      </c>
      <c r="R65" s="619">
        <f t="shared" si="135"/>
        <v>15</v>
      </c>
      <c r="S65" s="477" t="s">
        <v>112</v>
      </c>
      <c r="T65" s="619">
        <f t="shared" si="194"/>
        <v>15</v>
      </c>
      <c r="U65" s="477" t="s">
        <v>116</v>
      </c>
      <c r="V65" s="619">
        <f t="shared" si="195"/>
        <v>15</v>
      </c>
      <c r="W65" s="477" t="s">
        <v>119</v>
      </c>
      <c r="X65" s="619">
        <f t="shared" si="136"/>
        <v>15</v>
      </c>
      <c r="Y65" s="477" t="s">
        <v>122</v>
      </c>
      <c r="Z65" s="619">
        <f t="shared" si="137"/>
        <v>10</v>
      </c>
      <c r="AA65" s="637">
        <f t="shared" si="196"/>
        <v>100</v>
      </c>
      <c r="AB65" s="639" t="str">
        <f t="shared" si="138"/>
        <v>Fuerte</v>
      </c>
      <c r="AC65" s="641" t="s">
        <v>97</v>
      </c>
      <c r="AD65" s="643" t="str">
        <f t="shared" si="139"/>
        <v>Fuerte</v>
      </c>
      <c r="AE65" s="645" t="str">
        <f t="shared" si="140"/>
        <v>100</v>
      </c>
      <c r="AF65" s="748">
        <v>1</v>
      </c>
      <c r="AG65" s="778">
        <f t="shared" ref="AG65" si="202">(AE65+AE66)/AF65</f>
        <v>100</v>
      </c>
      <c r="AH65" s="779" t="str">
        <f t="shared" ref="AH65" si="203">IF(AG65&lt;50,"Débil",IF(AG65&lt;=99,"Moderado",IF(AG65=100,"Fuerte",IF(AG65="","ERROR"))))</f>
        <v>Fuerte</v>
      </c>
      <c r="AI65" s="749" t="s">
        <v>144</v>
      </c>
      <c r="AJ65" s="749">
        <f t="shared" ref="AJ65" si="204">IF(AH65="Débil",0,IF(AND(AH65="Moderado",AI65="Directamente"),1,IF(AND(AH65="Moderado",AI65="No disminuye"),0,IF(AND(AH65="Fuerte",AI65="Directamente"),2,IF(AND(AH65="Fuerte",AI65="No disminuye"),0)))))</f>
        <v>2</v>
      </c>
      <c r="AK65" s="749">
        <f>('4-VALORACIÓN DEL RIESGO'!H80-AJ65)</f>
        <v>1</v>
      </c>
      <c r="AL65" s="779" t="str">
        <f t="shared" ref="AL65" si="205">IF(AK65=5,"Casi Seguro",IF(AK65=4,"Probable",IF(AK65=3,"Posible",IF(AK65=2,"Improbable",IF(AK65=1,"Rara Vez",IF(AK65=0,"Rara Vez",IF(AK65&lt;0,"Rara Vez")))))))</f>
        <v>Rara Vez</v>
      </c>
      <c r="AM65" s="749" t="s">
        <v>144</v>
      </c>
      <c r="AN65" s="749">
        <f t="shared" ref="AN65" si="206">IF(AH65="Débil",0,IF(AND(AH65="Moderado",AM65="Directamente"),1,IF(AND(AH65="Moderado",AM65="Indirectamente"),0,IF(AND(AH65="Moderado",AM65="No disminuye"),0,IF(AND(AH65="Fuerte",AM65="Directamente"),2,IF(AND(AH65="Fuerte",AM65="Indirectamente"),1,IF(AND(AH65="Fuerte",AM65="No disminuye"),0)))))))</f>
        <v>2</v>
      </c>
      <c r="AO65" s="749">
        <f>('4-VALORACIÓN DEL RIESGO'!AD80-AN65)</f>
        <v>3</v>
      </c>
      <c r="AP65" s="779" t="str">
        <f t="shared" ref="AP65" si="207">IF(AO65=5,"Catastrófico",IF(AO65=4,"Mayor",IF(AO65=3,"Moderado",IF(AO65=2,"Moderado",IF(AO65=1,"Moderado")))))</f>
        <v>Moderado</v>
      </c>
      <c r="AQ65" s="790" t="str">
        <f t="shared" ref="AQ65" si="208">IF(OR(AND(AP65="Moderado",AL65="Rara Vez"),AND(AP65="Moderado",AL65="Improbable")),"Moderado",IF(OR(AND(AP65="Mayor",AL65="Improbable"),AND(AP65="Mayor",AL65="Rara Vez"),AND(AP65="Moderado",AL65="Probable"),AND(AP65="Moderado",AL65="Posible")),"Alto",IF(OR(AND(AP65="Moderado",AL65="Casi Seguro"),AND(AP65="Mayor",AL65="Posible"),AND(AP65="Mayor",AL65="Probable"),AND(AP65="Mayor",AL65="Casi Seguro")),"Extremo",IF(AP65="Catastrófico","Extremo"))))</f>
        <v>Moderado</v>
      </c>
      <c r="AR65" s="790"/>
      <c r="AS65" s="673" t="s">
        <v>537</v>
      </c>
    </row>
    <row r="66" spans="2:45" ht="15.75" customHeight="1" x14ac:dyDescent="0.2">
      <c r="B66" s="765"/>
      <c r="C66" s="753"/>
      <c r="D66" s="755"/>
      <c r="E66" s="755"/>
      <c r="F66" s="479"/>
      <c r="G66" s="479"/>
      <c r="H66" s="479"/>
      <c r="I66" s="479"/>
      <c r="J66" s="479"/>
      <c r="K66" s="479"/>
      <c r="L66" s="660"/>
      <c r="M66" s="662"/>
      <c r="N66" s="621"/>
      <c r="O66" s="479"/>
      <c r="P66" s="621"/>
      <c r="Q66" s="479"/>
      <c r="R66" s="621"/>
      <c r="S66" s="479"/>
      <c r="T66" s="621"/>
      <c r="U66" s="479"/>
      <c r="V66" s="621"/>
      <c r="W66" s="479"/>
      <c r="X66" s="621"/>
      <c r="Y66" s="479"/>
      <c r="Z66" s="621"/>
      <c r="AA66" s="638"/>
      <c r="AB66" s="640"/>
      <c r="AC66" s="642"/>
      <c r="AD66" s="644"/>
      <c r="AE66" s="646"/>
      <c r="AF66" s="742"/>
      <c r="AG66" s="778"/>
      <c r="AH66" s="779"/>
      <c r="AI66" s="749"/>
      <c r="AJ66" s="749"/>
      <c r="AK66" s="749"/>
      <c r="AL66" s="779"/>
      <c r="AM66" s="749"/>
      <c r="AN66" s="749"/>
      <c r="AO66" s="749"/>
      <c r="AP66" s="779"/>
      <c r="AQ66" s="790"/>
      <c r="AR66" s="790"/>
      <c r="AS66" s="673"/>
    </row>
    <row r="67" spans="2:45" ht="365" customHeight="1" thickBot="1" x14ac:dyDescent="0.25">
      <c r="B67" s="765"/>
      <c r="C67" s="753"/>
      <c r="D67" s="755" t="str">
        <f>'3-IDENTIFICACIÓN DEL RIESGO'!G145</f>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
      <c r="E67" s="755"/>
      <c r="F67" s="22" t="s">
        <v>745</v>
      </c>
      <c r="G67" s="22" t="s">
        <v>583</v>
      </c>
      <c r="H67" s="22" t="s">
        <v>746</v>
      </c>
      <c r="I67" s="22" t="s">
        <v>741</v>
      </c>
      <c r="J67" s="22" t="s">
        <v>742</v>
      </c>
      <c r="K67" s="22" t="s">
        <v>743</v>
      </c>
      <c r="L67" s="22" t="s">
        <v>744</v>
      </c>
      <c r="M67" s="8" t="s">
        <v>100</v>
      </c>
      <c r="N67" s="145">
        <f t="shared" si="133"/>
        <v>15</v>
      </c>
      <c r="O67" s="21" t="s">
        <v>106</v>
      </c>
      <c r="P67" s="145">
        <f t="shared" si="134"/>
        <v>15</v>
      </c>
      <c r="Q67" s="21" t="s">
        <v>109</v>
      </c>
      <c r="R67" s="145">
        <f t="shared" si="135"/>
        <v>15</v>
      </c>
      <c r="S67" s="21" t="s">
        <v>112</v>
      </c>
      <c r="T67" s="145">
        <f t="shared" si="194"/>
        <v>15</v>
      </c>
      <c r="U67" s="21" t="s">
        <v>116</v>
      </c>
      <c r="V67" s="145">
        <f t="shared" si="195"/>
        <v>15</v>
      </c>
      <c r="W67" s="21" t="s">
        <v>119</v>
      </c>
      <c r="X67" s="145">
        <f t="shared" si="136"/>
        <v>15</v>
      </c>
      <c r="Y67" s="21" t="s">
        <v>122</v>
      </c>
      <c r="Z67" s="145">
        <f t="shared" si="137"/>
        <v>10</v>
      </c>
      <c r="AA67" s="146">
        <f t="shared" si="196"/>
        <v>100</v>
      </c>
      <c r="AB67" s="147" t="str">
        <f t="shared" si="138"/>
        <v>Fuerte</v>
      </c>
      <c r="AC67" s="10" t="s">
        <v>97</v>
      </c>
      <c r="AD67" s="148" t="str">
        <f t="shared" si="139"/>
        <v>Fuerte</v>
      </c>
      <c r="AE67" s="190" t="str">
        <f t="shared" si="140"/>
        <v>100</v>
      </c>
      <c r="AF67" s="742"/>
      <c r="AG67" s="778" t="e">
        <f>(AE67+#REF!)/AF67</f>
        <v>#REF!</v>
      </c>
      <c r="AH67" s="779" t="e">
        <f>IF(AG67&lt;50,"Débil",IF(AG67&lt;=99,"Moderado",IF(AG67=100,"Fuerte",IF(AG67="","ERROR"))))</f>
        <v>#REF!</v>
      </c>
      <c r="AI67" s="749" t="s">
        <v>144</v>
      </c>
      <c r="AJ67" s="749" t="e">
        <f t="shared" ref="AJ67" si="209">IF(AH67="Débil",0,IF(AND(AH67="Moderado",AI67="Directamente"),1,IF(AND(AH67="Moderado",AI67="No disminuye"),0,IF(AND(AH67="Fuerte",AI67="Directamente"),2,IF(AND(AH67="Fuerte",AI67="No disminuye"),0)))))</f>
        <v>#REF!</v>
      </c>
      <c r="AK67" s="749" t="e">
        <f>('4-VALORACIÓN DEL RIESGO'!H81-AJ67)</f>
        <v>#REF!</v>
      </c>
      <c r="AL67" s="779" t="e">
        <f t="shared" ref="AL67" si="210">IF(AK67=5,"Casi Seguro",IF(AK67=4,"Probable",IF(AK67=3,"Posible",IF(AK67=2,"Improbable",IF(AK67=1,"Rara Vez",IF(AK67=0,"Rara Vez",IF(AK67&lt;0,"Rara Vez")))))))</f>
        <v>#REF!</v>
      </c>
      <c r="AM67" s="749"/>
      <c r="AN67" s="749" t="e">
        <f t="shared" ref="AN67" si="211">IF(AH67="Débil",0,IF(AND(AH67="Moderado",AM67="Directamente"),1,IF(AND(AH67="Moderado",AM67="Indirectamente"),0,IF(AND(AH67="Moderado",AM67="No disminuye"),0,IF(AND(AH67="Fuerte",AM67="Directamente"),2,IF(AND(AH67="Fuerte",AM67="Indirectamente"),1,IF(AND(AH67="Fuerte",AM67="No disminuye"),0)))))))</f>
        <v>#REF!</v>
      </c>
      <c r="AO67" s="749" t="e">
        <f>('4-VALORACIÓN DEL RIESGO'!AD81-AN67)</f>
        <v>#REF!</v>
      </c>
      <c r="AP67" s="779" t="e">
        <f t="shared" ref="AP67" si="212">IF(AO67=5,"Catastrófico",IF(AO67=4,"Mayor",IF(AO67=3,"Moderado",IF(AO67=2,"Moderado",IF(AO67=1,"Moderado")))))</f>
        <v>#REF!</v>
      </c>
      <c r="AQ67" s="790"/>
      <c r="AR67" s="790"/>
      <c r="AS67" s="673"/>
    </row>
    <row r="68" spans="2:45" ht="102.75" customHeight="1" x14ac:dyDescent="0.2">
      <c r="B68" s="750" t="str">
        <f>'3-IDENTIFICACIÓN DEL RIESGO'!B153</f>
        <v>Adquisición de Bienes y Servicios</v>
      </c>
      <c r="C68" s="752" t="str">
        <f>'3-IDENTIFICACIÓN DEL RIESGO'!E153</f>
        <v>1. Subdirección Administrativa y Financiera.
2. Secretaría General.</v>
      </c>
      <c r="D68" s="755" t="str">
        <f>'3-IDENTIFICACIÓN DEL RIESGO'!G153</f>
        <v>Posibilidad que se celebren contratos indebidos con vicios estructurales en los pliegos y términos de referencia, debido a la omisión de criterios técnicos establecidos, la evaluación sesgada de proveedores y la falta de supervisión adecuada en la planeación del proceso; motivado por presiones indebidas de terceros, debilidades en los controles internos y carencias en los mecanismos de verificación.</v>
      </c>
      <c r="E68" s="755"/>
      <c r="F68" s="495" t="s">
        <v>747</v>
      </c>
      <c r="G68" s="495" t="s">
        <v>618</v>
      </c>
      <c r="H68" s="663" t="s">
        <v>748</v>
      </c>
      <c r="I68" s="495" t="s">
        <v>749</v>
      </c>
      <c r="J68" s="495" t="s">
        <v>750</v>
      </c>
      <c r="K68" s="665" t="s">
        <v>751</v>
      </c>
      <c r="L68" s="666" t="s">
        <v>752</v>
      </c>
      <c r="M68" s="661" t="s">
        <v>100</v>
      </c>
      <c r="N68" s="619">
        <f t="shared" si="133"/>
        <v>15</v>
      </c>
      <c r="O68" s="477" t="s">
        <v>106</v>
      </c>
      <c r="P68" s="619">
        <f t="shared" si="134"/>
        <v>15</v>
      </c>
      <c r="Q68" s="477" t="s">
        <v>109</v>
      </c>
      <c r="R68" s="619">
        <f t="shared" si="135"/>
        <v>15</v>
      </c>
      <c r="S68" s="477" t="s">
        <v>114</v>
      </c>
      <c r="T68" s="619">
        <f t="shared" si="194"/>
        <v>0</v>
      </c>
      <c r="U68" s="477" t="s">
        <v>117</v>
      </c>
      <c r="V68" s="619">
        <f t="shared" si="195"/>
        <v>0</v>
      </c>
      <c r="W68" s="477" t="s">
        <v>120</v>
      </c>
      <c r="X68" s="619">
        <f t="shared" si="136"/>
        <v>0</v>
      </c>
      <c r="Y68" s="477" t="s">
        <v>122</v>
      </c>
      <c r="Z68" s="619">
        <f t="shared" si="137"/>
        <v>10</v>
      </c>
      <c r="AA68" s="637">
        <f t="shared" si="196"/>
        <v>55</v>
      </c>
      <c r="AB68" s="639" t="str">
        <f t="shared" si="138"/>
        <v>Débil</v>
      </c>
      <c r="AC68" s="641" t="s">
        <v>103</v>
      </c>
      <c r="AD68" s="643" t="str">
        <f t="shared" si="139"/>
        <v>Débil</v>
      </c>
      <c r="AE68" s="645" t="str">
        <f t="shared" si="140"/>
        <v>0</v>
      </c>
      <c r="AF68" s="742">
        <v>1</v>
      </c>
      <c r="AG68" s="653">
        <f t="shared" ref="AG68" si="213">(AE68+AE69)/AF68</f>
        <v>0</v>
      </c>
      <c r="AH68" s="680" t="str">
        <f t="shared" ref="AH68" si="214">IF(AG68&lt;50,"Débil",IF(AG68&lt;=99,"Moderado",IF(AG68=100,"Fuerte",IF(AG68="","ERROR"))))</f>
        <v>Débil</v>
      </c>
      <c r="AI68" s="674" t="s">
        <v>146</v>
      </c>
      <c r="AJ68" s="678">
        <f t="shared" ref="AJ68" si="215">IF(AH68="Débil",0,IF(AND(AH68="Moderado",AI68="Directamente"),1,IF(AND(AH68="Moderado",AI68="No disminuye"),0,IF(AND(AH68="Fuerte",AI68="Directamente"),2,IF(AND(AH68="Fuerte",AI68="No disminuye"),0)))))</f>
        <v>0</v>
      </c>
      <c r="AK68" s="678">
        <f>('4-VALORACIÓN DEL RIESGO'!H85-AJ68)</f>
        <v>4</v>
      </c>
      <c r="AL68" s="678" t="str">
        <f t="shared" ref="AL68" si="216">IF(AK68=5,"Casi Seguro",IF(AK68=4,"Probable",IF(AK68=3,"Posible",IF(AK68=2,"Improbable",IF(AK68=1,"Rara Vez",IF(AK68=0,"Rara Vez",IF(AK68&lt;0,"Rara Vez")))))))</f>
        <v>Probable</v>
      </c>
      <c r="AM68" s="674" t="s">
        <v>146</v>
      </c>
      <c r="AN68" s="647">
        <f t="shared" ref="AN68" si="217">IF(AH68="Débil",0,IF(AND(AH68="Moderado",AM68="Directamente"),1,IF(AND(AH68="Moderado",AM68="Indirectamente"),0,IF(AND(AH68="Moderado",AM68="No disminuye"),0,IF(AND(AH68="Fuerte",AM68="Directamente"),2,IF(AND(AH68="Fuerte",AM68="Indirectamente"),1,IF(AND(AH68="Fuerte",AM68="No disminuye"),0)))))))</f>
        <v>0</v>
      </c>
      <c r="AO68" s="647">
        <f>('4-VALORACIÓN DEL RIESGO'!AD85-AN68)</f>
        <v>5</v>
      </c>
      <c r="AP68" s="685" t="str">
        <f t="shared" ref="AP68" si="218">IF(AO68=5,"Catastrófico",IF(AO68=4,"Mayor",IF(AO68=3,"Moderado",IF(AO68=2,"Moderado",IF(AO68=1,"Moderado")))))</f>
        <v>Catastrófico</v>
      </c>
      <c r="AQ68" s="686" t="str">
        <f t="shared" ref="AQ68" si="219">IF(OR(AND(AP68="Moderado",AL68="Rara Vez"),AND(AP68="Moderado",AL68="Improbable")),"Moderado",IF(OR(AND(AP68="Mayor",AL68="Improbable"),AND(AP68="Mayor",AL68="Rara Vez"),AND(AP68="Moderado",AL68="Probable"),AND(AP68="Moderado",AL68="Posible")),"Alto",IF(OR(AND(AP68="Moderado",AL68="Casi Seguro"),AND(AP68="Mayor",AL68="Posible"),AND(AP68="Mayor",AL68="Probable"),AND(AP68="Mayor",AL68="Casi Seguro")),"Extremo",IF(AP68="Catastrófico","Extremo"))))</f>
        <v>Extremo</v>
      </c>
      <c r="AR68" s="686"/>
      <c r="AS68" s="673" t="s">
        <v>537</v>
      </c>
    </row>
    <row r="69" spans="2:45" ht="30.75" customHeight="1" thickBot="1" x14ac:dyDescent="0.25">
      <c r="B69" s="751"/>
      <c r="C69" s="753"/>
      <c r="D69" s="755"/>
      <c r="E69" s="755"/>
      <c r="F69" s="496"/>
      <c r="G69" s="496"/>
      <c r="H69" s="664"/>
      <c r="I69" s="496"/>
      <c r="J69" s="496"/>
      <c r="K69" s="506"/>
      <c r="L69" s="667"/>
      <c r="M69" s="662"/>
      <c r="N69" s="621"/>
      <c r="O69" s="479"/>
      <c r="P69" s="621"/>
      <c r="Q69" s="479"/>
      <c r="R69" s="621"/>
      <c r="S69" s="479"/>
      <c r="T69" s="621"/>
      <c r="U69" s="479"/>
      <c r="V69" s="621"/>
      <c r="W69" s="479"/>
      <c r="X69" s="621"/>
      <c r="Y69" s="479"/>
      <c r="Z69" s="621"/>
      <c r="AA69" s="638"/>
      <c r="AB69" s="640"/>
      <c r="AC69" s="642"/>
      <c r="AD69" s="644"/>
      <c r="AE69" s="646"/>
      <c r="AF69" s="742"/>
      <c r="AG69" s="654"/>
      <c r="AH69" s="681"/>
      <c r="AI69" s="674"/>
      <c r="AJ69" s="678"/>
      <c r="AK69" s="678"/>
      <c r="AL69" s="678"/>
      <c r="AM69" s="674"/>
      <c r="AN69" s="648"/>
      <c r="AO69" s="648"/>
      <c r="AP69" s="685"/>
      <c r="AQ69" s="686"/>
      <c r="AR69" s="686"/>
      <c r="AS69" s="673"/>
    </row>
    <row r="70" spans="2:45" ht="164.25" customHeight="1" x14ac:dyDescent="0.2">
      <c r="B70" s="751"/>
      <c r="C70" s="753"/>
      <c r="D70" s="755" t="str">
        <f>'3-IDENTIFICACIÓN DEL RIESGO'!G155</f>
        <v>Posibilidad de ocurrencia de ejecución indebida de contratos por la extralimitación u omisión de la funciones del supervisor del contrato</v>
      </c>
      <c r="E70" s="755"/>
      <c r="F70" s="495" t="s">
        <v>747</v>
      </c>
      <c r="G70" s="495" t="s">
        <v>618</v>
      </c>
      <c r="H70" s="495" t="s">
        <v>753</v>
      </c>
      <c r="I70" s="495" t="s">
        <v>754</v>
      </c>
      <c r="J70" s="495" t="s">
        <v>755</v>
      </c>
      <c r="K70" s="665" t="s">
        <v>756</v>
      </c>
      <c r="L70" s="666" t="s">
        <v>757</v>
      </c>
      <c r="M70" s="661" t="s">
        <v>100</v>
      </c>
      <c r="N70" s="619">
        <f t="shared" ref="N70:N80" si="220">IF(M70="Asignado",15,IF(M70="NO asignado",0))</f>
        <v>15</v>
      </c>
      <c r="O70" s="477" t="s">
        <v>106</v>
      </c>
      <c r="P70" s="619">
        <f t="shared" ref="P70:P80" si="221">IF(O70="Adecuado",15,IF(O70="Inadecuado",0))</f>
        <v>15</v>
      </c>
      <c r="Q70" s="477" t="s">
        <v>109</v>
      </c>
      <c r="R70" s="619">
        <f t="shared" ref="R70:R80" si="222">IF(Q70="Oportuna",15,IF(Q70="Inoportuna",0))</f>
        <v>15</v>
      </c>
      <c r="S70" s="477" t="s">
        <v>114</v>
      </c>
      <c r="T70" s="619">
        <f t="shared" si="194"/>
        <v>0</v>
      </c>
      <c r="U70" s="477" t="s">
        <v>117</v>
      </c>
      <c r="V70" s="619">
        <f t="shared" si="195"/>
        <v>0</v>
      </c>
      <c r="W70" s="477" t="s">
        <v>120</v>
      </c>
      <c r="X70" s="619">
        <f t="shared" ref="X70:X80" si="223">IF(W70="Se investigan oportunamente",15,IF(W70="No se investigan oportunamente",0))</f>
        <v>0</v>
      </c>
      <c r="Y70" s="477" t="s">
        <v>122</v>
      </c>
      <c r="Z70" s="619">
        <f t="shared" ref="Z70:Z80" si="224">IF(Y70="Completa",10,IF(Y70="Incompleta",5,IF(Y70="No existe",0)))</f>
        <v>10</v>
      </c>
      <c r="AA70" s="637">
        <f t="shared" si="196"/>
        <v>55</v>
      </c>
      <c r="AB70" s="639" t="str">
        <f t="shared" ref="AB70:AB80" si="225">IF(AA70&lt;86,"Débil",(IF(AA70&lt;96,"Moderado","Fuerte")))</f>
        <v>Débil</v>
      </c>
      <c r="AC70" s="641" t="s">
        <v>103</v>
      </c>
      <c r="AD70" s="643" t="str">
        <f t="shared" ref="AD70:AD80" si="226">IF(OR(AND(AB70="Fuerte",AC70="Moderado"),AND(AB70="Moderado",AC70="Fuerte"),AND(AB70="Moderado",AC70="Moderado")),"Moderado",IF(OR(AND(AB70="Fuerte",AC70="Débil"),AND(AB70="Moderado",AC70="Débil"),AND(AB70="Débil")),"Débil",IF(AND(AB70="Fuerte",AC70="Fuerte"),"Fuerte")))</f>
        <v>Débil</v>
      </c>
      <c r="AE70" s="645" t="str">
        <f t="shared" ref="AE70:AE80" si="227">IF(AD70="Fuerte","100",IF(AD70="Moderado","50",IF(AD70="Débil","0")))</f>
        <v>0</v>
      </c>
      <c r="AF70" s="742">
        <v>1</v>
      </c>
      <c r="AG70" s="653">
        <f t="shared" ref="AG70" si="228">(AE70+AE71)/AF70</f>
        <v>0</v>
      </c>
      <c r="AH70" s="680" t="str">
        <f t="shared" ref="AH70" si="229">IF(AG70&lt;50,"Débil",IF(AG70&lt;=99,"Moderado",IF(AG70=100,"Fuerte",IF(AG70="","ERROR"))))</f>
        <v>Débil</v>
      </c>
      <c r="AI70" s="674" t="s">
        <v>146</v>
      </c>
      <c r="AJ70" s="678">
        <f t="shared" ref="AJ70" si="230">IF(AH70="Débil",0,IF(AND(AH70="Moderado",AI70="Directamente"),1,IF(AND(AH70="Moderado",AI70="No disminuye"),0,IF(AND(AH70="Fuerte",AI70="Directamente"),2,IF(AND(AH70="Fuerte",AI70="No disminuye"),0)))))</f>
        <v>0</v>
      </c>
      <c r="AK70" s="678">
        <f>('4-VALORACIÓN DEL RIESGO'!H86-AJ70)</f>
        <v>4</v>
      </c>
      <c r="AL70" s="678" t="str">
        <f t="shared" ref="AL70" si="231">IF(AK70=5,"Casi Seguro",IF(AK70=4,"Probable",IF(AK70=3,"Posible",IF(AK70=2,"Improbable",IF(AK70=1,"Rara Vez",IF(AK70=0,"Rara Vez",IF(AK70&lt;0,"Rara Vez")))))))</f>
        <v>Probable</v>
      </c>
      <c r="AM70" s="674" t="s">
        <v>146</v>
      </c>
      <c r="AN70" s="647">
        <f t="shared" ref="AN70" si="232">IF(AH70="Débil",0,IF(AND(AH70="Moderado",AM70="Directamente"),1,IF(AND(AH70="Moderado",AM70="Indirectamente"),0,IF(AND(AH70="Moderado",AM70="No disminuye"),0,IF(AND(AH70="Fuerte",AM70="Directamente"),2,IF(AND(AH70="Fuerte",AM70="Indirectamente"),1,IF(AND(AH70="Fuerte",AM70="No disminuye"),0)))))))</f>
        <v>0</v>
      </c>
      <c r="AO70" s="647">
        <f>('4-VALORACIÓN DEL RIESGO'!AD86-AN70)</f>
        <v>5</v>
      </c>
      <c r="AP70" s="685" t="str">
        <f t="shared" ref="AP70" si="233">IF(AO70=5,"Catastrófico",IF(AO70=4,"Mayor",IF(AO70=3,"Moderado",IF(AO70=2,"Moderado",IF(AO70=1,"Moderado")))))</f>
        <v>Catastrófico</v>
      </c>
      <c r="AQ70" s="686" t="str">
        <f t="shared" ref="AQ70" si="234">IF(OR(AND(AP70="Moderado",AL70="Rara Vez"),AND(AP70="Moderado",AL70="Improbable")),"Moderado",IF(OR(AND(AP70="Mayor",AL70="Improbable"),AND(AP70="Mayor",AL70="Rara Vez"),AND(AP70="Moderado",AL70="Probable"),AND(AP70="Moderado",AL70="Posible")),"Alto",IF(OR(AND(AP70="Moderado",AL70="Casi Seguro"),AND(AP70="Mayor",AL70="Posible"),AND(AP70="Mayor",AL70="Probable"),AND(AP70="Mayor",AL70="Casi Seguro")),"Extremo",IF(AP70="Catastrófico","Extremo"))))</f>
        <v>Extremo</v>
      </c>
      <c r="AR70" s="686"/>
      <c r="AS70" s="673" t="s">
        <v>537</v>
      </c>
    </row>
    <row r="71" spans="2:45" ht="36" customHeight="1" thickBot="1" x14ac:dyDescent="0.25">
      <c r="B71" s="751"/>
      <c r="C71" s="753"/>
      <c r="D71" s="755"/>
      <c r="E71" s="755"/>
      <c r="F71" s="496"/>
      <c r="G71" s="496"/>
      <c r="H71" s="496"/>
      <c r="I71" s="496"/>
      <c r="J71" s="496"/>
      <c r="K71" s="506"/>
      <c r="L71" s="667"/>
      <c r="M71" s="662"/>
      <c r="N71" s="621"/>
      <c r="O71" s="479"/>
      <c r="P71" s="621"/>
      <c r="Q71" s="479"/>
      <c r="R71" s="621"/>
      <c r="S71" s="479"/>
      <c r="T71" s="621"/>
      <c r="U71" s="479"/>
      <c r="V71" s="621"/>
      <c r="W71" s="479"/>
      <c r="X71" s="621"/>
      <c r="Y71" s="479"/>
      <c r="Z71" s="621"/>
      <c r="AA71" s="638"/>
      <c r="AB71" s="640"/>
      <c r="AC71" s="642"/>
      <c r="AD71" s="644"/>
      <c r="AE71" s="646"/>
      <c r="AF71" s="742"/>
      <c r="AG71" s="654"/>
      <c r="AH71" s="681"/>
      <c r="AI71" s="674"/>
      <c r="AJ71" s="678"/>
      <c r="AK71" s="678"/>
      <c r="AL71" s="678"/>
      <c r="AM71" s="674"/>
      <c r="AN71" s="648"/>
      <c r="AO71" s="648"/>
      <c r="AP71" s="685"/>
      <c r="AQ71" s="686"/>
      <c r="AR71" s="686"/>
      <c r="AS71" s="673"/>
    </row>
    <row r="72" spans="2:45" ht="230.25" customHeight="1" x14ac:dyDescent="0.2">
      <c r="B72" s="751"/>
      <c r="C72" s="753"/>
      <c r="D72" s="755" t="str">
        <f>'3-IDENTIFICACIÓN DEL RIESGO'!G157</f>
        <v>Posibilidad de ocurrencia de prevaricato por la omisión del debido proceso administrativo sancionatorio, cuando se presenten incumplimientos contractuales.</v>
      </c>
      <c r="E72" s="755"/>
      <c r="F72" s="495" t="s">
        <v>747</v>
      </c>
      <c r="G72" s="495" t="s">
        <v>758</v>
      </c>
      <c r="H72" s="663" t="s">
        <v>759</v>
      </c>
      <c r="I72" s="495" t="s">
        <v>760</v>
      </c>
      <c r="J72" s="495" t="s">
        <v>755</v>
      </c>
      <c r="K72" s="665" t="s">
        <v>761</v>
      </c>
      <c r="L72" s="666" t="s">
        <v>752</v>
      </c>
      <c r="M72" s="661" t="s">
        <v>100</v>
      </c>
      <c r="N72" s="619">
        <f t="shared" si="220"/>
        <v>15</v>
      </c>
      <c r="O72" s="477" t="s">
        <v>106</v>
      </c>
      <c r="P72" s="619">
        <f t="shared" si="221"/>
        <v>15</v>
      </c>
      <c r="Q72" s="477" t="s">
        <v>109</v>
      </c>
      <c r="R72" s="619">
        <f t="shared" si="222"/>
        <v>15</v>
      </c>
      <c r="S72" s="477" t="s">
        <v>114</v>
      </c>
      <c r="T72" s="619">
        <f t="shared" si="194"/>
        <v>0</v>
      </c>
      <c r="U72" s="477" t="s">
        <v>117</v>
      </c>
      <c r="V72" s="619">
        <f t="shared" ref="V72:V80" si="235">IF(U72="Confiable",15,IF(U72="No confiable",0))</f>
        <v>0</v>
      </c>
      <c r="W72" s="477" t="s">
        <v>120</v>
      </c>
      <c r="X72" s="619">
        <f t="shared" si="223"/>
        <v>0</v>
      </c>
      <c r="Y72" s="477" t="s">
        <v>122</v>
      </c>
      <c r="Z72" s="619">
        <f t="shared" si="224"/>
        <v>10</v>
      </c>
      <c r="AA72" s="637">
        <f t="shared" ref="AA72:AA80" si="236">N72+P72+R72+T72+V72+X72+Z72</f>
        <v>55</v>
      </c>
      <c r="AB72" s="639" t="str">
        <f t="shared" si="225"/>
        <v>Débil</v>
      </c>
      <c r="AC72" s="641" t="s">
        <v>103</v>
      </c>
      <c r="AD72" s="643" t="str">
        <f t="shared" si="226"/>
        <v>Débil</v>
      </c>
      <c r="AE72" s="645" t="str">
        <f t="shared" si="227"/>
        <v>0</v>
      </c>
      <c r="AF72" s="742">
        <v>1</v>
      </c>
      <c r="AG72" s="653">
        <f t="shared" ref="AG72" si="237">(AE72+AE73)/AF72</f>
        <v>0</v>
      </c>
      <c r="AH72" s="680" t="str">
        <f t="shared" ref="AH72" si="238">IF(AG72&lt;50,"Débil",IF(AG72&lt;=99,"Moderado",IF(AG72=100,"Fuerte",IF(AG72="","ERROR"))))</f>
        <v>Débil</v>
      </c>
      <c r="AI72" s="674" t="s">
        <v>146</v>
      </c>
      <c r="AJ72" s="678">
        <f t="shared" ref="AJ72" si="239">IF(AH72="Débil",0,IF(AND(AH72="Moderado",AI72="Directamente"),1,IF(AND(AH72="Moderado",AI72="No disminuye"),0,IF(AND(AH72="Fuerte",AI72="Directamente"),2,IF(AND(AH72="Fuerte",AI72="No disminuye"),0)))))</f>
        <v>0</v>
      </c>
      <c r="AK72" s="678">
        <f>('4-VALORACIÓN DEL RIESGO'!H87-AJ72)</f>
        <v>4</v>
      </c>
      <c r="AL72" s="678" t="str">
        <f t="shared" ref="AL72" si="240">IF(AK72=5,"Casi Seguro",IF(AK72=4,"Probable",IF(AK72=3,"Posible",IF(AK72=2,"Improbable",IF(AK72=1,"Rara Vez",IF(AK72=0,"Rara Vez",IF(AK72&lt;0,"Rara Vez")))))))</f>
        <v>Probable</v>
      </c>
      <c r="AM72" s="674" t="s">
        <v>146</v>
      </c>
      <c r="AN72" s="647">
        <f t="shared" ref="AN72" si="241">IF(AH72="Débil",0,IF(AND(AH72="Moderado",AM72="Directamente"),1,IF(AND(AH72="Moderado",AM72="Indirectamente"),0,IF(AND(AH72="Moderado",AM72="No disminuye"),0,IF(AND(AH72="Fuerte",AM72="Directamente"),2,IF(AND(AH72="Fuerte",AM72="Indirectamente"),1,IF(AND(AH72="Fuerte",AM72="No disminuye"),0)))))))</f>
        <v>0</v>
      </c>
      <c r="AO72" s="647">
        <f>('4-VALORACIÓN DEL RIESGO'!AD87-AN72)</f>
        <v>5</v>
      </c>
      <c r="AP72" s="685" t="str">
        <f t="shared" ref="AP72" si="242">IF(AO72=5,"Catastrófico",IF(AO72=4,"Mayor",IF(AO72=3,"Moderado",IF(AO72=2,"Moderado",IF(AO72=1,"Moderado")))))</f>
        <v>Catastrófico</v>
      </c>
      <c r="AQ72" s="686" t="str">
        <f t="shared" ref="AQ72" si="243">IF(OR(AND(AP72="Moderado",AL72="Rara Vez"),AND(AP72="Moderado",AL72="Improbable")),"Moderado",IF(OR(AND(AP72="Mayor",AL72="Improbable"),AND(AP72="Mayor",AL72="Rara Vez"),AND(AP72="Moderado",AL72="Probable"),AND(AP72="Moderado",AL72="Posible")),"Alto",IF(OR(AND(AP72="Moderado",AL72="Casi Seguro"),AND(AP72="Mayor",AL72="Posible"),AND(AP72="Mayor",AL72="Probable"),AND(AP72="Mayor",AL72="Casi Seguro")),"Extremo",IF(AP72="Catastrófico","Extremo"))))</f>
        <v>Extremo</v>
      </c>
      <c r="AR72" s="686"/>
      <c r="AS72" s="673" t="s">
        <v>537</v>
      </c>
    </row>
    <row r="73" spans="2:45" ht="30.75" customHeight="1" thickBot="1" x14ac:dyDescent="0.25">
      <c r="B73" s="751"/>
      <c r="C73" s="753"/>
      <c r="D73" s="755"/>
      <c r="E73" s="755"/>
      <c r="F73" s="496"/>
      <c r="G73" s="496"/>
      <c r="H73" s="664"/>
      <c r="I73" s="496"/>
      <c r="J73" s="496"/>
      <c r="K73" s="506"/>
      <c r="L73" s="667"/>
      <c r="M73" s="662"/>
      <c r="N73" s="621"/>
      <c r="O73" s="479"/>
      <c r="P73" s="621"/>
      <c r="Q73" s="479"/>
      <c r="R73" s="621"/>
      <c r="S73" s="479"/>
      <c r="T73" s="621"/>
      <c r="U73" s="479"/>
      <c r="V73" s="621"/>
      <c r="W73" s="479"/>
      <c r="X73" s="621"/>
      <c r="Y73" s="479"/>
      <c r="Z73" s="621"/>
      <c r="AA73" s="638"/>
      <c r="AB73" s="640"/>
      <c r="AC73" s="642"/>
      <c r="AD73" s="644"/>
      <c r="AE73" s="646"/>
      <c r="AF73" s="742"/>
      <c r="AG73" s="654"/>
      <c r="AH73" s="681"/>
      <c r="AI73" s="674"/>
      <c r="AJ73" s="678"/>
      <c r="AK73" s="678"/>
      <c r="AL73" s="678"/>
      <c r="AM73" s="674"/>
      <c r="AN73" s="648"/>
      <c r="AO73" s="648"/>
      <c r="AP73" s="685"/>
      <c r="AQ73" s="686"/>
      <c r="AR73" s="686"/>
      <c r="AS73" s="673"/>
    </row>
    <row r="74" spans="2:45" ht="31" x14ac:dyDescent="0.2">
      <c r="B74" s="751"/>
      <c r="C74" s="753"/>
      <c r="D74" s="755" t="str">
        <f>'3-IDENTIFICACIÓN DEL RIESGO'!G159</f>
        <v>Riesgo 4</v>
      </c>
      <c r="E74" s="755"/>
      <c r="F74" s="22"/>
      <c r="G74" s="22"/>
      <c r="H74" s="22"/>
      <c r="I74" s="22"/>
      <c r="J74" s="22"/>
      <c r="K74" s="22"/>
      <c r="L74" s="22"/>
      <c r="M74" s="8"/>
      <c r="N74" s="145" t="b">
        <f t="shared" si="220"/>
        <v>0</v>
      </c>
      <c r="O74" s="21"/>
      <c r="P74" s="145" t="b">
        <f t="shared" si="221"/>
        <v>0</v>
      </c>
      <c r="Q74" s="21"/>
      <c r="R74" s="145" t="b">
        <f t="shared" si="222"/>
        <v>0</v>
      </c>
      <c r="S74" s="21"/>
      <c r="T74" s="145" t="b">
        <f t="shared" ref="T74:T80" si="244">IF(S74="Prevenir",15,IF(S74="Detectar",10,IF(S74="No es un control",0)))</f>
        <v>0</v>
      </c>
      <c r="U74" s="21"/>
      <c r="V74" s="145" t="b">
        <f t="shared" si="235"/>
        <v>0</v>
      </c>
      <c r="W74" s="21"/>
      <c r="X74" s="145" t="b">
        <f t="shared" si="223"/>
        <v>0</v>
      </c>
      <c r="Y74" s="21"/>
      <c r="Z74" s="145" t="b">
        <f t="shared" si="224"/>
        <v>0</v>
      </c>
      <c r="AA74" s="146">
        <f t="shared" si="236"/>
        <v>0</v>
      </c>
      <c r="AB74" s="147" t="str">
        <f t="shared" si="225"/>
        <v>Débil</v>
      </c>
      <c r="AC74" s="10"/>
      <c r="AD74" s="148" t="str">
        <f t="shared" si="226"/>
        <v>Débil</v>
      </c>
      <c r="AE74" s="190" t="str">
        <f t="shared" si="227"/>
        <v>0</v>
      </c>
      <c r="AF74" s="742"/>
      <c r="AG74" s="653" t="e">
        <f t="shared" ref="AG74" si="245">(AE74+AE75)/AF74</f>
        <v>#DIV/0!</v>
      </c>
      <c r="AH74" s="680" t="e">
        <f t="shared" ref="AH74" si="246">IF(AG74&lt;50,"Débil",IF(AG74&lt;=99,"Moderado",IF(AG74=100,"Fuerte",IF(AG74="","ERROR"))))</f>
        <v>#DIV/0!</v>
      </c>
      <c r="AI74" s="674"/>
      <c r="AJ74" s="678" t="e">
        <f t="shared" ref="AJ74" si="247">IF(AH74="Débil",0,IF(AND(AH74="Moderado",AI74="Directamente"),1,IF(AND(AH74="Moderado",AI74="No disminuye"),0,IF(AND(AH74="Fuerte",AI74="Directamente"),2,IF(AND(AH74="Fuerte",AI74="No disminuye"),0)))))</f>
        <v>#DIV/0!</v>
      </c>
      <c r="AK74" s="678" t="e">
        <f>('4-VALORACIÓN DEL RIESGO'!H88-AJ74)</f>
        <v>#DIV/0!</v>
      </c>
      <c r="AL74" s="678" t="e">
        <f t="shared" ref="AL74" si="248">IF(AK74=5,"Casi Seguro",IF(AK74=4,"Probable",IF(AK74=3,"Posible",IF(AK74=2,"Improbable",IF(AK74=1,"Rara Vez",IF(AK74=0,"Rara Vez",IF(AK74&lt;0,"Rara Vez")))))))</f>
        <v>#DIV/0!</v>
      </c>
      <c r="AM74" s="674"/>
      <c r="AN74" s="647" t="e">
        <f t="shared" ref="AN74" si="249">IF(AH74="Débil",0,IF(AND(AH74="Moderado",AM74="Directamente"),1,IF(AND(AH74="Moderado",AM74="Indirectamente"),0,IF(AND(AH74="Moderado",AM74="No disminuye"),0,IF(AND(AH74="Fuerte",AM74="Directamente"),2,IF(AND(AH74="Fuerte",AM74="Indirectamente"),1,IF(AND(AH74="Fuerte",AM74="No disminuye"),0)))))))</f>
        <v>#DIV/0!</v>
      </c>
      <c r="AO74" s="647" t="e">
        <f>('4-VALORACIÓN DEL RIESGO'!AD88-AN74)</f>
        <v>#DIV/0!</v>
      </c>
      <c r="AP74" s="685" t="e">
        <f t="shared" ref="AP74" si="250">IF(AO74=5,"Catastrófico",IF(AO74=4,"Mayor",IF(AO74=3,"Moderado",IF(AO74=2,"Moderado",IF(AO74=1,"Moderado")))))</f>
        <v>#DIV/0!</v>
      </c>
      <c r="AQ74" s="686" t="e">
        <f t="shared" ref="AQ74" si="251">IF(OR(AND(AP74="Moderado",AL74="Rara Vez"),AND(AP74="Moderado",AL74="Improbable")),"Moderado",IF(OR(AND(AP74="Mayor",AL74="Improbable"),AND(AP74="Mayor",AL74="Rara Vez"),AND(AP74="Moderado",AL74="Probable"),AND(AP74="Moderado",AL74="Posible")),"Alto",IF(OR(AND(AP74="Moderado",AL74="Casi Seguro"),AND(AP74="Mayor",AL74="Posible"),AND(AP74="Mayor",AL74="Probable"),AND(AP74="Mayor",AL74="Casi Seguro")),"Extremo",IF(AP74="Catastrófico","Extremo"))))</f>
        <v>#DIV/0!</v>
      </c>
      <c r="AR74" s="686"/>
      <c r="AS74" s="673" t="s">
        <v>537</v>
      </c>
    </row>
    <row r="75" spans="2:45" ht="32" thickBot="1" x14ac:dyDescent="0.25">
      <c r="B75" s="751"/>
      <c r="C75" s="753"/>
      <c r="D75" s="755"/>
      <c r="E75" s="755"/>
      <c r="F75" s="22"/>
      <c r="G75" s="22"/>
      <c r="H75" s="22"/>
      <c r="I75" s="22"/>
      <c r="J75" s="22"/>
      <c r="K75" s="22"/>
      <c r="L75" s="22"/>
      <c r="M75" s="8"/>
      <c r="N75" s="145" t="b">
        <f t="shared" si="220"/>
        <v>0</v>
      </c>
      <c r="O75" s="21"/>
      <c r="P75" s="145" t="b">
        <f t="shared" si="221"/>
        <v>0</v>
      </c>
      <c r="Q75" s="21"/>
      <c r="R75" s="145" t="b">
        <f t="shared" si="222"/>
        <v>0</v>
      </c>
      <c r="S75" s="21"/>
      <c r="T75" s="145" t="b">
        <f t="shared" si="244"/>
        <v>0</v>
      </c>
      <c r="U75" s="21"/>
      <c r="V75" s="145" t="b">
        <f t="shared" si="235"/>
        <v>0</v>
      </c>
      <c r="W75" s="21"/>
      <c r="X75" s="145" t="b">
        <f t="shared" si="223"/>
        <v>0</v>
      </c>
      <c r="Y75" s="21"/>
      <c r="Z75" s="145" t="b">
        <f t="shared" si="224"/>
        <v>0</v>
      </c>
      <c r="AA75" s="146">
        <f t="shared" si="236"/>
        <v>0</v>
      </c>
      <c r="AB75" s="147" t="str">
        <f t="shared" si="225"/>
        <v>Débil</v>
      </c>
      <c r="AC75" s="10"/>
      <c r="AD75" s="148" t="str">
        <f t="shared" si="226"/>
        <v>Débil</v>
      </c>
      <c r="AE75" s="190" t="str">
        <f t="shared" si="227"/>
        <v>0</v>
      </c>
      <c r="AF75" s="742"/>
      <c r="AG75" s="654"/>
      <c r="AH75" s="681"/>
      <c r="AI75" s="674"/>
      <c r="AJ75" s="678"/>
      <c r="AK75" s="678"/>
      <c r="AL75" s="678"/>
      <c r="AM75" s="674"/>
      <c r="AN75" s="648"/>
      <c r="AO75" s="648"/>
      <c r="AP75" s="685"/>
      <c r="AQ75" s="686"/>
      <c r="AR75" s="686"/>
      <c r="AS75" s="673"/>
    </row>
    <row r="76" spans="2:45" ht="31" x14ac:dyDescent="0.2">
      <c r="B76" s="751"/>
      <c r="C76" s="753"/>
      <c r="D76" s="755" t="str">
        <f>'3-IDENTIFICACIÓN DEL RIESGO'!G161</f>
        <v>Riesgo 5</v>
      </c>
      <c r="E76" s="755"/>
      <c r="F76" s="22"/>
      <c r="G76" s="22"/>
      <c r="H76" s="22"/>
      <c r="I76" s="22"/>
      <c r="J76" s="22"/>
      <c r="K76" s="22"/>
      <c r="L76" s="22"/>
      <c r="M76" s="8"/>
      <c r="N76" s="145" t="b">
        <f t="shared" si="220"/>
        <v>0</v>
      </c>
      <c r="O76" s="21"/>
      <c r="P76" s="145" t="b">
        <f t="shared" si="221"/>
        <v>0</v>
      </c>
      <c r="Q76" s="21"/>
      <c r="R76" s="145" t="b">
        <f t="shared" si="222"/>
        <v>0</v>
      </c>
      <c r="S76" s="21"/>
      <c r="T76" s="145" t="b">
        <f t="shared" si="244"/>
        <v>0</v>
      </c>
      <c r="U76" s="21"/>
      <c r="V76" s="145" t="b">
        <f t="shared" si="235"/>
        <v>0</v>
      </c>
      <c r="W76" s="21"/>
      <c r="X76" s="145" t="b">
        <f t="shared" si="223"/>
        <v>0</v>
      </c>
      <c r="Y76" s="21"/>
      <c r="Z76" s="145" t="b">
        <f t="shared" si="224"/>
        <v>0</v>
      </c>
      <c r="AA76" s="146">
        <f t="shared" si="236"/>
        <v>0</v>
      </c>
      <c r="AB76" s="147" t="str">
        <f t="shared" si="225"/>
        <v>Débil</v>
      </c>
      <c r="AC76" s="10"/>
      <c r="AD76" s="148" t="str">
        <f t="shared" si="226"/>
        <v>Débil</v>
      </c>
      <c r="AE76" s="190" t="str">
        <f t="shared" si="227"/>
        <v>0</v>
      </c>
      <c r="AF76" s="742"/>
      <c r="AG76" s="653" t="e">
        <f t="shared" ref="AG76" si="252">(AE76+AE77)/AF76</f>
        <v>#DIV/0!</v>
      </c>
      <c r="AH76" s="680" t="e">
        <f t="shared" ref="AH76" si="253">IF(AG76&lt;50,"Débil",IF(AG76&lt;=99,"Moderado",IF(AG76=100,"Fuerte",IF(AG76="","ERROR"))))</f>
        <v>#DIV/0!</v>
      </c>
      <c r="AI76" s="674"/>
      <c r="AJ76" s="678" t="e">
        <f t="shared" ref="AJ76" si="254">IF(AH76="Débil",0,IF(AND(AH76="Moderado",AI76="Directamente"),1,IF(AND(AH76="Moderado",AI76="No disminuye"),0,IF(AND(AH76="Fuerte",AI76="Directamente"),2,IF(AND(AH76="Fuerte",AI76="No disminuye"),0)))))</f>
        <v>#DIV/0!</v>
      </c>
      <c r="AK76" s="678" t="e">
        <f>('4-VALORACIÓN DEL RIESGO'!H89-AJ76)</f>
        <v>#DIV/0!</v>
      </c>
      <c r="AL76" s="678" t="e">
        <f t="shared" ref="AL76" si="255">IF(AK76=5,"Casi Seguro",IF(AK76=4,"Probable",IF(AK76=3,"Posible",IF(AK76=2,"Improbable",IF(AK76=1,"Rara Vez",IF(AK76=0,"Rara Vez",IF(AK76&lt;0,"Rara Vez")))))))</f>
        <v>#DIV/0!</v>
      </c>
      <c r="AM76" s="674"/>
      <c r="AN76" s="647" t="e">
        <f t="shared" ref="AN76" si="256">IF(AH76="Débil",0,IF(AND(AH76="Moderado",AM76="Directamente"),1,IF(AND(AH76="Moderado",AM76="Indirectamente"),0,IF(AND(AH76="Moderado",AM76="No disminuye"),0,IF(AND(AH76="Fuerte",AM76="Directamente"),2,IF(AND(AH76="Fuerte",AM76="Indirectamente"),1,IF(AND(AH76="Fuerte",AM76="No disminuye"),0)))))))</f>
        <v>#DIV/0!</v>
      </c>
      <c r="AO76" s="647" t="e">
        <f>('4-VALORACIÓN DEL RIESGO'!AD89-AN76)</f>
        <v>#DIV/0!</v>
      </c>
      <c r="AP76" s="685" t="e">
        <f t="shared" ref="AP76" si="257">IF(AO76=5,"Catastrófico",IF(AO76=4,"Mayor",IF(AO76=3,"Moderado",IF(AO76=2,"Moderado",IF(AO76=1,"Moderado")))))</f>
        <v>#DIV/0!</v>
      </c>
      <c r="AQ76" s="686" t="e">
        <f t="shared" ref="AQ76" si="258">IF(OR(AND(AP76="Moderado",AL76="Rara Vez"),AND(AP76="Moderado",AL76="Improbable")),"Moderado",IF(OR(AND(AP76="Mayor",AL76="Improbable"),AND(AP76="Mayor",AL76="Rara Vez"),AND(AP76="Moderado",AL76="Probable"),AND(AP76="Moderado",AL76="Posible")),"Alto",IF(OR(AND(AP76="Moderado",AL76="Casi Seguro"),AND(AP76="Mayor",AL76="Posible"),AND(AP76="Mayor",AL76="Probable"),AND(AP76="Mayor",AL76="Casi Seguro")),"Extremo",IF(AP76="Catastrófico","Extremo"))))</f>
        <v>#DIV/0!</v>
      </c>
      <c r="AR76" s="686"/>
      <c r="AS76" s="673" t="s">
        <v>537</v>
      </c>
    </row>
    <row r="77" spans="2:45" ht="32" thickBot="1" x14ac:dyDescent="0.25">
      <c r="B77" s="763"/>
      <c r="C77" s="754"/>
      <c r="D77" s="755"/>
      <c r="E77" s="755"/>
      <c r="F77" s="22"/>
      <c r="G77" s="22"/>
      <c r="H77" s="22"/>
      <c r="I77" s="22"/>
      <c r="J77" s="22"/>
      <c r="K77" s="22"/>
      <c r="L77" s="22"/>
      <c r="M77" s="8"/>
      <c r="N77" s="145" t="b">
        <f t="shared" si="220"/>
        <v>0</v>
      </c>
      <c r="O77" s="21"/>
      <c r="P77" s="145" t="b">
        <f t="shared" si="221"/>
        <v>0</v>
      </c>
      <c r="Q77" s="21"/>
      <c r="R77" s="145" t="b">
        <f t="shared" si="222"/>
        <v>0</v>
      </c>
      <c r="S77" s="21"/>
      <c r="T77" s="145" t="b">
        <f t="shared" si="244"/>
        <v>0</v>
      </c>
      <c r="U77" s="21"/>
      <c r="V77" s="145" t="b">
        <f t="shared" si="235"/>
        <v>0</v>
      </c>
      <c r="W77" s="21"/>
      <c r="X77" s="145" t="b">
        <f t="shared" si="223"/>
        <v>0</v>
      </c>
      <c r="Y77" s="21"/>
      <c r="Z77" s="145" t="b">
        <f t="shared" si="224"/>
        <v>0</v>
      </c>
      <c r="AA77" s="146">
        <f t="shared" si="236"/>
        <v>0</v>
      </c>
      <c r="AB77" s="147" t="str">
        <f t="shared" si="225"/>
        <v>Débil</v>
      </c>
      <c r="AC77" s="10"/>
      <c r="AD77" s="148" t="str">
        <f t="shared" si="226"/>
        <v>Débil</v>
      </c>
      <c r="AE77" s="190" t="str">
        <f t="shared" si="227"/>
        <v>0</v>
      </c>
      <c r="AF77" s="742"/>
      <c r="AG77" s="654"/>
      <c r="AH77" s="681"/>
      <c r="AI77" s="674"/>
      <c r="AJ77" s="678"/>
      <c r="AK77" s="678"/>
      <c r="AL77" s="678"/>
      <c r="AM77" s="674"/>
      <c r="AN77" s="648"/>
      <c r="AO77" s="648"/>
      <c r="AP77" s="685"/>
      <c r="AQ77" s="686"/>
      <c r="AR77" s="686"/>
      <c r="AS77" s="673"/>
    </row>
    <row r="78" spans="2:45" ht="38.25" customHeight="1" x14ac:dyDescent="0.2">
      <c r="B78" s="750" t="str">
        <f>'3-IDENTIFICACIÓN DEL RIESGO'!B163</f>
        <v>Administración de Bienes y Servicios</v>
      </c>
      <c r="C78" s="752" t="str">
        <f>'3-IDENTIFICACIÓN DEL RIESGO'!E163</f>
        <v>1. Subdirección Administrativa y Financiera.
2. Secretaría General.</v>
      </c>
      <c r="D78" s="755" t="str">
        <f>'3-IDENTIFICACIÓN DEL RIESGO'!G163</f>
        <v>Posibilidad de incurrir en peculado con los bienes devolutivos de la Agencia Nacional de Tierras</v>
      </c>
      <c r="E78" s="755"/>
      <c r="F78" s="477" t="s">
        <v>762</v>
      </c>
      <c r="G78" s="477" t="s">
        <v>763</v>
      </c>
      <c r="H78" s="477" t="s">
        <v>764</v>
      </c>
      <c r="I78" s="477" t="s">
        <v>765</v>
      </c>
      <c r="J78" s="477" t="s">
        <v>766</v>
      </c>
      <c r="K78" s="477" t="s">
        <v>767</v>
      </c>
      <c r="L78" s="659" t="s">
        <v>768</v>
      </c>
      <c r="M78" s="661" t="s">
        <v>100</v>
      </c>
      <c r="N78" s="619">
        <f t="shared" si="220"/>
        <v>15</v>
      </c>
      <c r="O78" s="477" t="s">
        <v>106</v>
      </c>
      <c r="P78" s="619">
        <f t="shared" si="221"/>
        <v>15</v>
      </c>
      <c r="Q78" s="477" t="s">
        <v>109</v>
      </c>
      <c r="R78" s="619">
        <f t="shared" si="222"/>
        <v>15</v>
      </c>
      <c r="S78" s="477" t="s">
        <v>112</v>
      </c>
      <c r="T78" s="619">
        <f t="shared" si="244"/>
        <v>15</v>
      </c>
      <c r="U78" s="477" t="s">
        <v>116</v>
      </c>
      <c r="V78" s="619">
        <f t="shared" si="235"/>
        <v>15</v>
      </c>
      <c r="W78" s="477" t="s">
        <v>119</v>
      </c>
      <c r="X78" s="619">
        <f t="shared" si="223"/>
        <v>15</v>
      </c>
      <c r="Y78" s="477" t="s">
        <v>122</v>
      </c>
      <c r="Z78" s="619">
        <f t="shared" si="224"/>
        <v>10</v>
      </c>
      <c r="AA78" s="637">
        <f t="shared" si="236"/>
        <v>100</v>
      </c>
      <c r="AB78" s="639" t="str">
        <f t="shared" si="225"/>
        <v>Fuerte</v>
      </c>
      <c r="AC78" s="641" t="s">
        <v>97</v>
      </c>
      <c r="AD78" s="643" t="str">
        <f t="shared" si="226"/>
        <v>Fuerte</v>
      </c>
      <c r="AE78" s="645" t="str">
        <f t="shared" si="227"/>
        <v>100</v>
      </c>
      <c r="AF78" s="742">
        <v>1</v>
      </c>
      <c r="AG78" s="653">
        <f t="shared" ref="AG78" si="259">(AE78+AE79)/AF78</f>
        <v>100</v>
      </c>
      <c r="AH78" s="680" t="str">
        <f t="shared" ref="AH78" si="260">IF(AG78&lt;50,"Débil",IF(AG78&lt;=99,"Moderado",IF(AG78=100,"Fuerte",IF(AG78="","ERROR"))))</f>
        <v>Fuerte</v>
      </c>
      <c r="AI78" s="674" t="s">
        <v>144</v>
      </c>
      <c r="AJ78" s="678">
        <f t="shared" ref="AJ78" si="261">IF(AH78="Débil",0,IF(AND(AH78="Moderado",AI78="Directamente"),1,IF(AND(AH78="Moderado",AI78="No disminuye"),0,IF(AND(AH78="Fuerte",AI78="Directamente"),2,IF(AND(AH78="Fuerte",AI78="No disminuye"),0)))))</f>
        <v>2</v>
      </c>
      <c r="AK78" s="678">
        <f>('4-VALORACIÓN DEL RIESGO'!H90-AJ78)</f>
        <v>2</v>
      </c>
      <c r="AL78" s="678" t="str">
        <f t="shared" ref="AL78" si="262">IF(AK78=5,"Casi Seguro",IF(AK78=4,"Probable",IF(AK78=3,"Posible",IF(AK78=2,"Improbable",IF(AK78=1,"Rara Vez",IF(AK78=0,"Rara Vez",IF(AK78&lt;0,"Rara Vez")))))))</f>
        <v>Improbable</v>
      </c>
      <c r="AM78" s="674" t="s">
        <v>144</v>
      </c>
      <c r="AN78" s="647">
        <f t="shared" ref="AN78" si="263">IF(AH78="Débil",0,IF(AND(AH78="Moderado",AM78="Directamente"),1,IF(AND(AH78="Moderado",AM78="Indirectamente"),0,IF(AND(AH78="Moderado",AM78="No disminuye"),0,IF(AND(AH78="Fuerte",AM78="Directamente"),2,IF(AND(AH78="Fuerte",AM78="Indirectamente"),1,IF(AND(AH78="Fuerte",AM78="No disminuye"),0)))))))</f>
        <v>2</v>
      </c>
      <c r="AO78" s="647">
        <f>('4-VALORACIÓN DEL RIESGO'!AD90-AN78)</f>
        <v>3</v>
      </c>
      <c r="AP78" s="685" t="str">
        <f t="shared" ref="AP78" si="264">IF(AO78=5,"Catastrófico",IF(AO78=4,"Mayor",IF(AO78=3,"Moderado",IF(AO78=2,"Moderado",IF(AO78=1,"Moderado")))))</f>
        <v>Moderado</v>
      </c>
      <c r="AQ78" s="686" t="str">
        <f t="shared" ref="AQ78" si="265">IF(OR(AND(AP78="Moderado",AL78="Rara Vez"),AND(AP78="Moderado",AL78="Improbable")),"Moderado",IF(OR(AND(AP78="Mayor",AL78="Improbable"),AND(AP78="Mayor",AL78="Rara Vez"),AND(AP78="Moderado",AL78="Probable"),AND(AP78="Moderado",AL78="Posible")),"Alto",IF(OR(AND(AP78="Moderado",AL78="Casi Seguro"),AND(AP78="Mayor",AL78="Posible"),AND(AP78="Mayor",AL78="Probable"),AND(AP78="Mayor",AL78="Casi Seguro")),"Extremo",IF(AP78="Catastrófico","Extremo"))))</f>
        <v>Moderado</v>
      </c>
      <c r="AR78" s="686"/>
      <c r="AS78" s="673" t="s">
        <v>537</v>
      </c>
    </row>
    <row r="79" spans="2:45" ht="30.75" customHeight="1" thickBot="1" x14ac:dyDescent="0.25">
      <c r="B79" s="751"/>
      <c r="C79" s="753"/>
      <c r="D79" s="755"/>
      <c r="E79" s="755"/>
      <c r="F79" s="479"/>
      <c r="G79" s="479"/>
      <c r="H79" s="479"/>
      <c r="I79" s="479"/>
      <c r="J79" s="479"/>
      <c r="K79" s="479"/>
      <c r="L79" s="660"/>
      <c r="M79" s="662"/>
      <c r="N79" s="621"/>
      <c r="O79" s="479"/>
      <c r="P79" s="621"/>
      <c r="Q79" s="479"/>
      <c r="R79" s="621"/>
      <c r="S79" s="479"/>
      <c r="T79" s="621"/>
      <c r="U79" s="479"/>
      <c r="V79" s="621"/>
      <c r="W79" s="479"/>
      <c r="X79" s="621"/>
      <c r="Y79" s="479"/>
      <c r="Z79" s="621"/>
      <c r="AA79" s="638"/>
      <c r="AB79" s="640"/>
      <c r="AC79" s="642"/>
      <c r="AD79" s="644"/>
      <c r="AE79" s="646"/>
      <c r="AF79" s="742"/>
      <c r="AG79" s="654"/>
      <c r="AH79" s="681"/>
      <c r="AI79" s="674"/>
      <c r="AJ79" s="678"/>
      <c r="AK79" s="678"/>
      <c r="AL79" s="678"/>
      <c r="AM79" s="674"/>
      <c r="AN79" s="648"/>
      <c r="AO79" s="648"/>
      <c r="AP79" s="685"/>
      <c r="AQ79" s="686"/>
      <c r="AR79" s="686"/>
      <c r="AS79" s="673"/>
    </row>
    <row r="80" spans="2:45" ht="30" customHeight="1" x14ac:dyDescent="0.2">
      <c r="B80" s="493" t="str">
        <f>'3-IDENTIFICACIÓN DEL RIESGO'!B173</f>
        <v>Gestión Financiera</v>
      </c>
      <c r="C80" s="762" t="str">
        <f>'3-IDENTIFICACIÓN DEL RIESGO'!E173</f>
        <v xml:space="preserve">1. Secretaría General.
2. Subdirección Administrativa y Financiera.
3. Subdirección de Administracion de Tierras de la Nación.
4. Oficina de Planeación </v>
      </c>
      <c r="D80" s="755" t="str">
        <f>'3-IDENTIFICACIÓN DEL RIESGO'!G173</f>
        <v>Posibilidad de ocurrencia de hechos de prevaricato por legalización y obligación y/o falsedad ideológica en el trámite de las cuentas de cobro generadas por los proveedores de la Agencia Nacional de Tierras, sin el cumplimiento de requisitos presupuestales y contables exigidos por la entidad y la ley.</v>
      </c>
      <c r="E80" s="755"/>
      <c r="F80" s="477" t="s">
        <v>769</v>
      </c>
      <c r="G80" s="477" t="s">
        <v>763</v>
      </c>
      <c r="H80" s="477" t="s">
        <v>770</v>
      </c>
      <c r="I80" s="477" t="s">
        <v>771</v>
      </c>
      <c r="J80" s="477" t="s">
        <v>772</v>
      </c>
      <c r="K80" s="477" t="s">
        <v>773</v>
      </c>
      <c r="L80" s="659" t="s">
        <v>774</v>
      </c>
      <c r="M80" s="661" t="s">
        <v>100</v>
      </c>
      <c r="N80" s="619">
        <f t="shared" si="220"/>
        <v>15</v>
      </c>
      <c r="O80" s="477" t="s">
        <v>106</v>
      </c>
      <c r="P80" s="619">
        <f t="shared" si="221"/>
        <v>15</v>
      </c>
      <c r="Q80" s="477" t="s">
        <v>109</v>
      </c>
      <c r="R80" s="619">
        <f t="shared" si="222"/>
        <v>15</v>
      </c>
      <c r="S80" s="477" t="s">
        <v>112</v>
      </c>
      <c r="T80" s="619">
        <f t="shared" si="244"/>
        <v>15</v>
      </c>
      <c r="U80" s="477" t="s">
        <v>116</v>
      </c>
      <c r="V80" s="619">
        <f t="shared" si="235"/>
        <v>15</v>
      </c>
      <c r="W80" s="477" t="s">
        <v>119</v>
      </c>
      <c r="X80" s="619">
        <f t="shared" si="223"/>
        <v>15</v>
      </c>
      <c r="Y80" s="477" t="s">
        <v>122</v>
      </c>
      <c r="Z80" s="619">
        <f t="shared" si="224"/>
        <v>10</v>
      </c>
      <c r="AA80" s="637">
        <f t="shared" si="236"/>
        <v>100</v>
      </c>
      <c r="AB80" s="639" t="str">
        <f t="shared" si="225"/>
        <v>Fuerte</v>
      </c>
      <c r="AC80" s="641" t="s">
        <v>97</v>
      </c>
      <c r="AD80" s="643" t="str">
        <f t="shared" si="226"/>
        <v>Fuerte</v>
      </c>
      <c r="AE80" s="645" t="str">
        <f t="shared" si="227"/>
        <v>100</v>
      </c>
      <c r="AF80" s="742">
        <v>1</v>
      </c>
      <c r="AG80" s="653">
        <f t="shared" ref="AG80" si="266">(AE80+AE81)/AF80</f>
        <v>100</v>
      </c>
      <c r="AH80" s="680" t="str">
        <f t="shared" ref="AH80" si="267">IF(AG80&lt;50,"Débil",IF(AG80&lt;=99,"Moderado",IF(AG80=100,"Fuerte",IF(AG80="","ERROR"))))</f>
        <v>Fuerte</v>
      </c>
      <c r="AI80" s="674" t="s">
        <v>144</v>
      </c>
      <c r="AJ80" s="678">
        <f t="shared" ref="AJ80" si="268">IF(AH80="Débil",0,IF(AND(AH80="Moderado",AI80="Directamente"),1,IF(AND(AH80="Moderado",AI80="No disminuye"),0,IF(AND(AH80="Fuerte",AI80="Directamente"),2,IF(AND(AH80="Fuerte",AI80="No disminuye"),0)))))</f>
        <v>2</v>
      </c>
      <c r="AK80" s="678">
        <f>('4-VALORACIÓN DEL RIESGO'!H95-AJ80)</f>
        <v>2</v>
      </c>
      <c r="AL80" s="678" t="str">
        <f t="shared" ref="AL80" si="269">IF(AK80=5,"Casi Seguro",IF(AK80=4,"Probable",IF(AK80=3,"Posible",IF(AK80=2,"Improbable",IF(AK80=1,"Rara Vez",IF(AK80=0,"Rara Vez",IF(AK80&lt;0,"Rara Vez")))))))</f>
        <v>Improbable</v>
      </c>
      <c r="AM80" s="674" t="s">
        <v>144</v>
      </c>
      <c r="AN80" s="647">
        <f t="shared" ref="AN80" si="270">IF(AH80="Débil",0,IF(AND(AH80="Moderado",AM80="Directamente"),1,IF(AND(AH80="Moderado",AM80="Indirectamente"),0,IF(AND(AH80="Moderado",AM80="No disminuye"),0,IF(AND(AH80="Fuerte",AM80="Directamente"),2,IF(AND(AH80="Fuerte",AM80="Indirectamente"),1,IF(AND(AH80="Fuerte",AM80="No disminuye"),0)))))))</f>
        <v>2</v>
      </c>
      <c r="AO80" s="647">
        <f>('4-VALORACIÓN DEL RIESGO'!AD95-AN80)</f>
        <v>3</v>
      </c>
      <c r="AP80" s="685" t="str">
        <f t="shared" ref="AP80" si="271">IF(AO80=5,"Catastrófico",IF(AO80=4,"Mayor",IF(AO80=3,"Moderado",IF(AO80=2,"Moderado",IF(AO80=1,"Moderado")))))</f>
        <v>Moderado</v>
      </c>
      <c r="AQ80" s="686" t="str">
        <f t="shared" ref="AQ80" si="272">IF(OR(AND(AP80="Moderado",AL80="Rara Vez"),AND(AP80="Moderado",AL80="Improbable")),"Moderado",IF(OR(AND(AP80="Mayor",AL80="Improbable"),AND(AP80="Mayor",AL80="Rara Vez"),AND(AP80="Moderado",AL80="Probable"),AND(AP80="Moderado",AL80="Posible")),"Alto",IF(OR(AND(AP80="Moderado",AL80="Casi Seguro"),AND(AP80="Mayor",AL80="Posible"),AND(AP80="Mayor",AL80="Probable"),AND(AP80="Mayor",AL80="Casi Seguro")),"Extremo",IF(AP80="Catastrófico","Extremo"))))</f>
        <v>Moderado</v>
      </c>
      <c r="AR80" s="686"/>
      <c r="AS80" s="673" t="s">
        <v>537</v>
      </c>
    </row>
    <row r="81" spans="2:45" ht="108" customHeight="1" x14ac:dyDescent="0.2">
      <c r="B81" s="493"/>
      <c r="C81" s="762"/>
      <c r="D81" s="755"/>
      <c r="E81" s="755"/>
      <c r="F81" s="479"/>
      <c r="G81" s="479"/>
      <c r="H81" s="479"/>
      <c r="I81" s="479"/>
      <c r="J81" s="479"/>
      <c r="K81" s="479"/>
      <c r="L81" s="660"/>
      <c r="M81" s="662"/>
      <c r="N81" s="621"/>
      <c r="O81" s="479"/>
      <c r="P81" s="621"/>
      <c r="Q81" s="479"/>
      <c r="R81" s="621"/>
      <c r="S81" s="479"/>
      <c r="T81" s="621"/>
      <c r="U81" s="479"/>
      <c r="V81" s="621"/>
      <c r="W81" s="479"/>
      <c r="X81" s="621"/>
      <c r="Y81" s="479"/>
      <c r="Z81" s="621"/>
      <c r="AA81" s="638"/>
      <c r="AB81" s="640"/>
      <c r="AC81" s="642"/>
      <c r="AD81" s="644"/>
      <c r="AE81" s="646"/>
      <c r="AF81" s="742"/>
      <c r="AG81" s="654"/>
      <c r="AH81" s="681"/>
      <c r="AI81" s="674"/>
      <c r="AJ81" s="678"/>
      <c r="AK81" s="678"/>
      <c r="AL81" s="678"/>
      <c r="AM81" s="674"/>
      <c r="AN81" s="648"/>
      <c r="AO81" s="648"/>
      <c r="AP81" s="685"/>
      <c r="AQ81" s="686"/>
      <c r="AR81" s="686"/>
      <c r="AS81" s="673"/>
    </row>
    <row r="82" spans="2:45" ht="18" x14ac:dyDescent="0.2">
      <c r="B82" s="109"/>
      <c r="C82" s="101"/>
      <c r="D82" s="101"/>
      <c r="E82" s="96"/>
      <c r="F82" s="96"/>
      <c r="G82" s="97"/>
      <c r="H82" s="96"/>
      <c r="I82" s="96"/>
      <c r="J82" s="96"/>
      <c r="K82" s="96"/>
      <c r="L82" s="96"/>
      <c r="M82" s="96"/>
      <c r="N82" s="96"/>
      <c r="O82" s="96"/>
      <c r="P82" s="96"/>
      <c r="Q82" s="96"/>
      <c r="R82" s="96"/>
      <c r="S82" s="96"/>
      <c r="T82" s="96"/>
      <c r="U82" s="96"/>
      <c r="V82" s="96"/>
      <c r="W82" s="96"/>
      <c r="X82" s="96"/>
      <c r="Y82" s="96"/>
      <c r="Z82" s="96"/>
      <c r="AA82" s="96"/>
      <c r="AB82" s="96"/>
      <c r="AC82" s="96"/>
      <c r="AD82" s="96"/>
      <c r="AE82" s="96"/>
      <c r="AF82" s="193"/>
      <c r="AG82" s="97"/>
      <c r="AH82" s="97"/>
      <c r="AI82" s="96"/>
      <c r="AJ82" s="96"/>
      <c r="AK82" s="96"/>
      <c r="AL82" s="96"/>
      <c r="AM82" s="96"/>
      <c r="AN82" s="96"/>
      <c r="AO82" s="96"/>
      <c r="AP82" s="96"/>
      <c r="AQ82" s="27"/>
      <c r="AR82" s="27"/>
      <c r="AS82" s="110"/>
    </row>
    <row r="83" spans="2:45" ht="66.75" customHeight="1" x14ac:dyDescent="0.2">
      <c r="B83" s="109"/>
      <c r="C83" s="27"/>
      <c r="D83" s="27"/>
      <c r="E83" s="27"/>
      <c r="F83" s="27"/>
      <c r="G83" s="149"/>
      <c r="H83" s="27"/>
      <c r="I83" s="27"/>
      <c r="J83" s="27"/>
      <c r="K83" s="27"/>
      <c r="L83" s="27"/>
      <c r="M83" s="27"/>
      <c r="N83" s="27"/>
      <c r="O83" s="27"/>
      <c r="P83" s="27"/>
      <c r="Q83" s="27"/>
      <c r="R83" s="27"/>
      <c r="S83" s="27"/>
      <c r="T83" s="27"/>
      <c r="U83" s="27"/>
      <c r="V83" s="27"/>
      <c r="W83" s="27"/>
      <c r="X83" s="27"/>
      <c r="Y83" s="27"/>
      <c r="Z83" s="27"/>
      <c r="AA83" s="27"/>
      <c r="AB83" s="27"/>
      <c r="AC83" s="27"/>
      <c r="AD83" s="27"/>
      <c r="AE83" s="27"/>
      <c r="AF83" s="194"/>
      <c r="AG83" s="149"/>
      <c r="AH83" s="149"/>
      <c r="AI83" s="27"/>
      <c r="AJ83" s="27"/>
      <c r="AK83" s="27"/>
      <c r="AL83" s="27"/>
      <c r="AM83" s="27"/>
      <c r="AN83" s="27"/>
      <c r="AO83" s="27"/>
      <c r="AP83" s="27"/>
      <c r="AQ83" s="27"/>
      <c r="AR83" s="27"/>
      <c r="AS83" s="110"/>
    </row>
    <row r="84" spans="2:45" ht="42.75" customHeight="1" thickBot="1" x14ac:dyDescent="0.25">
      <c r="B84" s="114"/>
      <c r="C84" s="115"/>
      <c r="D84" s="115"/>
      <c r="E84" s="115"/>
      <c r="F84" s="115"/>
      <c r="G84" s="150"/>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94"/>
      <c r="AG84" s="150"/>
      <c r="AH84" s="150"/>
      <c r="AI84" s="115"/>
      <c r="AJ84" s="115"/>
      <c r="AK84" s="115"/>
      <c r="AL84" s="115"/>
      <c r="AM84" s="115"/>
      <c r="AN84" s="115"/>
      <c r="AO84" s="115"/>
      <c r="AP84" s="115"/>
      <c r="AQ84" s="115"/>
      <c r="AR84" s="115"/>
      <c r="AS84" s="116"/>
    </row>
    <row r="85" spans="2:45" ht="16" thickTop="1" x14ac:dyDescent="0.2"/>
  </sheetData>
  <sheetProtection algorithmName="SHA-512" hashValue="VoJjSbUNsbsXsqIPnQVJUkz1tH0Uqqh636mmG+pPuJhb0SL2nBZB8V1IMZ8/jqGfPLUFJvb+mH1BFx9quapjyw==" saltValue="Lc6lo2HzDVufnBf5aAD/0Q==" spinCount="100000" sheet="1" formatCells="0" formatColumns="0" formatRows="0"/>
  <dataConsolidate/>
  <mergeCells count="1019">
    <mergeCell ref="G35:G36"/>
    <mergeCell ref="U27:U28"/>
    <mergeCell ref="V27:V28"/>
    <mergeCell ref="W27:W28"/>
    <mergeCell ref="Y27:Y28"/>
    <mergeCell ref="Z27:Z28"/>
    <mergeCell ref="AA27:AA28"/>
    <mergeCell ref="AD27:AD28"/>
    <mergeCell ref="AE27:AE28"/>
    <mergeCell ref="AF27:AF28"/>
    <mergeCell ref="AC31:AC32"/>
    <mergeCell ref="AI27:AI28"/>
    <mergeCell ref="AJ27:AJ28"/>
    <mergeCell ref="AG27:AG28"/>
    <mergeCell ref="AH27:AH28"/>
    <mergeCell ref="K53:K54"/>
    <mergeCell ref="L53:L54"/>
    <mergeCell ref="AC53:AC54"/>
    <mergeCell ref="AD53:AD54"/>
    <mergeCell ref="AE53:AE54"/>
    <mergeCell ref="Y49:Y50"/>
    <mergeCell ref="X49:X50"/>
    <mergeCell ref="X53:X54"/>
    <mergeCell ref="Y53:Y54"/>
    <mergeCell ref="Z53:Z54"/>
    <mergeCell ref="Z49:Z50"/>
    <mergeCell ref="AA49:AA50"/>
    <mergeCell ref="M49:M50"/>
    <mergeCell ref="N49:N50"/>
    <mergeCell ref="M53:M54"/>
    <mergeCell ref="N53:N54"/>
    <mergeCell ref="O49:O50"/>
    <mergeCell ref="I27:I28"/>
    <mergeCell ref="J27:J28"/>
    <mergeCell ref="U49:U50"/>
    <mergeCell ref="U53:U54"/>
    <mergeCell ref="W49:W50"/>
    <mergeCell ref="V49:V50"/>
    <mergeCell ref="V53:V54"/>
    <mergeCell ref="W53:W54"/>
    <mergeCell ref="V16:V17"/>
    <mergeCell ref="W14:W15"/>
    <mergeCell ref="N14:N15"/>
    <mergeCell ref="U41:U42"/>
    <mergeCell ref="V41:V42"/>
    <mergeCell ref="P27:P28"/>
    <mergeCell ref="Q27:Q28"/>
    <mergeCell ref="I35:I36"/>
    <mergeCell ref="H35:H36"/>
    <mergeCell ref="O53:O54"/>
    <mergeCell ref="S27:S28"/>
    <mergeCell ref="AM59:AM60"/>
    <mergeCell ref="AL49:AL50"/>
    <mergeCell ref="AM49:AM50"/>
    <mergeCell ref="AJ53:AJ54"/>
    <mergeCell ref="AK53:AK54"/>
    <mergeCell ref="AL53:AL54"/>
    <mergeCell ref="AM53:AM54"/>
    <mergeCell ref="AJ61:AJ62"/>
    <mergeCell ref="AK61:AK62"/>
    <mergeCell ref="AM43:AM44"/>
    <mergeCell ref="AL20:AL21"/>
    <mergeCell ref="F43:F44"/>
    <mergeCell ref="G43:G44"/>
    <mergeCell ref="H43:H44"/>
    <mergeCell ref="I43:I44"/>
    <mergeCell ref="J43:J44"/>
    <mergeCell ref="K43:K44"/>
    <mergeCell ref="L43:L44"/>
    <mergeCell ref="M43:M44"/>
    <mergeCell ref="N43:N44"/>
    <mergeCell ref="W45:W46"/>
    <mergeCell ref="F45:F46"/>
    <mergeCell ref="G45:G46"/>
    <mergeCell ref="G53:G54"/>
    <mergeCell ref="F53:F54"/>
    <mergeCell ref="H53:H54"/>
    <mergeCell ref="I53:I54"/>
    <mergeCell ref="J53:J54"/>
    <mergeCell ref="P53:P54"/>
    <mergeCell ref="Q49:Q50"/>
    <mergeCell ref="Q53:Q54"/>
    <mergeCell ref="AM20:AM21"/>
    <mergeCell ref="AM74:AM75"/>
    <mergeCell ref="AJ70:AJ71"/>
    <mergeCell ref="AK70:AK71"/>
    <mergeCell ref="AL70:AL71"/>
    <mergeCell ref="AM70:AM71"/>
    <mergeCell ref="AJ63:AJ64"/>
    <mergeCell ref="AK63:AK64"/>
    <mergeCell ref="AL63:AL64"/>
    <mergeCell ref="AM63:AM64"/>
    <mergeCell ref="AO74:AO75"/>
    <mergeCell ref="AN76:AN77"/>
    <mergeCell ref="AO76:AO77"/>
    <mergeCell ref="AO16:AO17"/>
    <mergeCell ref="AN65:AN67"/>
    <mergeCell ref="AO65:AO67"/>
    <mergeCell ref="Q14:Q15"/>
    <mergeCell ref="P14:P15"/>
    <mergeCell ref="R14:R15"/>
    <mergeCell ref="T14:T15"/>
    <mergeCell ref="S14:S15"/>
    <mergeCell ref="AL61:AL62"/>
    <mergeCell ref="AM61:AM62"/>
    <mergeCell ref="AM55:AM56"/>
    <mergeCell ref="AJ57:AJ58"/>
    <mergeCell ref="AK57:AK58"/>
    <mergeCell ref="AL57:AL58"/>
    <mergeCell ref="S35:S36"/>
    <mergeCell ref="AE49:AE50"/>
    <mergeCell ref="AH31:AH32"/>
    <mergeCell ref="AI31:AI32"/>
    <mergeCell ref="AJ31:AJ32"/>
    <mergeCell ref="R27:R28"/>
    <mergeCell ref="AP74:AP75"/>
    <mergeCell ref="AQ74:AR75"/>
    <mergeCell ref="AS74:AS75"/>
    <mergeCell ref="AQ80:AR81"/>
    <mergeCell ref="AS80:AS81"/>
    <mergeCell ref="AN80:AN81"/>
    <mergeCell ref="AO80:AO81"/>
    <mergeCell ref="AJ80:AJ81"/>
    <mergeCell ref="AN78:AN79"/>
    <mergeCell ref="AO78:AO79"/>
    <mergeCell ref="AK80:AK81"/>
    <mergeCell ref="AL80:AL81"/>
    <mergeCell ref="AM80:AM81"/>
    <mergeCell ref="AP80:AP81"/>
    <mergeCell ref="AM78:AM79"/>
    <mergeCell ref="AP78:AP79"/>
    <mergeCell ref="AQ78:AR79"/>
    <mergeCell ref="AS78:AS79"/>
    <mergeCell ref="AP76:AP77"/>
    <mergeCell ref="AQ76:AR77"/>
    <mergeCell ref="AS76:AS77"/>
    <mergeCell ref="AN74:AN75"/>
    <mergeCell ref="AJ78:AJ79"/>
    <mergeCell ref="AK78:AK79"/>
    <mergeCell ref="AL78:AL79"/>
    <mergeCell ref="AJ76:AJ77"/>
    <mergeCell ref="AK76:AK77"/>
    <mergeCell ref="AL76:AL77"/>
    <mergeCell ref="AM76:AM77"/>
    <mergeCell ref="AJ74:AJ75"/>
    <mergeCell ref="AK74:AK75"/>
    <mergeCell ref="AL74:AL75"/>
    <mergeCell ref="AP70:AP71"/>
    <mergeCell ref="AQ70:AR71"/>
    <mergeCell ref="AS70:AS71"/>
    <mergeCell ref="AN70:AN71"/>
    <mergeCell ref="AO70:AO71"/>
    <mergeCell ref="AN68:AN69"/>
    <mergeCell ref="AO68:AO69"/>
    <mergeCell ref="AL68:AL69"/>
    <mergeCell ref="AJ72:AJ73"/>
    <mergeCell ref="AK72:AK73"/>
    <mergeCell ref="AL72:AL73"/>
    <mergeCell ref="AM72:AM73"/>
    <mergeCell ref="AP72:AP73"/>
    <mergeCell ref="AQ72:AR73"/>
    <mergeCell ref="AS72:AS73"/>
    <mergeCell ref="AP65:AP67"/>
    <mergeCell ref="AS65:AS67"/>
    <mergeCell ref="AQ65:AR67"/>
    <mergeCell ref="AJ65:AJ67"/>
    <mergeCell ref="AK65:AK67"/>
    <mergeCell ref="AL65:AL67"/>
    <mergeCell ref="AM65:AM67"/>
    <mergeCell ref="AN72:AN73"/>
    <mergeCell ref="AO72:AO73"/>
    <mergeCell ref="AP63:AP64"/>
    <mergeCell ref="AQ63:AR64"/>
    <mergeCell ref="AS63:AS64"/>
    <mergeCell ref="AN63:AN64"/>
    <mergeCell ref="AO63:AO64"/>
    <mergeCell ref="AM68:AM69"/>
    <mergeCell ref="AP68:AP69"/>
    <mergeCell ref="AQ68:AR69"/>
    <mergeCell ref="AS68:AS69"/>
    <mergeCell ref="AM51:AM52"/>
    <mergeCell ref="AP51:AP52"/>
    <mergeCell ref="AO51:AO52"/>
    <mergeCell ref="AQ51:AR52"/>
    <mergeCell ref="AS51:AS52"/>
    <mergeCell ref="AN49:AN50"/>
    <mergeCell ref="AO49:AO50"/>
    <mergeCell ref="AN51:AN52"/>
    <mergeCell ref="AP61:AP62"/>
    <mergeCell ref="AQ61:AR62"/>
    <mergeCell ref="AS61:AS62"/>
    <mergeCell ref="AN61:AN62"/>
    <mergeCell ref="AO61:AO62"/>
    <mergeCell ref="AP55:AP56"/>
    <mergeCell ref="AQ55:AR56"/>
    <mergeCell ref="AS55:AS56"/>
    <mergeCell ref="AN53:AN54"/>
    <mergeCell ref="AO53:AO54"/>
    <mergeCell ref="AN55:AN56"/>
    <mergeCell ref="AO55:AO56"/>
    <mergeCell ref="AP57:AP58"/>
    <mergeCell ref="AQ57:AR58"/>
    <mergeCell ref="AS57:AS58"/>
    <mergeCell ref="AP59:AP60"/>
    <mergeCell ref="AQ59:AR60"/>
    <mergeCell ref="AS59:AS60"/>
    <mergeCell ref="AO57:AO58"/>
    <mergeCell ref="AN59:AN60"/>
    <mergeCell ref="AO59:AO60"/>
    <mergeCell ref="AP53:AP54"/>
    <mergeCell ref="AQ53:AR54"/>
    <mergeCell ref="AS53:AS54"/>
    <mergeCell ref="AM45:AM46"/>
    <mergeCell ref="AP45:AP46"/>
    <mergeCell ref="AQ45:AR46"/>
    <mergeCell ref="AS45:AS46"/>
    <mergeCell ref="AJ47:AJ48"/>
    <mergeCell ref="AK47:AK48"/>
    <mergeCell ref="AL47:AL48"/>
    <mergeCell ref="AM47:AM48"/>
    <mergeCell ref="AP47:AP48"/>
    <mergeCell ref="AQ47:AR48"/>
    <mergeCell ref="AS47:AS48"/>
    <mergeCell ref="AN47:AN48"/>
    <mergeCell ref="AO47:AO48"/>
    <mergeCell ref="AN45:AN46"/>
    <mergeCell ref="AO45:AO46"/>
    <mergeCell ref="AP49:AP50"/>
    <mergeCell ref="AQ49:AR50"/>
    <mergeCell ref="AS49:AS50"/>
    <mergeCell ref="AL45:AL46"/>
    <mergeCell ref="AM57:AM58"/>
    <mergeCell ref="AJ59:AJ60"/>
    <mergeCell ref="AK59:AK60"/>
    <mergeCell ref="AL59:AL60"/>
    <mergeCell ref="AP43:AP44"/>
    <mergeCell ref="AL33:AL34"/>
    <mergeCell ref="AM33:AM34"/>
    <mergeCell ref="AM35:AM36"/>
    <mergeCell ref="AM37:AM38"/>
    <mergeCell ref="AL35:AL36"/>
    <mergeCell ref="AQ43:AR44"/>
    <mergeCell ref="AS43:AS44"/>
    <mergeCell ref="AJ41:AJ42"/>
    <mergeCell ref="AK41:AK42"/>
    <mergeCell ref="AL41:AL42"/>
    <mergeCell ref="AM41:AM42"/>
    <mergeCell ref="AP41:AP42"/>
    <mergeCell ref="AQ41:AR42"/>
    <mergeCell ref="AS41:AS42"/>
    <mergeCell ref="AN41:AN42"/>
    <mergeCell ref="AO41:AO42"/>
    <mergeCell ref="AN43:AN44"/>
    <mergeCell ref="AO43:AO44"/>
    <mergeCell ref="AQ37:AR38"/>
    <mergeCell ref="AS24:AS26"/>
    <mergeCell ref="AL31:AL32"/>
    <mergeCell ref="AM31:AM32"/>
    <mergeCell ref="AN31:AN32"/>
    <mergeCell ref="AO31:AO32"/>
    <mergeCell ref="AP31:AP32"/>
    <mergeCell ref="AQ31:AR32"/>
    <mergeCell ref="AS31:AS32"/>
    <mergeCell ref="AQ27:AR28"/>
    <mergeCell ref="AS27:AS28"/>
    <mergeCell ref="AO29:AO30"/>
    <mergeCell ref="AP29:AP30"/>
    <mergeCell ref="AQ29:AR30"/>
    <mergeCell ref="AS29:AS30"/>
    <mergeCell ref="AS39:AS40"/>
    <mergeCell ref="AN39:AN40"/>
    <mergeCell ref="AO39:AO40"/>
    <mergeCell ref="AP35:AP36"/>
    <mergeCell ref="AQ35:AR36"/>
    <mergeCell ref="AS35:AS36"/>
    <mergeCell ref="AN33:AN34"/>
    <mergeCell ref="AO33:AO34"/>
    <mergeCell ref="AN35:AN36"/>
    <mergeCell ref="AO35:AO36"/>
    <mergeCell ref="AS37:AS38"/>
    <mergeCell ref="AN37:AN38"/>
    <mergeCell ref="AP33:AP34"/>
    <mergeCell ref="AQ33:AR34"/>
    <mergeCell ref="AS33:AS34"/>
    <mergeCell ref="AP37:AP38"/>
    <mergeCell ref="AO37:AO38"/>
    <mergeCell ref="AL27:AL28"/>
    <mergeCell ref="AP20:AP21"/>
    <mergeCell ref="AQ20:AR21"/>
    <mergeCell ref="AN18:AN19"/>
    <mergeCell ref="AO18:AO19"/>
    <mergeCell ref="AN20:AN21"/>
    <mergeCell ref="AO20:AO21"/>
    <mergeCell ref="AJ39:AJ40"/>
    <mergeCell ref="AK39:AK40"/>
    <mergeCell ref="AL39:AL40"/>
    <mergeCell ref="AM39:AM40"/>
    <mergeCell ref="AP39:AP40"/>
    <mergeCell ref="AQ39:AR40"/>
    <mergeCell ref="AL37:AL38"/>
    <mergeCell ref="AL24:AL26"/>
    <mergeCell ref="AM24:AM26"/>
    <mergeCell ref="AN24:AN26"/>
    <mergeCell ref="AO24:AO26"/>
    <mergeCell ref="AP24:AP26"/>
    <mergeCell ref="AQ24:AR26"/>
    <mergeCell ref="AK37:AK38"/>
    <mergeCell ref="AK33:AK34"/>
    <mergeCell ref="AK31:AK32"/>
    <mergeCell ref="AK27:AK28"/>
    <mergeCell ref="AM27:AM28"/>
    <mergeCell ref="AN27:AN28"/>
    <mergeCell ref="AO27:AO28"/>
    <mergeCell ref="AP27:AP28"/>
    <mergeCell ref="AP18:AP19"/>
    <mergeCell ref="AQ18:AR19"/>
    <mergeCell ref="AI37:AI38"/>
    <mergeCell ref="AI24:AI26"/>
    <mergeCell ref="AJ24:AJ26"/>
    <mergeCell ref="AK24:AK26"/>
    <mergeCell ref="AJ37:AJ38"/>
    <mergeCell ref="AJ33:AJ34"/>
    <mergeCell ref="AJ20:AJ21"/>
    <mergeCell ref="AJ35:AJ36"/>
    <mergeCell ref="AK35:AK36"/>
    <mergeCell ref="AJ18:AJ19"/>
    <mergeCell ref="AK18:AK19"/>
    <mergeCell ref="AI47:AI48"/>
    <mergeCell ref="AI49:AI50"/>
    <mergeCell ref="AI51:AI52"/>
    <mergeCell ref="AI53:AI54"/>
    <mergeCell ref="AI57:AI58"/>
    <mergeCell ref="AL55:AL56"/>
    <mergeCell ref="AJ43:AJ44"/>
    <mergeCell ref="AK43:AK44"/>
    <mergeCell ref="AL43:AL44"/>
    <mergeCell ref="AJ51:AJ52"/>
    <mergeCell ref="AK51:AK52"/>
    <mergeCell ref="AL51:AL52"/>
    <mergeCell ref="AI39:AI40"/>
    <mergeCell ref="AI41:AI42"/>
    <mergeCell ref="AJ45:AJ46"/>
    <mergeCell ref="AK45:AK46"/>
    <mergeCell ref="AJ49:AJ50"/>
    <mergeCell ref="AK49:AK50"/>
    <mergeCell ref="AJ55:AJ56"/>
    <mergeCell ref="AK55:AK56"/>
    <mergeCell ref="AI55:AI56"/>
    <mergeCell ref="AI59:AI60"/>
    <mergeCell ref="AI61:AI62"/>
    <mergeCell ref="AI65:AI67"/>
    <mergeCell ref="AJ68:AJ69"/>
    <mergeCell ref="AK68:AK69"/>
    <mergeCell ref="AH61:AH62"/>
    <mergeCell ref="AH55:AH56"/>
    <mergeCell ref="AI43:AI44"/>
    <mergeCell ref="AI45:AI46"/>
    <mergeCell ref="AI80:AI81"/>
    <mergeCell ref="AG72:AG73"/>
    <mergeCell ref="AH72:AH73"/>
    <mergeCell ref="AG74:AG75"/>
    <mergeCell ref="AH74:AH75"/>
    <mergeCell ref="AH78:AH79"/>
    <mergeCell ref="AG80:AG81"/>
    <mergeCell ref="AI74:AI75"/>
    <mergeCell ref="AI76:AI77"/>
    <mergeCell ref="AI78:AI79"/>
    <mergeCell ref="AG63:AG64"/>
    <mergeCell ref="AH63:AH64"/>
    <mergeCell ref="AG65:AG67"/>
    <mergeCell ref="AH65:AH67"/>
    <mergeCell ref="AG68:AG69"/>
    <mergeCell ref="AH68:AH69"/>
    <mergeCell ref="AH80:AH81"/>
    <mergeCell ref="AG76:AG77"/>
    <mergeCell ref="AH76:AH77"/>
    <mergeCell ref="AG78:AG79"/>
    <mergeCell ref="AH70:AH71"/>
    <mergeCell ref="AI68:AI69"/>
    <mergeCell ref="AI70:AI71"/>
    <mergeCell ref="AI72:AI73"/>
    <mergeCell ref="AI63:AI64"/>
    <mergeCell ref="AA59:AA60"/>
    <mergeCell ref="AB59:AB60"/>
    <mergeCell ref="AC49:AC50"/>
    <mergeCell ref="AD49:AD50"/>
    <mergeCell ref="F49:F50"/>
    <mergeCell ref="G49:G50"/>
    <mergeCell ref="H49:H50"/>
    <mergeCell ref="I49:I50"/>
    <mergeCell ref="J49:J50"/>
    <mergeCell ref="K49:K50"/>
    <mergeCell ref="L49:L50"/>
    <mergeCell ref="AG39:AG40"/>
    <mergeCell ref="AH39:AH40"/>
    <mergeCell ref="AG57:AG58"/>
    <mergeCell ref="AH57:AH58"/>
    <mergeCell ref="AG59:AG60"/>
    <mergeCell ref="AH59:AH60"/>
    <mergeCell ref="AG41:AG42"/>
    <mergeCell ref="AH41:AH42"/>
    <mergeCell ref="AG43:AG44"/>
    <mergeCell ref="AH43:AH44"/>
    <mergeCell ref="AG45:AG46"/>
    <mergeCell ref="AH45:AH46"/>
    <mergeCell ref="AG47:AG48"/>
    <mergeCell ref="AH47:AH48"/>
    <mergeCell ref="AG49:AG50"/>
    <mergeCell ref="AH49:AH50"/>
    <mergeCell ref="AG51:AG52"/>
    <mergeCell ref="AH53:AH54"/>
    <mergeCell ref="AH51:AH52"/>
    <mergeCell ref="AG53:AG54"/>
    <mergeCell ref="S53:S54"/>
    <mergeCell ref="AF57:AF58"/>
    <mergeCell ref="AF59:AF60"/>
    <mergeCell ref="AF61:AF62"/>
    <mergeCell ref="AG18:AG19"/>
    <mergeCell ref="AG35:AG36"/>
    <mergeCell ref="AF51:AF52"/>
    <mergeCell ref="AF53:AF54"/>
    <mergeCell ref="AF80:AF81"/>
    <mergeCell ref="AF39:AF40"/>
    <mergeCell ref="AF41:AF42"/>
    <mergeCell ref="AF43:AF44"/>
    <mergeCell ref="AF45:AF46"/>
    <mergeCell ref="AF76:AF77"/>
    <mergeCell ref="AF78:AF79"/>
    <mergeCell ref="AF63:AF64"/>
    <mergeCell ref="AG61:AG62"/>
    <mergeCell ref="AG70:AG71"/>
    <mergeCell ref="AF68:AF69"/>
    <mergeCell ref="AF70:AF71"/>
    <mergeCell ref="AF72:AF73"/>
    <mergeCell ref="AF74:AF75"/>
    <mergeCell ref="AF65:AF67"/>
    <mergeCell ref="AF49:AF50"/>
    <mergeCell ref="AF55:AF56"/>
    <mergeCell ref="AF31:AF32"/>
    <mergeCell ref="AG31:AG32"/>
    <mergeCell ref="AG55:AG56"/>
    <mergeCell ref="AA53:AA54"/>
    <mergeCell ref="AB53:AB54"/>
    <mergeCell ref="T53:T54"/>
    <mergeCell ref="D63:E64"/>
    <mergeCell ref="D51:E52"/>
    <mergeCell ref="D53:E54"/>
    <mergeCell ref="D57:E58"/>
    <mergeCell ref="D59:E60"/>
    <mergeCell ref="D61:E62"/>
    <mergeCell ref="B61:B62"/>
    <mergeCell ref="B80:B81"/>
    <mergeCell ref="C80:C81"/>
    <mergeCell ref="D80:E81"/>
    <mergeCell ref="D65:E66"/>
    <mergeCell ref="D67:E67"/>
    <mergeCell ref="D68:E69"/>
    <mergeCell ref="D70:E71"/>
    <mergeCell ref="D72:E73"/>
    <mergeCell ref="D74:E75"/>
    <mergeCell ref="B78:B79"/>
    <mergeCell ref="C78:C79"/>
    <mergeCell ref="B68:B77"/>
    <mergeCell ref="C68:C77"/>
    <mergeCell ref="B65:B67"/>
    <mergeCell ref="C65:C67"/>
    <mergeCell ref="C61:C62"/>
    <mergeCell ref="B63:B64"/>
    <mergeCell ref="C63:C64"/>
    <mergeCell ref="D76:E77"/>
    <mergeCell ref="D78:E79"/>
    <mergeCell ref="D55:E56"/>
    <mergeCell ref="AF47:AF48"/>
    <mergeCell ref="J16:J17"/>
    <mergeCell ref="K16:K17"/>
    <mergeCell ref="L16:L17"/>
    <mergeCell ref="M16:M17"/>
    <mergeCell ref="N16:N17"/>
    <mergeCell ref="O16:O17"/>
    <mergeCell ref="P16:P17"/>
    <mergeCell ref="Q16:Q17"/>
    <mergeCell ref="R16:R17"/>
    <mergeCell ref="S16:S17"/>
    <mergeCell ref="T16:T17"/>
    <mergeCell ref="AB49:AB50"/>
    <mergeCell ref="T49:T50"/>
    <mergeCell ref="AA16:AA17"/>
    <mergeCell ref="AB16:AB17"/>
    <mergeCell ref="AC16:AC17"/>
    <mergeCell ref="AD16:AD17"/>
    <mergeCell ref="AE16:AE17"/>
    <mergeCell ref="U16:U17"/>
    <mergeCell ref="AD18:AD19"/>
    <mergeCell ref="AE18:AE19"/>
    <mergeCell ref="Y35:Y36"/>
    <mergeCell ref="Z35:Z36"/>
    <mergeCell ref="X45:X46"/>
    <mergeCell ref="Y45:Y46"/>
    <mergeCell ref="Z45:Z46"/>
    <mergeCell ref="S49:S50"/>
    <mergeCell ref="M35:M36"/>
    <mergeCell ref="L35:L36"/>
    <mergeCell ref="K35:K36"/>
    <mergeCell ref="T27:T28"/>
    <mergeCell ref="B33:B38"/>
    <mergeCell ref="C33:C38"/>
    <mergeCell ref="C43:C60"/>
    <mergeCell ref="D39:E40"/>
    <mergeCell ref="D41:E42"/>
    <mergeCell ref="D43:E44"/>
    <mergeCell ref="D45:E46"/>
    <mergeCell ref="D47:E48"/>
    <mergeCell ref="D49:E50"/>
    <mergeCell ref="B43:B60"/>
    <mergeCell ref="D18:E19"/>
    <mergeCell ref="D20:E21"/>
    <mergeCell ref="D14:E15"/>
    <mergeCell ref="D16:E17"/>
    <mergeCell ref="D33:E34"/>
    <mergeCell ref="D35:E36"/>
    <mergeCell ref="B12:B32"/>
    <mergeCell ref="C12:C32"/>
    <mergeCell ref="D31:E32"/>
    <mergeCell ref="D12:E13"/>
    <mergeCell ref="D37:E38"/>
    <mergeCell ref="D22:E23"/>
    <mergeCell ref="D24:E26"/>
    <mergeCell ref="D27:E28"/>
    <mergeCell ref="AG37:AG38"/>
    <mergeCell ref="AG14:AG15"/>
    <mergeCell ref="AF14:AF15"/>
    <mergeCell ref="AF16:AF17"/>
    <mergeCell ref="AF18:AF19"/>
    <mergeCell ref="AF20:AF21"/>
    <mergeCell ref="AF33:AF34"/>
    <mergeCell ref="AF35:AF36"/>
    <mergeCell ref="AF37:AF38"/>
    <mergeCell ref="AG24:AG26"/>
    <mergeCell ref="AH24:AH26"/>
    <mergeCell ref="AF22:AF23"/>
    <mergeCell ref="AF24:AF26"/>
    <mergeCell ref="AH37:AH38"/>
    <mergeCell ref="AG33:AG34"/>
    <mergeCell ref="AH33:AH34"/>
    <mergeCell ref="B39:B42"/>
    <mergeCell ref="C39:C42"/>
    <mergeCell ref="F14:F15"/>
    <mergeCell ref="G14:G15"/>
    <mergeCell ref="H14:H15"/>
    <mergeCell ref="I14:I15"/>
    <mergeCell ref="J14:J15"/>
    <mergeCell ref="K14:K15"/>
    <mergeCell ref="L14:L15"/>
    <mergeCell ref="M14:M15"/>
    <mergeCell ref="O14:O15"/>
    <mergeCell ref="U14:U15"/>
    <mergeCell ref="V14:V15"/>
    <mergeCell ref="W16:W17"/>
    <mergeCell ref="X16:X17"/>
    <mergeCell ref="Y16:Y17"/>
    <mergeCell ref="B9:B11"/>
    <mergeCell ref="AN9:AN11"/>
    <mergeCell ref="AO9:AO11"/>
    <mergeCell ref="AP12:AP13"/>
    <mergeCell ref="AJ9:AJ11"/>
    <mergeCell ref="J10:J11"/>
    <mergeCell ref="K10:K11"/>
    <mergeCell ref="M9:AB9"/>
    <mergeCell ref="Y10:Z10"/>
    <mergeCell ref="AA10:AA11"/>
    <mergeCell ref="AB10:AB11"/>
    <mergeCell ref="AG12:AG13"/>
    <mergeCell ref="AN12:AN13"/>
    <mergeCell ref="AO12:AO13"/>
    <mergeCell ref="AK9:AK11"/>
    <mergeCell ref="AH35:AH36"/>
    <mergeCell ref="AF12:AF13"/>
    <mergeCell ref="AK12:AK13"/>
    <mergeCell ref="AJ14:AJ15"/>
    <mergeCell ref="AK14:AK15"/>
    <mergeCell ref="AJ12:AJ13"/>
    <mergeCell ref="AI14:AI15"/>
    <mergeCell ref="AI16:AI17"/>
    <mergeCell ref="AI18:AI19"/>
    <mergeCell ref="AI20:AI21"/>
    <mergeCell ref="AI33:AI34"/>
    <mergeCell ref="AI35:AI36"/>
    <mergeCell ref="AP16:AP17"/>
    <mergeCell ref="Z16:Z17"/>
    <mergeCell ref="K27:K28"/>
    <mergeCell ref="L27:L28"/>
    <mergeCell ref="C9:C11"/>
    <mergeCell ref="D9:E11"/>
    <mergeCell ref="F10:F11"/>
    <mergeCell ref="AF9:AF11"/>
    <mergeCell ref="H10:H11"/>
    <mergeCell ref="AP9:AP11"/>
    <mergeCell ref="AQ9:AR11"/>
    <mergeCell ref="AI9:AI11"/>
    <mergeCell ref="AG9:AH10"/>
    <mergeCell ref="F9:L9"/>
    <mergeCell ref="L10:L11"/>
    <mergeCell ref="G10:G11"/>
    <mergeCell ref="AD9:AE10"/>
    <mergeCell ref="AM9:AM11"/>
    <mergeCell ref="AC10:AC11"/>
    <mergeCell ref="M10:N10"/>
    <mergeCell ref="O10:P10"/>
    <mergeCell ref="W10:X10"/>
    <mergeCell ref="Q10:R10"/>
    <mergeCell ref="S10:T10"/>
    <mergeCell ref="U10:V10"/>
    <mergeCell ref="I10:I11"/>
    <mergeCell ref="AS4:AS5"/>
    <mergeCell ref="D5:E5"/>
    <mergeCell ref="F5:AP5"/>
    <mergeCell ref="B6:AS6"/>
    <mergeCell ref="B7:AS7"/>
    <mergeCell ref="B2:C5"/>
    <mergeCell ref="D2:E2"/>
    <mergeCell ref="F2:AP2"/>
    <mergeCell ref="AQ2:AR2"/>
    <mergeCell ref="D3:E3"/>
    <mergeCell ref="F3:AP3"/>
    <mergeCell ref="AQ3:AR3"/>
    <mergeCell ref="D4:E4"/>
    <mergeCell ref="F4:AP4"/>
    <mergeCell ref="AQ4:AR5"/>
    <mergeCell ref="B8:AC8"/>
    <mergeCell ref="AD8:AS8"/>
    <mergeCell ref="AG22:AG23"/>
    <mergeCell ref="AH22:AH23"/>
    <mergeCell ref="AH18:AH19"/>
    <mergeCell ref="AG20:AG21"/>
    <mergeCell ref="AH20:AH21"/>
    <mergeCell ref="AS9:AS11"/>
    <mergeCell ref="AH14:AH15"/>
    <mergeCell ref="AG16:AG17"/>
    <mergeCell ref="AH16:AH17"/>
    <mergeCell ref="AJ16:AJ17"/>
    <mergeCell ref="AK16:AK17"/>
    <mergeCell ref="AH12:AH13"/>
    <mergeCell ref="AL12:AL13"/>
    <mergeCell ref="AM12:AM13"/>
    <mergeCell ref="AS16:AS17"/>
    <mergeCell ref="AI12:AI13"/>
    <mergeCell ref="AL14:AL15"/>
    <mergeCell ref="AM14:AM15"/>
    <mergeCell ref="AP14:AP15"/>
    <mergeCell ref="AQ14:AR15"/>
    <mergeCell ref="AS14:AS15"/>
    <mergeCell ref="AQ12:AR13"/>
    <mergeCell ref="AS12:AS13"/>
    <mergeCell ref="AL9:AL11"/>
    <mergeCell ref="AL16:AL17"/>
    <mergeCell ref="AM16:AM17"/>
    <mergeCell ref="AN14:AN15"/>
    <mergeCell ref="AO14:AO15"/>
    <mergeCell ref="AN16:AN17"/>
    <mergeCell ref="AQ16:AR17"/>
    <mergeCell ref="AL18:AL19"/>
    <mergeCell ref="AM18:AM19"/>
    <mergeCell ref="AS18:AS19"/>
    <mergeCell ref="AI22:AI23"/>
    <mergeCell ref="AJ22:AJ23"/>
    <mergeCell ref="AK22:AK23"/>
    <mergeCell ref="AL22:AL23"/>
    <mergeCell ref="AM22:AM23"/>
    <mergeCell ref="AP22:AP23"/>
    <mergeCell ref="AQ22:AR23"/>
    <mergeCell ref="AO22:AO23"/>
    <mergeCell ref="AS22:AS23"/>
    <mergeCell ref="AK20:AK21"/>
    <mergeCell ref="AS20:AS21"/>
    <mergeCell ref="AN22:AN23"/>
    <mergeCell ref="AD14:AD15"/>
    <mergeCell ref="AE14:AE15"/>
    <mergeCell ref="M18:M19"/>
    <mergeCell ref="N18:N19"/>
    <mergeCell ref="O18:O19"/>
    <mergeCell ref="P18:P19"/>
    <mergeCell ref="Q18:Q19"/>
    <mergeCell ref="R18:R19"/>
    <mergeCell ref="S18:S19"/>
    <mergeCell ref="T18:T19"/>
    <mergeCell ref="U18:U19"/>
    <mergeCell ref="V18:V19"/>
    <mergeCell ref="W18:W19"/>
    <mergeCell ref="X18:X19"/>
    <mergeCell ref="Z18:Z19"/>
    <mergeCell ref="Y18:Y19"/>
    <mergeCell ref="AA18:AA19"/>
    <mergeCell ref="AB18:AB19"/>
    <mergeCell ref="AC18:AC19"/>
    <mergeCell ref="F35:F36"/>
    <mergeCell ref="N35:N36"/>
    <mergeCell ref="O35:O36"/>
    <mergeCell ref="P35:P36"/>
    <mergeCell ref="R35:R36"/>
    <mergeCell ref="Q35:Q36"/>
    <mergeCell ref="AA14:AA15"/>
    <mergeCell ref="AB14:AB15"/>
    <mergeCell ref="AC14:AC15"/>
    <mergeCell ref="F18:F19"/>
    <mergeCell ref="G18:G19"/>
    <mergeCell ref="H18:H19"/>
    <mergeCell ref="I18:I19"/>
    <mergeCell ref="J18:J19"/>
    <mergeCell ref="K18:K19"/>
    <mergeCell ref="L18:L19"/>
    <mergeCell ref="M27:M28"/>
    <mergeCell ref="N27:N28"/>
    <mergeCell ref="O27:O28"/>
    <mergeCell ref="AB27:AB28"/>
    <mergeCell ref="AC27:AC28"/>
    <mergeCell ref="F16:F17"/>
    <mergeCell ref="G16:G17"/>
    <mergeCell ref="H16:H17"/>
    <mergeCell ref="I16:I17"/>
    <mergeCell ref="X14:X15"/>
    <mergeCell ref="Y14:Y15"/>
    <mergeCell ref="Z14:Z15"/>
    <mergeCell ref="F27:F28"/>
    <mergeCell ref="AC35:AC36"/>
    <mergeCell ref="G27:G28"/>
    <mergeCell ref="H27:H28"/>
    <mergeCell ref="AD35:AD36"/>
    <mergeCell ref="AE35:AE36"/>
    <mergeCell ref="F39:F40"/>
    <mergeCell ref="G39:G40"/>
    <mergeCell ref="H39:H40"/>
    <mergeCell ref="I39:I40"/>
    <mergeCell ref="J39:J40"/>
    <mergeCell ref="K39:K40"/>
    <mergeCell ref="L39:L40"/>
    <mergeCell ref="M39:M40"/>
    <mergeCell ref="N39:N40"/>
    <mergeCell ref="O39:O40"/>
    <mergeCell ref="P39:P40"/>
    <mergeCell ref="Q39:Q40"/>
    <mergeCell ref="R39:R40"/>
    <mergeCell ref="S39:S40"/>
    <mergeCell ref="T39:T40"/>
    <mergeCell ref="U39:U40"/>
    <mergeCell ref="V39:V40"/>
    <mergeCell ref="W39:W40"/>
    <mergeCell ref="X39:X40"/>
    <mergeCell ref="Y39:Y40"/>
    <mergeCell ref="Z39:Z40"/>
    <mergeCell ref="T35:T36"/>
    <mergeCell ref="U35:U36"/>
    <mergeCell ref="V35:V36"/>
    <mergeCell ref="W35:W36"/>
    <mergeCell ref="X35:X36"/>
    <mergeCell ref="AA35:AA36"/>
    <mergeCell ref="AB35:AB36"/>
    <mergeCell ref="J35:J36"/>
    <mergeCell ref="AA39:AA40"/>
    <mergeCell ref="AB39:AB40"/>
    <mergeCell ref="AC39:AC40"/>
    <mergeCell ref="AD39:AD40"/>
    <mergeCell ref="AE39:AE40"/>
    <mergeCell ref="F41:F42"/>
    <mergeCell ref="G41:G42"/>
    <mergeCell ref="H41:H42"/>
    <mergeCell ref="I41:I42"/>
    <mergeCell ref="J41:J42"/>
    <mergeCell ref="K41:K42"/>
    <mergeCell ref="L41:L42"/>
    <mergeCell ref="M41:M42"/>
    <mergeCell ref="N41:N42"/>
    <mergeCell ref="O41:O42"/>
    <mergeCell ref="P41:P42"/>
    <mergeCell ref="Q41:Q42"/>
    <mergeCell ref="R41:R42"/>
    <mergeCell ref="S41:S42"/>
    <mergeCell ref="T41:T42"/>
    <mergeCell ref="W41:W42"/>
    <mergeCell ref="X41:X42"/>
    <mergeCell ref="Y41:Y42"/>
    <mergeCell ref="Z41:Z42"/>
    <mergeCell ref="AA41:AA42"/>
    <mergeCell ref="AB41:AB42"/>
    <mergeCell ref="AC41:AC42"/>
    <mergeCell ref="AD41:AD42"/>
    <mergeCell ref="AE41:AE42"/>
    <mergeCell ref="Y43:Y44"/>
    <mergeCell ref="Z43:Z44"/>
    <mergeCell ref="AA43:AA44"/>
    <mergeCell ref="AB43:AB44"/>
    <mergeCell ref="AC43:AC44"/>
    <mergeCell ref="AD43:AD44"/>
    <mergeCell ref="AE43:AE44"/>
    <mergeCell ref="O43:O44"/>
    <mergeCell ref="P43:P44"/>
    <mergeCell ref="Q43:Q44"/>
    <mergeCell ref="R43:R44"/>
    <mergeCell ref="S43:S44"/>
    <mergeCell ref="T43:T44"/>
    <mergeCell ref="U43:U44"/>
    <mergeCell ref="AA45:AA46"/>
    <mergeCell ref="AB45:AB46"/>
    <mergeCell ref="AC45:AC46"/>
    <mergeCell ref="AD45:AD46"/>
    <mergeCell ref="AE45:AE46"/>
    <mergeCell ref="O45:O46"/>
    <mergeCell ref="P45:P46"/>
    <mergeCell ref="Q45:Q46"/>
    <mergeCell ref="R45:R46"/>
    <mergeCell ref="S45:S46"/>
    <mergeCell ref="T45:T46"/>
    <mergeCell ref="U45:U46"/>
    <mergeCell ref="V45:V46"/>
    <mergeCell ref="V43:V44"/>
    <mergeCell ref="W43:W44"/>
    <mergeCell ref="G63:G64"/>
    <mergeCell ref="H63:H64"/>
    <mergeCell ref="I63:I64"/>
    <mergeCell ref="J63:J64"/>
    <mergeCell ref="K63:K64"/>
    <mergeCell ref="L63:L64"/>
    <mergeCell ref="M63:M64"/>
    <mergeCell ref="N63:N64"/>
    <mergeCell ref="O63:O64"/>
    <mergeCell ref="P63:P64"/>
    <mergeCell ref="Q63:Q64"/>
    <mergeCell ref="R63:R64"/>
    <mergeCell ref="S63:S64"/>
    <mergeCell ref="T63:T64"/>
    <mergeCell ref="U63:U64"/>
    <mergeCell ref="V63:V64"/>
    <mergeCell ref="X43:X44"/>
    <mergeCell ref="K45:K46"/>
    <mergeCell ref="L45:L46"/>
    <mergeCell ref="M45:M46"/>
    <mergeCell ref="N45:N46"/>
    <mergeCell ref="P49:P50"/>
    <mergeCell ref="R49:R50"/>
    <mergeCell ref="R53:R54"/>
    <mergeCell ref="H45:H46"/>
    <mergeCell ref="I45:I46"/>
    <mergeCell ref="J45:J46"/>
    <mergeCell ref="AE65:AE66"/>
    <mergeCell ref="Y63:Y64"/>
    <mergeCell ref="Z63:Z64"/>
    <mergeCell ref="AA63:AA64"/>
    <mergeCell ref="AB63:AB64"/>
    <mergeCell ref="AC63:AC64"/>
    <mergeCell ref="AD63:AD64"/>
    <mergeCell ref="AE63:AE64"/>
    <mergeCell ref="F65:F66"/>
    <mergeCell ref="G65:G66"/>
    <mergeCell ref="H65:H66"/>
    <mergeCell ref="I65:I66"/>
    <mergeCell ref="J65:J66"/>
    <mergeCell ref="K65:K66"/>
    <mergeCell ref="L65:L66"/>
    <mergeCell ref="M65:M66"/>
    <mergeCell ref="N65:N66"/>
    <mergeCell ref="O65:O66"/>
    <mergeCell ref="P65:P66"/>
    <mergeCell ref="Q65:Q66"/>
    <mergeCell ref="R65:R66"/>
    <mergeCell ref="S65:S66"/>
    <mergeCell ref="T65:T66"/>
    <mergeCell ref="U65:U66"/>
    <mergeCell ref="V65:V66"/>
    <mergeCell ref="W63:W64"/>
    <mergeCell ref="X63:X64"/>
    <mergeCell ref="AA65:AA66"/>
    <mergeCell ref="AB65:AB66"/>
    <mergeCell ref="AC65:AC66"/>
    <mergeCell ref="AD65:AD66"/>
    <mergeCell ref="F63:F64"/>
    <mergeCell ref="T68:T69"/>
    <mergeCell ref="U68:U69"/>
    <mergeCell ref="V68:V69"/>
    <mergeCell ref="W68:W69"/>
    <mergeCell ref="F68:F69"/>
    <mergeCell ref="G68:G69"/>
    <mergeCell ref="H68:H69"/>
    <mergeCell ref="I68:I69"/>
    <mergeCell ref="J68:J69"/>
    <mergeCell ref="K68:K69"/>
    <mergeCell ref="L68:L69"/>
    <mergeCell ref="M68:M69"/>
    <mergeCell ref="N68:N69"/>
    <mergeCell ref="W65:W66"/>
    <mergeCell ref="X65:X66"/>
    <mergeCell ref="Y65:Y66"/>
    <mergeCell ref="Z65:Z66"/>
    <mergeCell ref="AB70:AB71"/>
    <mergeCell ref="AC70:AC71"/>
    <mergeCell ref="AD70:AD71"/>
    <mergeCell ref="X68:X69"/>
    <mergeCell ref="Y68:Y69"/>
    <mergeCell ref="Z68:Z69"/>
    <mergeCell ref="AA68:AA69"/>
    <mergeCell ref="AB68:AB69"/>
    <mergeCell ref="AC68:AC69"/>
    <mergeCell ref="AD68:AD69"/>
    <mergeCell ref="AE68:AE69"/>
    <mergeCell ref="F70:F71"/>
    <mergeCell ref="G70:G71"/>
    <mergeCell ref="H70:H71"/>
    <mergeCell ref="I70:I71"/>
    <mergeCell ref="J70:J71"/>
    <mergeCell ref="K70:K71"/>
    <mergeCell ref="L70:L71"/>
    <mergeCell ref="M70:M71"/>
    <mergeCell ref="N70:N71"/>
    <mergeCell ref="O70:O71"/>
    <mergeCell ref="P70:P71"/>
    <mergeCell ref="Q70:Q71"/>
    <mergeCell ref="R70:R71"/>
    <mergeCell ref="S70:S71"/>
    <mergeCell ref="T70:T71"/>
    <mergeCell ref="U70:U71"/>
    <mergeCell ref="O68:O69"/>
    <mergeCell ref="P68:P69"/>
    <mergeCell ref="Q68:Q69"/>
    <mergeCell ref="R68:R69"/>
    <mergeCell ref="S68:S69"/>
    <mergeCell ref="Y78:Y79"/>
    <mergeCell ref="Z78:Z79"/>
    <mergeCell ref="AE70:AE71"/>
    <mergeCell ref="F72:F73"/>
    <mergeCell ref="G72:G73"/>
    <mergeCell ref="H72:H73"/>
    <mergeCell ref="I72:I73"/>
    <mergeCell ref="J72:J73"/>
    <mergeCell ref="K72:K73"/>
    <mergeCell ref="L72:L73"/>
    <mergeCell ref="M72:M73"/>
    <mergeCell ref="N72:N73"/>
    <mergeCell ref="O72:O73"/>
    <mergeCell ref="P72:P73"/>
    <mergeCell ref="Q72:Q73"/>
    <mergeCell ref="R72:R73"/>
    <mergeCell ref="S72:S73"/>
    <mergeCell ref="T72:T73"/>
    <mergeCell ref="U72:U73"/>
    <mergeCell ref="V72:V73"/>
    <mergeCell ref="W72:W73"/>
    <mergeCell ref="X72:X73"/>
    <mergeCell ref="Y72:Y73"/>
    <mergeCell ref="Z72:Z73"/>
    <mergeCell ref="AA72:AA73"/>
    <mergeCell ref="AB72:AB73"/>
    <mergeCell ref="V70:V71"/>
    <mergeCell ref="W70:W71"/>
    <mergeCell ref="X70:X71"/>
    <mergeCell ref="Y70:Y71"/>
    <mergeCell ref="Z70:Z71"/>
    <mergeCell ref="AA70:AA71"/>
    <mergeCell ref="O80:O81"/>
    <mergeCell ref="P80:P81"/>
    <mergeCell ref="Q80:Q81"/>
    <mergeCell ref="R80:R81"/>
    <mergeCell ref="S80:S81"/>
    <mergeCell ref="T80:T81"/>
    <mergeCell ref="U80:U81"/>
    <mergeCell ref="V80:V81"/>
    <mergeCell ref="W80:W81"/>
    <mergeCell ref="X80:X81"/>
    <mergeCell ref="AC72:AC73"/>
    <mergeCell ref="AD72:AD73"/>
    <mergeCell ref="AE72:AE73"/>
    <mergeCell ref="F78:F79"/>
    <mergeCell ref="G78:G79"/>
    <mergeCell ref="H78:H79"/>
    <mergeCell ref="I78:I79"/>
    <mergeCell ref="J78:J79"/>
    <mergeCell ref="K78:K79"/>
    <mergeCell ref="L78:L79"/>
    <mergeCell ref="M78:M79"/>
    <mergeCell ref="N78:N79"/>
    <mergeCell ref="O78:O79"/>
    <mergeCell ref="P78:P79"/>
    <mergeCell ref="Q78:Q79"/>
    <mergeCell ref="R78:R79"/>
    <mergeCell ref="S78:S79"/>
    <mergeCell ref="T78:T79"/>
    <mergeCell ref="U78:U79"/>
    <mergeCell ref="V78:V79"/>
    <mergeCell ref="W78:W79"/>
    <mergeCell ref="X78:X79"/>
    <mergeCell ref="Y80:Y81"/>
    <mergeCell ref="Z80:Z81"/>
    <mergeCell ref="AA80:AA81"/>
    <mergeCell ref="AB80:AB81"/>
    <mergeCell ref="AC80:AC81"/>
    <mergeCell ref="AD80:AD81"/>
    <mergeCell ref="AE80:AE81"/>
    <mergeCell ref="AN57:AN58"/>
    <mergeCell ref="D29:E30"/>
    <mergeCell ref="AF29:AF30"/>
    <mergeCell ref="AH29:AH30"/>
    <mergeCell ref="AG29:AG30"/>
    <mergeCell ref="AI29:AI30"/>
    <mergeCell ref="AJ29:AJ30"/>
    <mergeCell ref="AK29:AK30"/>
    <mergeCell ref="AL29:AL30"/>
    <mergeCell ref="AM29:AM30"/>
    <mergeCell ref="AN29:AN30"/>
    <mergeCell ref="AA78:AA79"/>
    <mergeCell ref="AC78:AC79"/>
    <mergeCell ref="AB78:AB79"/>
    <mergeCell ref="AD78:AD79"/>
    <mergeCell ref="AE78:AE79"/>
    <mergeCell ref="F80:F81"/>
    <mergeCell ref="G80:G81"/>
    <mergeCell ref="H80:H81"/>
    <mergeCell ref="I80:I81"/>
    <mergeCell ref="J80:J81"/>
    <mergeCell ref="K80:K81"/>
    <mergeCell ref="L80:L81"/>
    <mergeCell ref="M80:M81"/>
    <mergeCell ref="N80:N81"/>
  </mergeCells>
  <conditionalFormatting sqref="AQ12:AR12 AQ14:AR14 AQ16:AR16 AQ18:AR18 AQ20:AR20 AQ33:AR33 AQ35:AR35 AQ37:AR37 AQ39:AR39 AQ41:AR41 AQ43:AR43 AQ45:AR45 AQ47:AR47 AQ49:AR49 AQ51:AR51 AQ53:AR53 AQ59:AR59 AQ61:AR61 AQ63:AR63 AQ68:AR68 AQ70:AR70 AQ72:AR72 AQ74:AR74 AQ76:AR76 AQ78:AR78 AQ80:AR80">
    <cfRule type="containsText" dxfId="41" priority="19" operator="containsText" text="Alto">
      <formula>NOT(ISERROR(SEARCH("Alto",AQ12)))</formula>
    </cfRule>
    <cfRule type="containsText" dxfId="40" priority="20" stopIfTrue="1" operator="containsText" text="Moderado">
      <formula>NOT(ISERROR(SEARCH("Moderado",AQ12)))</formula>
    </cfRule>
    <cfRule type="containsText" dxfId="39" priority="21" operator="containsText" text="Extremo">
      <formula>NOT(ISERROR(SEARCH("Extremo",AQ12)))</formula>
    </cfRule>
  </conditionalFormatting>
  <conditionalFormatting sqref="AQ22:AR22">
    <cfRule type="containsText" dxfId="38" priority="10" operator="containsText" text="Alto">
      <formula>NOT(ISERROR(SEARCH("Alto",AQ22)))</formula>
    </cfRule>
    <cfRule type="containsText" dxfId="37" priority="11" stopIfTrue="1" operator="containsText" text="Moderado">
      <formula>NOT(ISERROR(SEARCH("Moderado",AQ22)))</formula>
    </cfRule>
    <cfRule type="containsText" dxfId="36" priority="12" operator="containsText" text="Extremo">
      <formula>NOT(ISERROR(SEARCH("Extremo",AQ22)))</formula>
    </cfRule>
  </conditionalFormatting>
  <conditionalFormatting sqref="AQ31:AR31">
    <cfRule type="containsText" dxfId="35" priority="1" operator="containsText" text="Alto">
      <formula>NOT(ISERROR(SEARCH("Alto",AQ31)))</formula>
    </cfRule>
    <cfRule type="containsText" dxfId="34" priority="2" stopIfTrue="1" operator="containsText" text="Moderado">
      <formula>NOT(ISERROR(SEARCH("Moderado",AQ31)))</formula>
    </cfRule>
    <cfRule type="containsText" dxfId="33" priority="3" operator="containsText" text="Extremo">
      <formula>NOT(ISERROR(SEARCH("Extremo",AQ31)))</formula>
    </cfRule>
  </conditionalFormatting>
  <conditionalFormatting sqref="AQ55:AR55">
    <cfRule type="containsText" dxfId="32" priority="7" operator="containsText" text="Alto">
      <formula>NOT(ISERROR(SEARCH("Alto",AQ55)))</formula>
    </cfRule>
    <cfRule type="containsText" dxfId="31" priority="8" stopIfTrue="1" operator="containsText" text="Moderado">
      <formula>NOT(ISERROR(SEARCH("Moderado",AQ55)))</formula>
    </cfRule>
    <cfRule type="containsText" dxfId="30" priority="9" operator="containsText" text="Extremo">
      <formula>NOT(ISERROR(SEARCH("Extremo",AQ55)))</formula>
    </cfRule>
  </conditionalFormatting>
  <conditionalFormatting sqref="AQ57:AR57">
    <cfRule type="containsText" dxfId="29" priority="4" operator="containsText" text="Alto">
      <formula>NOT(ISERROR(SEARCH("Alto",AQ57)))</formula>
    </cfRule>
    <cfRule type="containsText" dxfId="28" priority="5" stopIfTrue="1" operator="containsText" text="Moderado">
      <formula>NOT(ISERROR(SEARCH("Moderado",AQ57)))</formula>
    </cfRule>
    <cfRule type="containsText" dxfId="27" priority="6" operator="containsText" text="Extremo">
      <formula>NOT(ISERROR(SEARCH("Extremo",AQ57)))</formula>
    </cfRule>
  </conditionalFormatting>
  <dataValidations count="1">
    <dataValidation showInputMessage="1" showErrorMessage="1" sqref="AJ12:AK12 AJ14:AK14 AJ16:AK16 AJ18:AK18 AJ20:AK20 AJ33:AK33 AJ35:AK35 AJ37:AK37 AJ39:AK39 AJ41:AK41 AJ43:AK43 AJ45:AK45 AJ47:AK47 AJ49:AK49 AJ51:AK51 AJ53:AK53 AJ55:AK55 AJ57:AK57 AJ59:AK59 AJ61:AK61 AJ63:AK63 AJ65:AK65 AJ67:AK68 AJ70:AK70 AJ72:AK72 AJ74:AK74 AJ76:AK76 AJ78:AK78 AJ80:AK80 AJ27:AK27 AJ31:AK31" xr:uid="{00000000-0002-0000-0500-000000000000}"/>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1000000}">
          <x14:formula1>
            <xm:f>'0 - CALOR'!$K$72:$K$73</xm:f>
          </x14:formula1>
          <xm:sqref>M16 M47:M49 M27 M12:M14 M20:M25 M18 M33:M35 M37:M39 M41 M43 M45 M51:M63 M65 M67:M68 M70 M72 M74:M78 M80</xm:sqref>
        </x14:dataValidation>
        <x14:dataValidation type="list" allowBlank="1" showInputMessage="1" showErrorMessage="1" xr:uid="{00000000-0002-0000-0500-000003000000}">
          <x14:formula1>
            <xm:f>'0 - CALOR'!$K$76:$K$77</xm:f>
          </x14:formula1>
          <xm:sqref>Q47:Q49 Q27 Q12:Q14 Q20:Q25 Q16:Q18 Q33:Q35 Q37:Q39 Q41 Q43 Q45 Q51:Q63 Q65 Q67:Q68 Q70 Q72 Q74:Q78 Q80</xm:sqref>
        </x14:dataValidation>
        <x14:dataValidation type="list" allowBlank="1" showInputMessage="1" showErrorMessage="1" xr:uid="{00000000-0002-0000-0500-000006000000}">
          <x14:formula1>
            <xm:f>'0 - CALOR'!$K$83:$K$84</xm:f>
          </x14:formula1>
          <xm:sqref>W51:W61 W47:W49 W27 W12:W14 W20:W25 W16:W18 W33:W35 W37:W39 W41 W43 W45 W63 W65 W67:W68 W70 W72 W74:W78 W80</xm:sqref>
        </x14:dataValidation>
        <x14:dataValidation type="list" allowBlank="1" showInputMessage="1" showErrorMessage="1" xr:uid="{00000000-0002-0000-0500-000008000000}">
          <x14:formula1>
            <xm:f>'0 - CALOR'!$C$72:$C$74</xm:f>
          </x14:formula1>
          <xm:sqref>AC55:AC61 AC51:AC53 AC16 AC47:AC49 AC20:AC27 AC12:AC14 AC18 AC33:AC35 AC37:AC39 AC41 AC43 AC45 AC63 AC65 AC67:AC68 AC70 AC72 AC74:AC78 AC80</xm:sqref>
        </x14:dataValidation>
        <x14:dataValidation type="list" allowBlank="1" showInputMessage="1" showErrorMessage="1" xr:uid="{00000000-0002-0000-0500-000009000000}">
          <x14:formula1>
            <xm:f>'0 - CALOR'!$N$110:$N$111</xm:f>
          </x14:formula1>
          <xm:sqref>AI12 AI14 AI16 AI18 AI20 AI33 AI35 AI37 AI39 AI41 AI43 AI45 AI47 AI49 AI51 AI53 AI22 AI61 AI63 AI65 AI67:AI68 AI70 AI72 AI74 AI76 AI78 AI80 AI55 AI57 AI59 AI27</xm:sqref>
        </x14:dataValidation>
        <x14:dataValidation type="list" allowBlank="1" showInputMessage="1" showErrorMessage="1" xr:uid="{00000000-0002-0000-0500-00000A000000}">
          <x14:formula1>
            <xm:f>'0 - CALOR'!$N$113:$N$115</xm:f>
          </x14:formula1>
          <xm:sqref>AM12 AM14 AM16 AM18 AM20 AM33 AM35 AM37 AM39 AM41 AM43 AM45 AM47 AM49 AM51 AM53 AM55 AM57 AM59 AM61 AM63 AM65 AM67:AM68 AM70 AM72 AM74 AM76 AM78 AM80 AM27</xm:sqref>
        </x14:dataValidation>
        <x14:dataValidation type="list" allowBlank="1" showInputMessage="1" showErrorMessage="1" xr:uid="{00000000-0002-0000-0500-00000B000000}">
          <x14:formula1>
            <xm:f>'0 - CALOR'!$I$101:$I$103</xm:f>
          </x14:formula1>
          <xm:sqref>AF57 AF59:AF61 AF12:AF22 AF33:AF55 AF68:AF81 AF63:AF65</xm:sqref>
        </x14:dataValidation>
        <x14:dataValidation type="list" allowBlank="1" showInputMessage="1" showErrorMessage="1" xr:uid="{00000000-0002-0000-0500-000002000000}">
          <x14:formula1>
            <xm:f>'0 - CALOR'!$K$74:$K$75</xm:f>
          </x14:formula1>
          <xm:sqref>O51:O61 O27 O47:O49 O20:O25 O12:O18 O33:O35 O37:O39 O41 O43 O45 O63 O65 O67:O68 O70 O72 O74:O78 O80</xm:sqref>
        </x14:dataValidation>
        <x14:dataValidation type="list" allowBlank="1" showInputMessage="1" showErrorMessage="1" xr:uid="{00000000-0002-0000-0500-000004000000}">
          <x14:formula1>
            <xm:f>'0 - CALOR'!$K$78:$K$80</xm:f>
          </x14:formula1>
          <xm:sqref>S51:S61 S27 S47:S49 S20:S25 S12:S18 S33:S35 S37:S39 S41 S43 S45 S63 S65 S67:S68 S70 S72 S74:S78 S80</xm:sqref>
        </x14:dataValidation>
        <x14:dataValidation type="list" allowBlank="1" showInputMessage="1" showErrorMessage="1" xr:uid="{00000000-0002-0000-0500-000005000000}">
          <x14:formula1>
            <xm:f>'0 - CALOR'!$K$81:$K$82</xm:f>
          </x14:formula1>
          <xm:sqref>U51:U61 U27 U47:U49 U20:U25 U12:U18 U33:U35 U37:U39 U43 U41 U45 U63 U65 U67:U68 U70 U72 U74:U78 U80</xm:sqref>
        </x14:dataValidation>
        <x14:dataValidation type="list" allowBlank="1" showInputMessage="1" showErrorMessage="1" xr:uid="{00000000-0002-0000-0500-000007000000}">
          <x14:formula1>
            <xm:f>'0 - CALOR'!$K$85:$K$87</xm:f>
          </x14:formula1>
          <xm:sqref>Y51:Y61 Y27 Y47:Y49 Y20:Y25 Y12:Y14 Y16:Y18 Y33:Y35 Y37:Y39 Y41 Y43 Y45 Y63 Y65 Y67:Y68 Y70 Y72 Y74:Y78 Y80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P196"/>
  <sheetViews>
    <sheetView tabSelected="1" topLeftCell="D4" zoomScale="70" zoomScaleNormal="70" zoomScalePageLayoutView="70" workbookViewId="0">
      <pane ySplit="5" topLeftCell="A60" activePane="bottomLeft" state="frozen"/>
      <selection activeCell="A4" sqref="A4"/>
      <selection pane="bottomLeft" activeCell="L128" sqref="L128:L129"/>
    </sheetView>
  </sheetViews>
  <sheetFormatPr baseColWidth="10" defaultColWidth="9.1640625" defaultRowHeight="13" x14ac:dyDescent="0.2"/>
  <cols>
    <col min="1" max="1" width="1.83203125" style="151" customWidth="1"/>
    <col min="2" max="2" width="21.33203125" style="151" customWidth="1"/>
    <col min="3" max="3" width="9.1640625" style="152" customWidth="1"/>
    <col min="4" max="4" width="54.5" style="151" customWidth="1"/>
    <col min="5" max="5" width="15.1640625" style="151" customWidth="1"/>
    <col min="6" max="6" width="59" style="151" customWidth="1"/>
    <col min="7" max="7" width="48.1640625" style="151" customWidth="1"/>
    <col min="8" max="8" width="4.1640625" style="151" customWidth="1"/>
    <col min="9" max="9" width="5.1640625" style="151" customWidth="1"/>
    <col min="10" max="11" width="6.1640625" style="151" customWidth="1"/>
    <col min="12" max="12" width="9.6640625" style="151" customWidth="1"/>
    <col min="13" max="13" width="99.33203125" style="151" customWidth="1"/>
    <col min="14" max="14" width="41.83203125" style="151" customWidth="1"/>
    <col min="15" max="15" width="52.33203125" style="151" customWidth="1"/>
    <col min="16" max="16" width="19.1640625" style="151" customWidth="1"/>
    <col min="17" max="17" width="50" style="151" customWidth="1"/>
    <col min="18" max="18" width="13.33203125" style="151" customWidth="1"/>
    <col min="19" max="19" width="13.6640625" style="151" customWidth="1"/>
    <col min="20" max="20" width="12.5" style="151" customWidth="1"/>
    <col min="21" max="21" width="15.33203125" style="151" customWidth="1"/>
    <col min="22" max="22" width="3.83203125" style="151" customWidth="1"/>
    <col min="23" max="23" width="4.5" style="151" customWidth="1"/>
    <col min="24" max="24" width="4.83203125" style="151" customWidth="1"/>
    <col min="25" max="25" width="5.5" style="151" customWidth="1"/>
    <col min="26" max="26" width="20.1640625" style="151" customWidth="1"/>
    <col min="27" max="27" width="88.6640625" style="151" customWidth="1"/>
    <col min="28" max="28" width="35.83203125" style="151" customWidth="1"/>
    <col min="29" max="29" width="50.5" style="151" customWidth="1"/>
    <col min="30" max="30" width="9.1640625" style="151"/>
    <col min="31" max="31" width="5.33203125" style="151" customWidth="1"/>
    <col min="32" max="33" width="5.83203125" style="151" customWidth="1"/>
    <col min="34" max="34" width="5.1640625" style="151" customWidth="1"/>
    <col min="35" max="35" width="5" style="151" customWidth="1"/>
    <col min="36" max="36" width="5.6640625" style="151" customWidth="1"/>
    <col min="37" max="37" width="6" style="151" customWidth="1"/>
    <col min="38" max="38" width="5.33203125" style="151" customWidth="1"/>
    <col min="39" max="39" width="5.6640625" style="151" customWidth="1"/>
    <col min="40" max="40" width="5.33203125" style="151" customWidth="1"/>
    <col min="41" max="41" width="5.6640625" style="151" customWidth="1"/>
    <col min="42" max="42" width="6.33203125" style="151" customWidth="1"/>
    <col min="43" max="16384" width="9.1640625" style="151"/>
  </cols>
  <sheetData>
    <row r="1" spans="2:42" ht="14.25" customHeight="1" thickBot="1" x14ac:dyDescent="0.25"/>
    <row r="2" spans="2:42" ht="39" customHeight="1" x14ac:dyDescent="0.2">
      <c r="B2" s="548"/>
      <c r="C2" s="611"/>
      <c r="D2" s="549"/>
      <c r="E2" s="337" t="s">
        <v>0</v>
      </c>
      <c r="F2" s="337"/>
      <c r="G2" s="382" t="s">
        <v>1</v>
      </c>
      <c r="H2" s="383"/>
      <c r="I2" s="383"/>
      <c r="J2" s="383"/>
      <c r="K2" s="383"/>
      <c r="L2" s="383"/>
      <c r="M2" s="383"/>
      <c r="N2" s="383"/>
      <c r="O2" s="383"/>
      <c r="P2" s="383"/>
      <c r="Q2" s="383"/>
      <c r="R2" s="383"/>
      <c r="S2" s="383"/>
      <c r="T2" s="383"/>
      <c r="U2" s="383"/>
      <c r="V2" s="383"/>
      <c r="W2" s="383"/>
      <c r="X2" s="383"/>
      <c r="Y2" s="383"/>
      <c r="Z2" s="383"/>
      <c r="AA2" s="383"/>
      <c r="AB2" s="384"/>
      <c r="AC2" s="449" t="s">
        <v>2</v>
      </c>
      <c r="AD2" s="855"/>
      <c r="AE2" s="855"/>
      <c r="AF2" s="855"/>
      <c r="AG2" s="844"/>
      <c r="AH2" s="844"/>
      <c r="AI2" s="844"/>
      <c r="AJ2" s="844"/>
      <c r="AK2" s="844"/>
      <c r="AL2" s="844"/>
      <c r="AM2" s="844"/>
      <c r="AN2" s="844"/>
      <c r="AO2" s="844"/>
      <c r="AP2" s="845"/>
    </row>
    <row r="3" spans="2:42" ht="34.5" customHeight="1" x14ac:dyDescent="0.2">
      <c r="B3" s="550"/>
      <c r="C3" s="612"/>
      <c r="D3" s="551"/>
      <c r="E3" s="338" t="s">
        <v>3</v>
      </c>
      <c r="F3" s="338"/>
      <c r="G3" s="385" t="s">
        <v>4</v>
      </c>
      <c r="H3" s="386"/>
      <c r="I3" s="386"/>
      <c r="J3" s="386"/>
      <c r="K3" s="386"/>
      <c r="L3" s="386"/>
      <c r="M3" s="386"/>
      <c r="N3" s="386"/>
      <c r="O3" s="386"/>
      <c r="P3" s="386"/>
      <c r="Q3" s="386"/>
      <c r="R3" s="386"/>
      <c r="S3" s="386"/>
      <c r="T3" s="386"/>
      <c r="U3" s="386"/>
      <c r="V3" s="386"/>
      <c r="W3" s="386"/>
      <c r="X3" s="386"/>
      <c r="Y3" s="386"/>
      <c r="Z3" s="386"/>
      <c r="AA3" s="386"/>
      <c r="AB3" s="387"/>
      <c r="AC3" s="451" t="s">
        <v>5</v>
      </c>
      <c r="AD3" s="856"/>
      <c r="AE3" s="856"/>
      <c r="AF3" s="856"/>
      <c r="AG3" s="846"/>
      <c r="AH3" s="846"/>
      <c r="AI3" s="846"/>
      <c r="AJ3" s="846"/>
      <c r="AK3" s="846"/>
      <c r="AL3" s="846"/>
      <c r="AM3" s="846"/>
      <c r="AN3" s="846"/>
      <c r="AO3" s="846"/>
      <c r="AP3" s="847"/>
    </row>
    <row r="4" spans="2:42" ht="34.5" customHeight="1" x14ac:dyDescent="0.2">
      <c r="B4" s="550"/>
      <c r="C4" s="612"/>
      <c r="D4" s="551"/>
      <c r="E4" s="338" t="s">
        <v>6</v>
      </c>
      <c r="F4" s="338"/>
      <c r="G4" s="385" t="s">
        <v>7</v>
      </c>
      <c r="H4" s="386"/>
      <c r="I4" s="386"/>
      <c r="J4" s="386"/>
      <c r="K4" s="386"/>
      <c r="L4" s="386"/>
      <c r="M4" s="386"/>
      <c r="N4" s="386"/>
      <c r="O4" s="386"/>
      <c r="P4" s="386"/>
      <c r="Q4" s="386"/>
      <c r="R4" s="386"/>
      <c r="S4" s="386"/>
      <c r="T4" s="386"/>
      <c r="U4" s="386"/>
      <c r="V4" s="386"/>
      <c r="W4" s="386"/>
      <c r="X4" s="386"/>
      <c r="Y4" s="386"/>
      <c r="Z4" s="386"/>
      <c r="AA4" s="386"/>
      <c r="AB4" s="387"/>
      <c r="AC4" s="354" t="s">
        <v>8</v>
      </c>
      <c r="AD4" s="453"/>
      <c r="AE4" s="453"/>
      <c r="AF4" s="453"/>
      <c r="AG4" s="848"/>
      <c r="AH4" s="848"/>
      <c r="AI4" s="848"/>
      <c r="AJ4" s="848"/>
      <c r="AK4" s="848"/>
      <c r="AL4" s="848"/>
      <c r="AM4" s="848"/>
      <c r="AN4" s="848"/>
      <c r="AO4" s="848"/>
      <c r="AP4" s="849"/>
    </row>
    <row r="5" spans="2:42" ht="39.75" customHeight="1" thickBot="1" x14ac:dyDescent="0.25">
      <c r="B5" s="550"/>
      <c r="C5" s="612"/>
      <c r="D5" s="551"/>
      <c r="E5" s="339" t="s">
        <v>9</v>
      </c>
      <c r="F5" s="339"/>
      <c r="G5" s="456" t="s">
        <v>10</v>
      </c>
      <c r="H5" s="457"/>
      <c r="I5" s="457"/>
      <c r="J5" s="457"/>
      <c r="K5" s="457"/>
      <c r="L5" s="457"/>
      <c r="M5" s="457"/>
      <c r="N5" s="457"/>
      <c r="O5" s="457"/>
      <c r="P5" s="457"/>
      <c r="Q5" s="457"/>
      <c r="R5" s="457"/>
      <c r="S5" s="457"/>
      <c r="T5" s="457"/>
      <c r="U5" s="457"/>
      <c r="V5" s="457"/>
      <c r="W5" s="457"/>
      <c r="X5" s="457"/>
      <c r="Y5" s="457"/>
      <c r="Z5" s="457"/>
      <c r="AA5" s="457"/>
      <c r="AB5" s="458"/>
      <c r="AC5" s="356"/>
      <c r="AD5" s="857"/>
      <c r="AE5" s="857"/>
      <c r="AF5" s="857"/>
      <c r="AG5" s="850"/>
      <c r="AH5" s="850"/>
      <c r="AI5" s="850"/>
      <c r="AJ5" s="850"/>
      <c r="AK5" s="850"/>
      <c r="AL5" s="850"/>
      <c r="AM5" s="850"/>
      <c r="AN5" s="850"/>
      <c r="AO5" s="850"/>
      <c r="AP5" s="851"/>
    </row>
    <row r="6" spans="2:42" ht="138.75" customHeight="1" thickBot="1" x14ac:dyDescent="0.25">
      <c r="B6" s="852" t="s">
        <v>775</v>
      </c>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3"/>
      <c r="AK6" s="853"/>
      <c r="AL6" s="853"/>
      <c r="AM6" s="853"/>
      <c r="AN6" s="853"/>
      <c r="AO6" s="853"/>
      <c r="AP6" s="854"/>
    </row>
    <row r="7" spans="2:42" ht="54" customHeight="1" x14ac:dyDescent="0.2">
      <c r="B7" s="834" t="s">
        <v>776</v>
      </c>
      <c r="C7" s="835"/>
      <c r="D7" s="835"/>
      <c r="E7" s="835"/>
      <c r="F7" s="835"/>
      <c r="G7" s="836"/>
      <c r="H7" s="837" t="s">
        <v>777</v>
      </c>
      <c r="I7" s="838"/>
      <c r="J7" s="838"/>
      <c r="K7" s="839"/>
      <c r="L7" s="834" t="s">
        <v>778</v>
      </c>
      <c r="M7" s="835"/>
      <c r="N7" s="835"/>
      <c r="O7" s="835"/>
      <c r="P7" s="835"/>
      <c r="Q7" s="836"/>
      <c r="R7" s="834" t="s">
        <v>779</v>
      </c>
      <c r="S7" s="835"/>
      <c r="T7" s="835"/>
      <c r="U7" s="836"/>
      <c r="V7" s="834" t="s">
        <v>780</v>
      </c>
      <c r="W7" s="835"/>
      <c r="X7" s="835"/>
      <c r="Y7" s="836"/>
      <c r="Z7" s="834" t="s">
        <v>781</v>
      </c>
      <c r="AA7" s="835"/>
      <c r="AB7" s="835"/>
      <c r="AC7" s="836"/>
      <c r="AD7" s="835" t="s">
        <v>782</v>
      </c>
      <c r="AE7" s="835"/>
      <c r="AF7" s="835"/>
      <c r="AG7" s="835"/>
      <c r="AH7" s="835"/>
      <c r="AI7" s="835"/>
      <c r="AJ7" s="835"/>
      <c r="AK7" s="835"/>
      <c r="AL7" s="835"/>
      <c r="AM7" s="835"/>
      <c r="AN7" s="835"/>
      <c r="AO7" s="835"/>
      <c r="AP7" s="836"/>
    </row>
    <row r="8" spans="2:42" ht="78" thickBot="1" x14ac:dyDescent="0.25">
      <c r="B8" s="153" t="s">
        <v>783</v>
      </c>
      <c r="C8" s="154" t="s">
        <v>784</v>
      </c>
      <c r="D8" s="154" t="s">
        <v>785</v>
      </c>
      <c r="E8" s="154" t="s">
        <v>786</v>
      </c>
      <c r="F8" s="154" t="s">
        <v>787</v>
      </c>
      <c r="G8" s="155" t="s">
        <v>788</v>
      </c>
      <c r="H8" s="156" t="s">
        <v>789</v>
      </c>
      <c r="I8" s="157" t="s">
        <v>29</v>
      </c>
      <c r="J8" s="157" t="s">
        <v>790</v>
      </c>
      <c r="K8" s="158" t="s">
        <v>791</v>
      </c>
      <c r="L8" s="159" t="s">
        <v>792</v>
      </c>
      <c r="M8" s="160" t="s">
        <v>793</v>
      </c>
      <c r="N8" s="160" t="s">
        <v>794</v>
      </c>
      <c r="O8" s="160" t="s">
        <v>795</v>
      </c>
      <c r="P8" s="160" t="s">
        <v>796</v>
      </c>
      <c r="Q8" s="161" t="s">
        <v>797</v>
      </c>
      <c r="R8" s="159" t="s">
        <v>798</v>
      </c>
      <c r="S8" s="160" t="s">
        <v>799</v>
      </c>
      <c r="T8" s="160" t="s">
        <v>800</v>
      </c>
      <c r="U8" s="161" t="s">
        <v>801</v>
      </c>
      <c r="V8" s="162" t="s">
        <v>789</v>
      </c>
      <c r="W8" s="163" t="s">
        <v>29</v>
      </c>
      <c r="X8" s="163" t="s">
        <v>802</v>
      </c>
      <c r="Y8" s="164" t="s">
        <v>791</v>
      </c>
      <c r="Z8" s="165" t="s">
        <v>40</v>
      </c>
      <c r="AA8" s="154" t="s">
        <v>803</v>
      </c>
      <c r="AB8" s="154" t="s">
        <v>804</v>
      </c>
      <c r="AC8" s="155" t="s">
        <v>805</v>
      </c>
      <c r="AD8" s="166" t="s">
        <v>806</v>
      </c>
      <c r="AE8" s="157" t="s">
        <v>807</v>
      </c>
      <c r="AF8" s="157" t="s">
        <v>808</v>
      </c>
      <c r="AG8" s="157" t="s">
        <v>809</v>
      </c>
      <c r="AH8" s="157" t="s">
        <v>810</v>
      </c>
      <c r="AI8" s="157" t="s">
        <v>811</v>
      </c>
      <c r="AJ8" s="157" t="s">
        <v>812</v>
      </c>
      <c r="AK8" s="157" t="s">
        <v>813</v>
      </c>
      <c r="AL8" s="157" t="s">
        <v>814</v>
      </c>
      <c r="AM8" s="157" t="s">
        <v>815</v>
      </c>
      <c r="AN8" s="157" t="s">
        <v>816</v>
      </c>
      <c r="AO8" s="157" t="s">
        <v>817</v>
      </c>
      <c r="AP8" s="167" t="s">
        <v>818</v>
      </c>
    </row>
    <row r="9" spans="2:42" ht="16" hidden="1" x14ac:dyDescent="0.2">
      <c r="B9" s="843" t="str">
        <f>'3-IDENTIFICACIÓN DEL RIESGO'!B12</f>
        <v>Direccionamiento Estratégico</v>
      </c>
      <c r="C9" s="811">
        <v>1</v>
      </c>
      <c r="D9" s="619" t="str">
        <f>'3-IDENTIFICACIÓN DEL RIESGO'!G12</f>
        <v>Riesgo 1</v>
      </c>
      <c r="E9" s="619" t="s">
        <v>819</v>
      </c>
      <c r="F9" s="133" t="str">
        <f>'3-IDENTIFICACIÓN DEL RIESGO'!H12</f>
        <v>Causa 1 Riesgo 1</v>
      </c>
      <c r="G9" s="133" t="str">
        <f>'3-IDENTIFICACIÓN DEL RIESGO'!L12</f>
        <v>Consecuencia 1 Riesgo 1</v>
      </c>
      <c r="H9" s="823">
        <f>'4-VALORACIÓN DEL RIESGO'!G11</f>
        <v>0</v>
      </c>
      <c r="I9" s="823" t="str">
        <f>'4-VALORACIÓN DEL RIESGO'!AC11</f>
        <v>Moderado</v>
      </c>
      <c r="J9" s="823" t="b">
        <f>'4-VALORACIÓN DEL RIESGO'!AE11</f>
        <v>0</v>
      </c>
      <c r="K9" s="823" t="str">
        <f>'4-VALORACIÓN DEL RIESGO'!AF11</f>
        <v>Reducir</v>
      </c>
      <c r="L9" s="168" t="s">
        <v>820</v>
      </c>
      <c r="M9" s="133" t="e">
        <f>'5-CONTROLES'!#REF!</f>
        <v>#REF!</v>
      </c>
      <c r="N9" s="133" t="e">
        <f>'5-CONTROLES'!#REF!</f>
        <v>#REF!</v>
      </c>
      <c r="O9" s="133" t="e">
        <f>'5-CONTROLES'!#REF!</f>
        <v>#REF!</v>
      </c>
      <c r="P9" s="133" t="e">
        <f>'5-CONTROLES'!#REF!</f>
        <v>#REF!</v>
      </c>
      <c r="Q9" s="858"/>
      <c r="R9" s="133" t="e">
        <f>'5-CONTROLES'!#REF!</f>
        <v>#REF!</v>
      </c>
      <c r="S9" s="133" t="e">
        <f>'5-CONTROLES'!#REF!</f>
        <v>#REF!</v>
      </c>
      <c r="T9" s="133" t="e">
        <f>'5-CONTROLES'!#REF!</f>
        <v>#REF!</v>
      </c>
      <c r="U9" s="619" t="e">
        <f>'5-CONTROLES'!#REF!</f>
        <v>#REF!</v>
      </c>
      <c r="V9" s="823" t="e">
        <f>'5-CONTROLES'!#REF!</f>
        <v>#REF!</v>
      </c>
      <c r="W9" s="823" t="e">
        <f>'5-CONTROLES'!#REF!</f>
        <v>#REF!</v>
      </c>
      <c r="X9" s="823" t="e">
        <f>'5-CONTROLES'!#REF!</f>
        <v>#REF!</v>
      </c>
      <c r="Y9" s="823" t="e">
        <f>'5-CONTROLES'!#REF!</f>
        <v>#REF!</v>
      </c>
      <c r="Z9" s="196" t="s">
        <v>821</v>
      </c>
      <c r="AA9" s="184"/>
      <c r="AB9" s="185"/>
      <c r="AC9" s="185"/>
      <c r="AD9" s="188"/>
      <c r="AE9" s="186"/>
      <c r="AF9" s="186"/>
      <c r="AG9" s="188"/>
      <c r="AH9" s="22"/>
      <c r="AI9" s="12"/>
      <c r="AJ9" s="22"/>
      <c r="AK9" s="22"/>
      <c r="AL9" s="22"/>
      <c r="AM9" s="22"/>
      <c r="AN9" s="22"/>
      <c r="AO9" s="22"/>
      <c r="AP9" s="12"/>
    </row>
    <row r="10" spans="2:42" ht="16" hidden="1" x14ac:dyDescent="0.2">
      <c r="B10" s="829"/>
      <c r="C10" s="812"/>
      <c r="D10" s="621"/>
      <c r="E10" s="621"/>
      <c r="F10" s="133" t="str">
        <f>'3-IDENTIFICACIÓN DEL RIESGO'!H13</f>
        <v>Causa 2 Riesgo 1</v>
      </c>
      <c r="G10" s="133" t="str">
        <f>'3-IDENTIFICACIÓN DEL RIESGO'!L13</f>
        <v>Consecuencia 2 Riesgo 1</v>
      </c>
      <c r="H10" s="825"/>
      <c r="I10" s="825"/>
      <c r="J10" s="825"/>
      <c r="K10" s="825"/>
      <c r="L10" s="168" t="s">
        <v>822</v>
      </c>
      <c r="M10" s="133" t="e">
        <f>'5-CONTROLES'!#REF!</f>
        <v>#REF!</v>
      </c>
      <c r="N10" s="133" t="e">
        <f>'5-CONTROLES'!#REF!</f>
        <v>#REF!</v>
      </c>
      <c r="O10" s="133" t="e">
        <f>'5-CONTROLES'!#REF!</f>
        <v>#REF!</v>
      </c>
      <c r="P10" s="133" t="e">
        <f>'5-CONTROLES'!#REF!</f>
        <v>#REF!</v>
      </c>
      <c r="Q10" s="859"/>
      <c r="R10" s="133" t="e">
        <f>'5-CONTROLES'!#REF!</f>
        <v>#REF!</v>
      </c>
      <c r="S10" s="133" t="e">
        <f>'5-CONTROLES'!#REF!</f>
        <v>#REF!</v>
      </c>
      <c r="T10" s="133" t="e">
        <f>'5-CONTROLES'!#REF!</f>
        <v>#REF!</v>
      </c>
      <c r="U10" s="621"/>
      <c r="V10" s="825"/>
      <c r="W10" s="825"/>
      <c r="X10" s="825"/>
      <c r="Y10" s="825"/>
      <c r="Z10" s="196" t="s">
        <v>823</v>
      </c>
      <c r="AA10" s="22"/>
      <c r="AB10" s="22"/>
      <c r="AC10" s="22"/>
      <c r="AD10" s="22"/>
      <c r="AE10" s="22"/>
      <c r="AF10" s="22"/>
      <c r="AG10" s="22"/>
      <c r="AH10" s="22"/>
      <c r="AI10" s="22"/>
      <c r="AJ10" s="22"/>
      <c r="AK10" s="22"/>
      <c r="AL10" s="22"/>
      <c r="AM10" s="22"/>
      <c r="AN10" s="22"/>
      <c r="AO10" s="22"/>
      <c r="AP10" s="22"/>
    </row>
    <row r="11" spans="2:42" ht="15" hidden="1" customHeight="1" x14ac:dyDescent="0.2">
      <c r="B11" s="829"/>
      <c r="C11" s="811">
        <v>2</v>
      </c>
      <c r="D11" s="619" t="str">
        <f>'3-IDENTIFICACIÓN DEL RIESGO'!G14</f>
        <v>Riesgo 2</v>
      </c>
      <c r="E11" s="619" t="s">
        <v>819</v>
      </c>
      <c r="F11" s="133" t="str">
        <f>'3-IDENTIFICACIÓN DEL RIESGO'!H14</f>
        <v>Causa 1 Riesgo 2</v>
      </c>
      <c r="G11" s="133" t="str">
        <f>'3-IDENTIFICACIÓN DEL RIESGO'!L14</f>
        <v>Consecuencia 1 Riesgo 2</v>
      </c>
      <c r="H11" s="823">
        <f>'4-VALORACIÓN DEL RIESGO'!G12</f>
        <v>0</v>
      </c>
      <c r="I11" s="823" t="str">
        <f>'4-VALORACIÓN DEL RIESGO'!AC12</f>
        <v>Moderado</v>
      </c>
      <c r="J11" s="823" t="b">
        <f>'4-VALORACIÓN DEL RIESGO'!AE12</f>
        <v>0</v>
      </c>
      <c r="K11" s="823" t="str">
        <f>'4-VALORACIÓN DEL RIESGO'!AF12</f>
        <v>Reducir</v>
      </c>
      <c r="L11" s="168" t="s">
        <v>824</v>
      </c>
      <c r="M11" s="133" t="e">
        <f>'5-CONTROLES'!#REF!</f>
        <v>#REF!</v>
      </c>
      <c r="N11" s="133" t="e">
        <f>'5-CONTROLES'!#REF!</f>
        <v>#REF!</v>
      </c>
      <c r="O11" s="133" t="e">
        <f>'5-CONTROLES'!#REF!</f>
        <v>#REF!</v>
      </c>
      <c r="P11" s="133" t="e">
        <f>'5-CONTROLES'!#REF!</f>
        <v>#REF!</v>
      </c>
      <c r="Q11" s="22"/>
      <c r="R11" s="133" t="e">
        <f>'5-CONTROLES'!#REF!</f>
        <v>#REF!</v>
      </c>
      <c r="S11" s="133" t="e">
        <f>'5-CONTROLES'!#REF!</f>
        <v>#REF!</v>
      </c>
      <c r="T11" s="133" t="e">
        <f>'5-CONTROLES'!#REF!</f>
        <v>#REF!</v>
      </c>
      <c r="U11" s="619" t="e">
        <f>'5-CONTROLES'!#REF!</f>
        <v>#REF!</v>
      </c>
      <c r="V11" s="823" t="e">
        <f>'5-CONTROLES'!#REF!</f>
        <v>#REF!</v>
      </c>
      <c r="W11" s="823" t="e">
        <f>'5-CONTROLES'!#REF!</f>
        <v>#REF!</v>
      </c>
      <c r="X11" s="823" t="e">
        <f>'5-CONTROLES'!#REF!</f>
        <v>#REF!</v>
      </c>
      <c r="Y11" s="823" t="e">
        <f>'5-CONTROLES'!#REF!</f>
        <v>#REF!</v>
      </c>
      <c r="Z11" s="196" t="s">
        <v>825</v>
      </c>
      <c r="AA11" s="22"/>
      <c r="AB11" s="22"/>
      <c r="AC11" s="22"/>
      <c r="AD11" s="22"/>
      <c r="AE11" s="22"/>
      <c r="AF11" s="22"/>
      <c r="AG11" s="22"/>
      <c r="AH11" s="22"/>
      <c r="AI11" s="22"/>
      <c r="AJ11" s="22"/>
      <c r="AK11" s="22"/>
      <c r="AL11" s="22"/>
      <c r="AM11" s="22"/>
      <c r="AN11" s="22"/>
      <c r="AO11" s="22"/>
      <c r="AP11" s="22"/>
    </row>
    <row r="12" spans="2:42" ht="16" hidden="1" x14ac:dyDescent="0.2">
      <c r="B12" s="829"/>
      <c r="C12" s="812"/>
      <c r="D12" s="621"/>
      <c r="E12" s="621"/>
      <c r="F12" s="133" t="str">
        <f>'3-IDENTIFICACIÓN DEL RIESGO'!H15</f>
        <v>Causa 2 Riesgo 2</v>
      </c>
      <c r="G12" s="133" t="str">
        <f>'3-IDENTIFICACIÓN DEL RIESGO'!L15</f>
        <v>Consecuencia 2 Riesgo 2</v>
      </c>
      <c r="H12" s="825"/>
      <c r="I12" s="825"/>
      <c r="J12" s="825"/>
      <c r="K12" s="825"/>
      <c r="L12" s="168" t="s">
        <v>826</v>
      </c>
      <c r="M12" s="133" t="e">
        <f>'5-CONTROLES'!#REF!</f>
        <v>#REF!</v>
      </c>
      <c r="N12" s="133" t="e">
        <f>'5-CONTROLES'!#REF!</f>
        <v>#REF!</v>
      </c>
      <c r="O12" s="133" t="e">
        <f>'5-CONTROLES'!#REF!</f>
        <v>#REF!</v>
      </c>
      <c r="P12" s="133" t="e">
        <f>'5-CONTROLES'!#REF!</f>
        <v>#REF!</v>
      </c>
      <c r="Q12" s="22"/>
      <c r="R12" s="133" t="e">
        <f>'5-CONTROLES'!#REF!</f>
        <v>#REF!</v>
      </c>
      <c r="S12" s="133" t="e">
        <f>'5-CONTROLES'!#REF!</f>
        <v>#REF!</v>
      </c>
      <c r="T12" s="133" t="e">
        <f>'5-CONTROLES'!#REF!</f>
        <v>#REF!</v>
      </c>
      <c r="U12" s="621"/>
      <c r="V12" s="825"/>
      <c r="W12" s="825"/>
      <c r="X12" s="825"/>
      <c r="Y12" s="825"/>
      <c r="Z12" s="196" t="s">
        <v>827</v>
      </c>
      <c r="AA12" s="22"/>
      <c r="AB12" s="22"/>
      <c r="AC12" s="22"/>
      <c r="AD12" s="22"/>
      <c r="AE12" s="22"/>
      <c r="AF12" s="22"/>
      <c r="AG12" s="22"/>
      <c r="AH12" s="22"/>
      <c r="AI12" s="22"/>
      <c r="AJ12" s="22"/>
      <c r="AK12" s="22"/>
      <c r="AL12" s="22"/>
      <c r="AM12" s="22"/>
      <c r="AN12" s="22"/>
      <c r="AO12" s="22"/>
      <c r="AP12" s="22"/>
    </row>
    <row r="13" spans="2:42" ht="15" hidden="1" customHeight="1" x14ac:dyDescent="0.2">
      <c r="B13" s="829"/>
      <c r="C13" s="811">
        <v>3</v>
      </c>
      <c r="D13" s="619" t="str">
        <f>'3-IDENTIFICACIÓN DEL RIESGO'!G16</f>
        <v>Riesgo 3</v>
      </c>
      <c r="E13" s="619" t="s">
        <v>819</v>
      </c>
      <c r="F13" s="133" t="str">
        <f>'3-IDENTIFICACIÓN DEL RIESGO'!H16</f>
        <v>Causa 1 Riesgo 3</v>
      </c>
      <c r="G13" s="133" t="str">
        <f>'3-IDENTIFICACIÓN DEL RIESGO'!L16</f>
        <v>Consecuencia 1 Riesgo 3</v>
      </c>
      <c r="H13" s="823">
        <f>'4-VALORACIÓN DEL RIESGO'!G13</f>
        <v>0</v>
      </c>
      <c r="I13" s="823" t="str">
        <f>'4-VALORACIÓN DEL RIESGO'!AC13</f>
        <v>Moderado</v>
      </c>
      <c r="J13" s="823" t="b">
        <f>'4-VALORACIÓN DEL RIESGO'!AE13</f>
        <v>0</v>
      </c>
      <c r="K13" s="823" t="str">
        <f>'4-VALORACIÓN DEL RIESGO'!AF13</f>
        <v>Reducir</v>
      </c>
      <c r="L13" s="168" t="s">
        <v>828</v>
      </c>
      <c r="M13" s="133" t="e">
        <f>'5-CONTROLES'!#REF!</f>
        <v>#REF!</v>
      </c>
      <c r="N13" s="133" t="e">
        <f>'5-CONTROLES'!#REF!</f>
        <v>#REF!</v>
      </c>
      <c r="O13" s="133" t="e">
        <f>'5-CONTROLES'!#REF!</f>
        <v>#REF!</v>
      </c>
      <c r="P13" s="133" t="e">
        <f>'5-CONTROLES'!#REF!</f>
        <v>#REF!</v>
      </c>
      <c r="Q13" s="22"/>
      <c r="R13" s="133" t="e">
        <f>'5-CONTROLES'!#REF!</f>
        <v>#REF!</v>
      </c>
      <c r="S13" s="133" t="e">
        <f>'5-CONTROLES'!#REF!</f>
        <v>#REF!</v>
      </c>
      <c r="T13" s="133" t="e">
        <f>'5-CONTROLES'!#REF!</f>
        <v>#REF!</v>
      </c>
      <c r="U13" s="619" t="e">
        <f>'5-CONTROLES'!#REF!</f>
        <v>#REF!</v>
      </c>
      <c r="V13" s="823" t="e">
        <f>'5-CONTROLES'!#REF!</f>
        <v>#REF!</v>
      </c>
      <c r="W13" s="823" t="e">
        <f>'5-CONTROLES'!#REF!</f>
        <v>#REF!</v>
      </c>
      <c r="X13" s="823" t="e">
        <f>'5-CONTROLES'!#REF!</f>
        <v>#REF!</v>
      </c>
      <c r="Y13" s="823" t="e">
        <f>'5-CONTROLES'!#REF!</f>
        <v>#REF!</v>
      </c>
      <c r="Z13" s="196" t="s">
        <v>829</v>
      </c>
      <c r="AA13" s="22"/>
      <c r="AB13" s="22"/>
      <c r="AC13" s="22"/>
      <c r="AD13" s="22"/>
      <c r="AE13" s="22"/>
      <c r="AF13" s="22"/>
      <c r="AG13" s="22"/>
      <c r="AH13" s="22"/>
      <c r="AI13" s="22"/>
      <c r="AJ13" s="22"/>
      <c r="AK13" s="22"/>
      <c r="AL13" s="22"/>
      <c r="AM13" s="22"/>
      <c r="AN13" s="22"/>
      <c r="AO13" s="22"/>
      <c r="AP13" s="22"/>
    </row>
    <row r="14" spans="2:42" ht="16" hidden="1" x14ac:dyDescent="0.2">
      <c r="B14" s="829"/>
      <c r="C14" s="812"/>
      <c r="D14" s="621"/>
      <c r="E14" s="621"/>
      <c r="F14" s="133" t="str">
        <f>'3-IDENTIFICACIÓN DEL RIESGO'!H17</f>
        <v>Causa 2 Riesgo 3</v>
      </c>
      <c r="G14" s="133" t="str">
        <f>'3-IDENTIFICACIÓN DEL RIESGO'!L17</f>
        <v>Consecuencia 2 Riesgo 3</v>
      </c>
      <c r="H14" s="825"/>
      <c r="I14" s="825"/>
      <c r="J14" s="825"/>
      <c r="K14" s="825"/>
      <c r="L14" s="168" t="s">
        <v>830</v>
      </c>
      <c r="M14" s="133" t="e">
        <f>'5-CONTROLES'!#REF!</f>
        <v>#REF!</v>
      </c>
      <c r="N14" s="133" t="e">
        <f>'5-CONTROLES'!#REF!</f>
        <v>#REF!</v>
      </c>
      <c r="O14" s="133" t="e">
        <f>'5-CONTROLES'!#REF!</f>
        <v>#REF!</v>
      </c>
      <c r="P14" s="133" t="e">
        <f>'5-CONTROLES'!#REF!</f>
        <v>#REF!</v>
      </c>
      <c r="Q14" s="22"/>
      <c r="R14" s="133" t="e">
        <f>'5-CONTROLES'!#REF!</f>
        <v>#REF!</v>
      </c>
      <c r="S14" s="133" t="e">
        <f>'5-CONTROLES'!#REF!</f>
        <v>#REF!</v>
      </c>
      <c r="T14" s="133" t="e">
        <f>'5-CONTROLES'!#REF!</f>
        <v>#REF!</v>
      </c>
      <c r="U14" s="621"/>
      <c r="V14" s="825"/>
      <c r="W14" s="825"/>
      <c r="X14" s="825"/>
      <c r="Y14" s="825"/>
      <c r="Z14" s="196" t="s">
        <v>831</v>
      </c>
      <c r="AA14" s="22"/>
      <c r="AB14" s="22"/>
      <c r="AC14" s="22"/>
      <c r="AD14" s="22"/>
      <c r="AE14" s="22"/>
      <c r="AF14" s="22"/>
      <c r="AG14" s="22"/>
      <c r="AH14" s="22"/>
      <c r="AI14" s="22"/>
      <c r="AJ14" s="22"/>
      <c r="AK14" s="22"/>
      <c r="AL14" s="22"/>
      <c r="AM14" s="22"/>
      <c r="AN14" s="22"/>
      <c r="AO14" s="22"/>
      <c r="AP14" s="22"/>
    </row>
    <row r="15" spans="2:42" ht="15" hidden="1" customHeight="1" x14ac:dyDescent="0.2">
      <c r="B15" s="829"/>
      <c r="C15" s="811">
        <v>4</v>
      </c>
      <c r="D15" s="619" t="str">
        <f>'3-IDENTIFICACIÓN DEL RIESGO'!G18</f>
        <v>Riesgo 4</v>
      </c>
      <c r="E15" s="619" t="s">
        <v>819</v>
      </c>
      <c r="F15" s="133" t="str">
        <f>'3-IDENTIFICACIÓN DEL RIESGO'!H18</f>
        <v>Causa 1 Riesgo 4</v>
      </c>
      <c r="G15" s="133" t="str">
        <f>'3-IDENTIFICACIÓN DEL RIESGO'!L18</f>
        <v>Consecuencia 1 Riesgo 4</v>
      </c>
      <c r="H15" s="823">
        <f>'4-VALORACIÓN DEL RIESGO'!G14</f>
        <v>0</v>
      </c>
      <c r="I15" s="823" t="str">
        <f>'4-VALORACIÓN DEL RIESGO'!AC14</f>
        <v>Moderado</v>
      </c>
      <c r="J15" s="823" t="b">
        <f>'4-VALORACIÓN DEL RIESGO'!AE14</f>
        <v>0</v>
      </c>
      <c r="K15" s="823" t="str">
        <f>'4-VALORACIÓN DEL RIESGO'!AF14</f>
        <v>Reducir</v>
      </c>
      <c r="L15" s="168" t="s">
        <v>832</v>
      </c>
      <c r="M15" s="133" t="e">
        <f>'5-CONTROLES'!#REF!</f>
        <v>#REF!</v>
      </c>
      <c r="N15" s="133" t="e">
        <f>'5-CONTROLES'!#REF!</f>
        <v>#REF!</v>
      </c>
      <c r="O15" s="133" t="e">
        <f>'5-CONTROLES'!#REF!</f>
        <v>#REF!</v>
      </c>
      <c r="P15" s="133" t="e">
        <f>'5-CONTROLES'!#REF!</f>
        <v>#REF!</v>
      </c>
      <c r="Q15" s="22"/>
      <c r="R15" s="133" t="e">
        <f>'5-CONTROLES'!#REF!</f>
        <v>#REF!</v>
      </c>
      <c r="S15" s="133" t="e">
        <f>'5-CONTROLES'!#REF!</f>
        <v>#REF!</v>
      </c>
      <c r="T15" s="133" t="e">
        <f>'5-CONTROLES'!#REF!</f>
        <v>#REF!</v>
      </c>
      <c r="U15" s="619" t="e">
        <f>'5-CONTROLES'!#REF!</f>
        <v>#REF!</v>
      </c>
      <c r="V15" s="823" t="e">
        <f>'5-CONTROLES'!#REF!</f>
        <v>#REF!</v>
      </c>
      <c r="W15" s="823" t="e">
        <f>'5-CONTROLES'!#REF!</f>
        <v>#REF!</v>
      </c>
      <c r="X15" s="823" t="e">
        <f>'5-CONTROLES'!#REF!</f>
        <v>#REF!</v>
      </c>
      <c r="Y15" s="823" t="e">
        <f>'5-CONTROLES'!#REF!</f>
        <v>#REF!</v>
      </c>
      <c r="Z15" s="196" t="s">
        <v>833</v>
      </c>
      <c r="AA15" s="22"/>
      <c r="AB15" s="22"/>
      <c r="AC15" s="22"/>
      <c r="AD15" s="22"/>
      <c r="AE15" s="22"/>
      <c r="AF15" s="22"/>
      <c r="AG15" s="22"/>
      <c r="AH15" s="22"/>
      <c r="AI15" s="22"/>
      <c r="AJ15" s="22"/>
      <c r="AK15" s="22"/>
      <c r="AL15" s="22"/>
      <c r="AM15" s="22"/>
      <c r="AN15" s="22"/>
      <c r="AO15" s="22"/>
      <c r="AP15" s="22"/>
    </row>
    <row r="16" spans="2:42" ht="16" hidden="1" x14ac:dyDescent="0.2">
      <c r="B16" s="829"/>
      <c r="C16" s="812"/>
      <c r="D16" s="621"/>
      <c r="E16" s="621"/>
      <c r="F16" s="133" t="str">
        <f>'3-IDENTIFICACIÓN DEL RIESGO'!H19</f>
        <v>Causa 2 Riesgo 4</v>
      </c>
      <c r="G16" s="133" t="str">
        <f>'3-IDENTIFICACIÓN DEL RIESGO'!L19</f>
        <v>Consecuencia 2 Riesgo 4</v>
      </c>
      <c r="H16" s="825"/>
      <c r="I16" s="825"/>
      <c r="J16" s="825"/>
      <c r="K16" s="825"/>
      <c r="L16" s="168" t="s">
        <v>834</v>
      </c>
      <c r="M16" s="133" t="e">
        <f>'5-CONTROLES'!#REF!</f>
        <v>#REF!</v>
      </c>
      <c r="N16" s="133" t="e">
        <f>'5-CONTROLES'!#REF!</f>
        <v>#REF!</v>
      </c>
      <c r="O16" s="133" t="e">
        <f>'5-CONTROLES'!#REF!</f>
        <v>#REF!</v>
      </c>
      <c r="P16" s="133" t="e">
        <f>'5-CONTROLES'!#REF!</f>
        <v>#REF!</v>
      </c>
      <c r="Q16" s="22"/>
      <c r="R16" s="133" t="e">
        <f>'5-CONTROLES'!#REF!</f>
        <v>#REF!</v>
      </c>
      <c r="S16" s="133" t="e">
        <f>'5-CONTROLES'!#REF!</f>
        <v>#REF!</v>
      </c>
      <c r="T16" s="133" t="e">
        <f>'5-CONTROLES'!#REF!</f>
        <v>#REF!</v>
      </c>
      <c r="U16" s="621"/>
      <c r="V16" s="825"/>
      <c r="W16" s="825"/>
      <c r="X16" s="825"/>
      <c r="Y16" s="825"/>
      <c r="Z16" s="196" t="s">
        <v>835</v>
      </c>
      <c r="AA16" s="22"/>
      <c r="AB16" s="22"/>
      <c r="AC16" s="22"/>
      <c r="AD16" s="22"/>
      <c r="AE16" s="22"/>
      <c r="AF16" s="22"/>
      <c r="AG16" s="22"/>
      <c r="AH16" s="22"/>
      <c r="AI16" s="22"/>
      <c r="AJ16" s="22"/>
      <c r="AK16" s="22"/>
      <c r="AL16" s="22"/>
      <c r="AM16" s="22"/>
      <c r="AN16" s="22"/>
      <c r="AO16" s="22"/>
      <c r="AP16" s="22"/>
    </row>
    <row r="17" spans="2:42" ht="15" hidden="1" customHeight="1" x14ac:dyDescent="0.2">
      <c r="B17" s="829"/>
      <c r="C17" s="811">
        <v>5</v>
      </c>
      <c r="D17" s="619" t="str">
        <f>'3-IDENTIFICACIÓN DEL RIESGO'!G20</f>
        <v>Riesgo 5</v>
      </c>
      <c r="E17" s="619" t="s">
        <v>819</v>
      </c>
      <c r="F17" s="133" t="str">
        <f>'3-IDENTIFICACIÓN DEL RIESGO'!H20</f>
        <v>Causa 1 Riesgo 5</v>
      </c>
      <c r="G17" s="133" t="str">
        <f>'3-IDENTIFICACIÓN DEL RIESGO'!L20</f>
        <v>Consecuencia 1 Riesgo 5</v>
      </c>
      <c r="H17" s="823">
        <f>'4-VALORACIÓN DEL RIESGO'!G15</f>
        <v>0</v>
      </c>
      <c r="I17" s="823" t="str">
        <f>'4-VALORACIÓN DEL RIESGO'!AC15</f>
        <v>Moderado</v>
      </c>
      <c r="J17" s="823" t="b">
        <f>'4-VALORACIÓN DEL RIESGO'!AE15</f>
        <v>0</v>
      </c>
      <c r="K17" s="823" t="str">
        <f>'4-VALORACIÓN DEL RIESGO'!AF15</f>
        <v>Reducir</v>
      </c>
      <c r="L17" s="168" t="s">
        <v>836</v>
      </c>
      <c r="M17" s="133" t="e">
        <f>'5-CONTROLES'!#REF!</f>
        <v>#REF!</v>
      </c>
      <c r="N17" s="133" t="e">
        <f>'5-CONTROLES'!#REF!</f>
        <v>#REF!</v>
      </c>
      <c r="O17" s="133" t="e">
        <f>'5-CONTROLES'!#REF!</f>
        <v>#REF!</v>
      </c>
      <c r="P17" s="133" t="e">
        <f>'5-CONTROLES'!#REF!</f>
        <v>#REF!</v>
      </c>
      <c r="Q17" s="22"/>
      <c r="R17" s="133" t="e">
        <f>'5-CONTROLES'!#REF!</f>
        <v>#REF!</v>
      </c>
      <c r="S17" s="133" t="e">
        <f>'5-CONTROLES'!#REF!</f>
        <v>#REF!</v>
      </c>
      <c r="T17" s="133" t="e">
        <f>'5-CONTROLES'!#REF!</f>
        <v>#REF!</v>
      </c>
      <c r="U17" s="619" t="e">
        <f>'5-CONTROLES'!#REF!</f>
        <v>#REF!</v>
      </c>
      <c r="V17" s="823" t="e">
        <f>'5-CONTROLES'!#REF!</f>
        <v>#REF!</v>
      </c>
      <c r="W17" s="823" t="e">
        <f>'5-CONTROLES'!#REF!</f>
        <v>#REF!</v>
      </c>
      <c r="X17" s="823" t="e">
        <f>'5-CONTROLES'!#REF!</f>
        <v>#REF!</v>
      </c>
      <c r="Y17" s="823" t="e">
        <f>'5-CONTROLES'!#REF!</f>
        <v>#REF!</v>
      </c>
      <c r="Z17" s="196" t="s">
        <v>837</v>
      </c>
      <c r="AA17" s="22"/>
      <c r="AB17" s="22"/>
      <c r="AC17" s="22"/>
      <c r="AD17" s="22"/>
      <c r="AE17" s="22"/>
      <c r="AF17" s="22"/>
      <c r="AG17" s="22"/>
      <c r="AH17" s="22"/>
      <c r="AI17" s="22"/>
      <c r="AJ17" s="22"/>
      <c r="AK17" s="22"/>
      <c r="AL17" s="22"/>
      <c r="AM17" s="22"/>
      <c r="AN17" s="22"/>
      <c r="AO17" s="22"/>
      <c r="AP17" s="22"/>
    </row>
    <row r="18" spans="2:42" ht="16" hidden="1" x14ac:dyDescent="0.2">
      <c r="B18" s="830"/>
      <c r="C18" s="812"/>
      <c r="D18" s="621"/>
      <c r="E18" s="621"/>
      <c r="F18" s="133" t="str">
        <f>'3-IDENTIFICACIÓN DEL RIESGO'!H21</f>
        <v>Causa 2 Riesgo 5</v>
      </c>
      <c r="G18" s="133" t="str">
        <f>'3-IDENTIFICACIÓN DEL RIESGO'!L21</f>
        <v>Consecuencia 2 Riesgo 5</v>
      </c>
      <c r="H18" s="825"/>
      <c r="I18" s="825"/>
      <c r="J18" s="825"/>
      <c r="K18" s="825"/>
      <c r="L18" s="168" t="s">
        <v>838</v>
      </c>
      <c r="M18" s="133" t="e">
        <f>'5-CONTROLES'!#REF!</f>
        <v>#REF!</v>
      </c>
      <c r="N18" s="133" t="e">
        <f>'5-CONTROLES'!#REF!</f>
        <v>#REF!</v>
      </c>
      <c r="O18" s="133" t="e">
        <f>'5-CONTROLES'!#REF!</f>
        <v>#REF!</v>
      </c>
      <c r="P18" s="133" t="e">
        <f>'5-CONTROLES'!#REF!</f>
        <v>#REF!</v>
      </c>
      <c r="Q18" s="22"/>
      <c r="R18" s="133" t="e">
        <f>'5-CONTROLES'!#REF!</f>
        <v>#REF!</v>
      </c>
      <c r="S18" s="133" t="e">
        <f>'5-CONTROLES'!#REF!</f>
        <v>#REF!</v>
      </c>
      <c r="T18" s="133" t="e">
        <f>'5-CONTROLES'!#REF!</f>
        <v>#REF!</v>
      </c>
      <c r="U18" s="621"/>
      <c r="V18" s="825"/>
      <c r="W18" s="825"/>
      <c r="X18" s="825"/>
      <c r="Y18" s="825"/>
      <c r="Z18" s="196" t="s">
        <v>839</v>
      </c>
      <c r="AA18" s="22"/>
      <c r="AB18" s="22"/>
      <c r="AC18" s="22"/>
      <c r="AD18" s="22"/>
      <c r="AE18" s="22"/>
      <c r="AF18" s="22"/>
      <c r="AG18" s="22"/>
      <c r="AH18" s="22"/>
      <c r="AI18" s="22"/>
      <c r="AJ18" s="22"/>
      <c r="AK18" s="22"/>
      <c r="AL18" s="22"/>
      <c r="AM18" s="22"/>
      <c r="AN18" s="22"/>
      <c r="AO18" s="22"/>
      <c r="AP18" s="22"/>
    </row>
    <row r="19" spans="2:42" ht="15" hidden="1" customHeight="1" x14ac:dyDescent="0.2">
      <c r="B19" s="828" t="str">
        <f>'3-IDENTIFICACIÓN DEL RIESGO'!B22</f>
        <v>Comunicación y Gestión con Grupos de Interés.</v>
      </c>
      <c r="C19" s="811">
        <v>6</v>
      </c>
      <c r="D19" s="619" t="str">
        <f>'3-IDENTIFICACIÓN DEL RIESGO'!G22</f>
        <v>Riesgo 1</v>
      </c>
      <c r="E19" s="619" t="s">
        <v>819</v>
      </c>
      <c r="F19" s="133" t="str">
        <f>'3-IDENTIFICACIÓN DEL RIESGO'!H22</f>
        <v>Causa 1 Riesgo 1</v>
      </c>
      <c r="G19" s="133" t="str">
        <f>'3-IDENTIFICACIÓN DEL RIESGO'!L22</f>
        <v>Consecuencia 1 Riesgo 1</v>
      </c>
      <c r="H19" s="823">
        <f>'4-VALORACIÓN DEL RIESGO'!G16</f>
        <v>0</v>
      </c>
      <c r="I19" s="823" t="str">
        <f>'4-VALORACIÓN DEL RIESGO'!AC16</f>
        <v>Moderado</v>
      </c>
      <c r="J19" s="823" t="b">
        <f>'4-VALORACIÓN DEL RIESGO'!AE16</f>
        <v>0</v>
      </c>
      <c r="K19" s="823" t="str">
        <f>'4-VALORACIÓN DEL RIESGO'!AF16</f>
        <v>Reducir</v>
      </c>
      <c r="L19" s="168" t="s">
        <v>840</v>
      </c>
      <c r="M19" s="133" t="e">
        <f>'5-CONTROLES'!#REF!</f>
        <v>#REF!</v>
      </c>
      <c r="N19" s="133" t="e">
        <f>'5-CONTROLES'!#REF!</f>
        <v>#REF!</v>
      </c>
      <c r="O19" s="133" t="e">
        <f>'5-CONTROLES'!#REF!</f>
        <v>#REF!</v>
      </c>
      <c r="P19" s="133" t="e">
        <f>'5-CONTROLES'!#REF!</f>
        <v>#REF!</v>
      </c>
      <c r="Q19" s="22"/>
      <c r="R19" s="133" t="e">
        <f>'5-CONTROLES'!#REF!</f>
        <v>#REF!</v>
      </c>
      <c r="S19" s="133" t="e">
        <f>'5-CONTROLES'!#REF!</f>
        <v>#REF!</v>
      </c>
      <c r="T19" s="133" t="e">
        <f>'5-CONTROLES'!#REF!</f>
        <v>#REF!</v>
      </c>
      <c r="U19" s="619" t="e">
        <f>'5-CONTROLES'!#REF!</f>
        <v>#REF!</v>
      </c>
      <c r="V19" s="823" t="e">
        <f>'5-CONTROLES'!#REF!</f>
        <v>#REF!</v>
      </c>
      <c r="W19" s="823" t="e">
        <f>'5-CONTROLES'!#REF!</f>
        <v>#REF!</v>
      </c>
      <c r="X19" s="823" t="e">
        <f>'5-CONTROLES'!#REF!</f>
        <v>#REF!</v>
      </c>
      <c r="Y19" s="823" t="e">
        <f>'5-CONTROLES'!#REF!</f>
        <v>#REF!</v>
      </c>
      <c r="Z19" s="196" t="s">
        <v>841</v>
      </c>
      <c r="AA19" s="22"/>
      <c r="AB19" s="22"/>
      <c r="AC19" s="22"/>
      <c r="AD19" s="22"/>
      <c r="AE19" s="22"/>
      <c r="AF19" s="22"/>
      <c r="AG19" s="22"/>
      <c r="AH19" s="22"/>
      <c r="AI19" s="22"/>
      <c r="AJ19" s="22"/>
      <c r="AK19" s="22"/>
      <c r="AL19" s="22"/>
      <c r="AM19" s="22"/>
      <c r="AN19" s="22"/>
      <c r="AO19" s="22"/>
      <c r="AP19" s="22"/>
    </row>
    <row r="20" spans="2:42" ht="16" hidden="1" x14ac:dyDescent="0.2">
      <c r="B20" s="829"/>
      <c r="C20" s="812"/>
      <c r="D20" s="621"/>
      <c r="E20" s="621"/>
      <c r="F20" s="133" t="str">
        <f>'3-IDENTIFICACIÓN DEL RIESGO'!H23</f>
        <v>Causa 2 Riesgo 1</v>
      </c>
      <c r="G20" s="133" t="str">
        <f>'3-IDENTIFICACIÓN DEL RIESGO'!L23</f>
        <v>Consecuencia 2 Riesgo 1</v>
      </c>
      <c r="H20" s="825"/>
      <c r="I20" s="825"/>
      <c r="J20" s="825"/>
      <c r="K20" s="825"/>
      <c r="L20" s="168" t="s">
        <v>842</v>
      </c>
      <c r="M20" s="133" t="e">
        <f>'5-CONTROLES'!#REF!</f>
        <v>#REF!</v>
      </c>
      <c r="N20" s="133" t="e">
        <f>'5-CONTROLES'!#REF!</f>
        <v>#REF!</v>
      </c>
      <c r="O20" s="133" t="e">
        <f>'5-CONTROLES'!#REF!</f>
        <v>#REF!</v>
      </c>
      <c r="P20" s="133" t="e">
        <f>'5-CONTROLES'!#REF!</f>
        <v>#REF!</v>
      </c>
      <c r="Q20" s="22"/>
      <c r="R20" s="133" t="e">
        <f>'5-CONTROLES'!#REF!</f>
        <v>#REF!</v>
      </c>
      <c r="S20" s="133" t="e">
        <f>'5-CONTROLES'!#REF!</f>
        <v>#REF!</v>
      </c>
      <c r="T20" s="133" t="e">
        <f>'5-CONTROLES'!#REF!</f>
        <v>#REF!</v>
      </c>
      <c r="U20" s="621"/>
      <c r="V20" s="825"/>
      <c r="W20" s="825"/>
      <c r="X20" s="825"/>
      <c r="Y20" s="825"/>
      <c r="Z20" s="196" t="s">
        <v>843</v>
      </c>
      <c r="AA20" s="22"/>
      <c r="AB20" s="22"/>
      <c r="AC20" s="22"/>
      <c r="AD20" s="22"/>
      <c r="AE20" s="22"/>
      <c r="AF20" s="22"/>
      <c r="AG20" s="22"/>
      <c r="AH20" s="22"/>
      <c r="AI20" s="22"/>
      <c r="AJ20" s="22"/>
      <c r="AK20" s="22"/>
      <c r="AL20" s="22"/>
      <c r="AM20" s="22"/>
      <c r="AN20" s="22"/>
      <c r="AO20" s="22"/>
      <c r="AP20" s="22"/>
    </row>
    <row r="21" spans="2:42" ht="15" hidden="1" customHeight="1" x14ac:dyDescent="0.2">
      <c r="B21" s="829"/>
      <c r="C21" s="811">
        <v>7</v>
      </c>
      <c r="D21" s="619" t="str">
        <f>'3-IDENTIFICACIÓN DEL RIESGO'!G24</f>
        <v>Riesgo 2</v>
      </c>
      <c r="E21" s="619" t="s">
        <v>819</v>
      </c>
      <c r="F21" s="133" t="str">
        <f>'3-IDENTIFICACIÓN DEL RIESGO'!H24</f>
        <v>Causa 1 Riesgo 2</v>
      </c>
      <c r="G21" s="133" t="str">
        <f>'3-IDENTIFICACIÓN DEL RIESGO'!L24</f>
        <v>Consecuencia 1 Riesgo 2</v>
      </c>
      <c r="H21" s="823">
        <f>'4-VALORACIÓN DEL RIESGO'!G17</f>
        <v>0</v>
      </c>
      <c r="I21" s="823" t="str">
        <f>'4-VALORACIÓN DEL RIESGO'!AC17</f>
        <v>Moderado</v>
      </c>
      <c r="J21" s="823" t="b">
        <f>'4-VALORACIÓN DEL RIESGO'!AE17</f>
        <v>0</v>
      </c>
      <c r="K21" s="823" t="str">
        <f>'4-VALORACIÓN DEL RIESGO'!AF17</f>
        <v>Reducir</v>
      </c>
      <c r="L21" s="168" t="s">
        <v>844</v>
      </c>
      <c r="M21" s="133" t="e">
        <f>'5-CONTROLES'!#REF!</f>
        <v>#REF!</v>
      </c>
      <c r="N21" s="133" t="e">
        <f>'5-CONTROLES'!#REF!</f>
        <v>#REF!</v>
      </c>
      <c r="O21" s="133" t="e">
        <f>'5-CONTROLES'!#REF!</f>
        <v>#REF!</v>
      </c>
      <c r="P21" s="133" t="e">
        <f>'5-CONTROLES'!#REF!</f>
        <v>#REF!</v>
      </c>
      <c r="Q21" s="22"/>
      <c r="R21" s="133" t="e">
        <f>'5-CONTROLES'!#REF!</f>
        <v>#REF!</v>
      </c>
      <c r="S21" s="133" t="e">
        <f>'5-CONTROLES'!#REF!</f>
        <v>#REF!</v>
      </c>
      <c r="T21" s="133" t="e">
        <f>'5-CONTROLES'!#REF!</f>
        <v>#REF!</v>
      </c>
      <c r="U21" s="619" t="e">
        <f>'5-CONTROLES'!#REF!</f>
        <v>#REF!</v>
      </c>
      <c r="V21" s="823" t="e">
        <f>'5-CONTROLES'!#REF!</f>
        <v>#REF!</v>
      </c>
      <c r="W21" s="823" t="e">
        <f>'5-CONTROLES'!#REF!</f>
        <v>#REF!</v>
      </c>
      <c r="X21" s="823" t="e">
        <f>'5-CONTROLES'!#REF!</f>
        <v>#REF!</v>
      </c>
      <c r="Y21" s="823" t="e">
        <f>'5-CONTROLES'!#REF!</f>
        <v>#REF!</v>
      </c>
      <c r="Z21" s="196" t="s">
        <v>845</v>
      </c>
      <c r="AA21" s="22"/>
      <c r="AB21" s="22"/>
      <c r="AC21" s="22"/>
      <c r="AD21" s="22"/>
      <c r="AE21" s="22"/>
      <c r="AF21" s="22"/>
      <c r="AG21" s="22"/>
      <c r="AH21" s="22"/>
      <c r="AI21" s="22"/>
      <c r="AJ21" s="22"/>
      <c r="AK21" s="22"/>
      <c r="AL21" s="22"/>
      <c r="AM21" s="22"/>
      <c r="AN21" s="22"/>
      <c r="AO21" s="22"/>
      <c r="AP21" s="22"/>
    </row>
    <row r="22" spans="2:42" ht="16" hidden="1" x14ac:dyDescent="0.2">
      <c r="B22" s="829"/>
      <c r="C22" s="812"/>
      <c r="D22" s="621"/>
      <c r="E22" s="621"/>
      <c r="F22" s="133" t="str">
        <f>'3-IDENTIFICACIÓN DEL RIESGO'!H25</f>
        <v>Causa 2 Riesgo 2</v>
      </c>
      <c r="G22" s="133" t="str">
        <f>'3-IDENTIFICACIÓN DEL RIESGO'!L25</f>
        <v>Consecuencia 2 Riesgo 2</v>
      </c>
      <c r="H22" s="825"/>
      <c r="I22" s="825"/>
      <c r="J22" s="825"/>
      <c r="K22" s="825"/>
      <c r="L22" s="168" t="s">
        <v>846</v>
      </c>
      <c r="M22" s="133" t="e">
        <f>'5-CONTROLES'!#REF!</f>
        <v>#REF!</v>
      </c>
      <c r="N22" s="133" t="e">
        <f>'5-CONTROLES'!#REF!</f>
        <v>#REF!</v>
      </c>
      <c r="O22" s="133" t="e">
        <f>'5-CONTROLES'!#REF!</f>
        <v>#REF!</v>
      </c>
      <c r="P22" s="133" t="e">
        <f>'5-CONTROLES'!#REF!</f>
        <v>#REF!</v>
      </c>
      <c r="Q22" s="22"/>
      <c r="R22" s="133" t="e">
        <f>'5-CONTROLES'!#REF!</f>
        <v>#REF!</v>
      </c>
      <c r="S22" s="133" t="e">
        <f>'5-CONTROLES'!#REF!</f>
        <v>#REF!</v>
      </c>
      <c r="T22" s="133" t="e">
        <f>'5-CONTROLES'!#REF!</f>
        <v>#REF!</v>
      </c>
      <c r="U22" s="621"/>
      <c r="V22" s="825"/>
      <c r="W22" s="825"/>
      <c r="X22" s="825"/>
      <c r="Y22" s="825"/>
      <c r="Z22" s="196" t="s">
        <v>847</v>
      </c>
      <c r="AA22" s="22"/>
      <c r="AB22" s="22"/>
      <c r="AC22" s="22"/>
      <c r="AD22" s="22"/>
      <c r="AE22" s="22"/>
      <c r="AF22" s="22"/>
      <c r="AG22" s="22"/>
      <c r="AH22" s="22"/>
      <c r="AI22" s="22"/>
      <c r="AJ22" s="22"/>
      <c r="AK22" s="22"/>
      <c r="AL22" s="22"/>
      <c r="AM22" s="22"/>
      <c r="AN22" s="22"/>
      <c r="AO22" s="22"/>
      <c r="AP22" s="22"/>
    </row>
    <row r="23" spans="2:42" ht="15" hidden="1" customHeight="1" x14ac:dyDescent="0.2">
      <c r="B23" s="829"/>
      <c r="C23" s="811">
        <v>8</v>
      </c>
      <c r="D23" s="619" t="str">
        <f>'3-IDENTIFICACIÓN DEL RIESGO'!G26</f>
        <v>Riesgo 3</v>
      </c>
      <c r="E23" s="619" t="s">
        <v>819</v>
      </c>
      <c r="F23" s="133" t="str">
        <f>'3-IDENTIFICACIÓN DEL RIESGO'!H26</f>
        <v>Causa 1 Riesgo 3</v>
      </c>
      <c r="G23" s="133" t="str">
        <f>'3-IDENTIFICACIÓN DEL RIESGO'!L26</f>
        <v>Consecuencia 1 Riesgo 3</v>
      </c>
      <c r="H23" s="823">
        <f>'4-VALORACIÓN DEL RIESGO'!G18</f>
        <v>0</v>
      </c>
      <c r="I23" s="823" t="str">
        <f>'4-VALORACIÓN DEL RIESGO'!AC18</f>
        <v>Moderado</v>
      </c>
      <c r="J23" s="823" t="b">
        <f>'4-VALORACIÓN DEL RIESGO'!AE18</f>
        <v>0</v>
      </c>
      <c r="K23" s="823" t="str">
        <f>'4-VALORACIÓN DEL RIESGO'!AF18</f>
        <v>Reducir</v>
      </c>
      <c r="L23" s="168" t="s">
        <v>848</v>
      </c>
      <c r="M23" s="133" t="e">
        <f>'5-CONTROLES'!#REF!</f>
        <v>#REF!</v>
      </c>
      <c r="N23" s="133" t="e">
        <f>'5-CONTROLES'!#REF!</f>
        <v>#REF!</v>
      </c>
      <c r="O23" s="133" t="e">
        <f>'5-CONTROLES'!#REF!</f>
        <v>#REF!</v>
      </c>
      <c r="P23" s="133" t="e">
        <f>'5-CONTROLES'!#REF!</f>
        <v>#REF!</v>
      </c>
      <c r="Q23" s="22"/>
      <c r="R23" s="133" t="e">
        <f>'5-CONTROLES'!#REF!</f>
        <v>#REF!</v>
      </c>
      <c r="S23" s="133" t="e">
        <f>'5-CONTROLES'!#REF!</f>
        <v>#REF!</v>
      </c>
      <c r="T23" s="133" t="e">
        <f>'5-CONTROLES'!#REF!</f>
        <v>#REF!</v>
      </c>
      <c r="U23" s="619" t="e">
        <f>'5-CONTROLES'!#REF!</f>
        <v>#REF!</v>
      </c>
      <c r="V23" s="823" t="e">
        <f>'5-CONTROLES'!#REF!</f>
        <v>#REF!</v>
      </c>
      <c r="W23" s="823" t="e">
        <f>'5-CONTROLES'!#REF!</f>
        <v>#REF!</v>
      </c>
      <c r="X23" s="823" t="e">
        <f>'5-CONTROLES'!#REF!</f>
        <v>#REF!</v>
      </c>
      <c r="Y23" s="823" t="e">
        <f>'5-CONTROLES'!#REF!</f>
        <v>#REF!</v>
      </c>
      <c r="Z23" s="196" t="s">
        <v>849</v>
      </c>
      <c r="AA23" s="22"/>
      <c r="AB23" s="22"/>
      <c r="AC23" s="22"/>
      <c r="AD23" s="22"/>
      <c r="AE23" s="22"/>
      <c r="AF23" s="22"/>
      <c r="AG23" s="22"/>
      <c r="AH23" s="22"/>
      <c r="AI23" s="22"/>
      <c r="AJ23" s="22"/>
      <c r="AK23" s="22"/>
      <c r="AL23" s="22"/>
      <c r="AM23" s="22"/>
      <c r="AN23" s="22"/>
      <c r="AO23" s="22"/>
      <c r="AP23" s="22"/>
    </row>
    <row r="24" spans="2:42" ht="16" hidden="1" x14ac:dyDescent="0.2">
      <c r="B24" s="829"/>
      <c r="C24" s="812"/>
      <c r="D24" s="621"/>
      <c r="E24" s="621"/>
      <c r="F24" s="133" t="str">
        <f>'3-IDENTIFICACIÓN DEL RIESGO'!H27</f>
        <v>Causa 2 Riesgo 3</v>
      </c>
      <c r="G24" s="133" t="str">
        <f>'3-IDENTIFICACIÓN DEL RIESGO'!L27</f>
        <v>Consecuencia 2 Riesgo 3</v>
      </c>
      <c r="H24" s="825"/>
      <c r="I24" s="825"/>
      <c r="J24" s="825"/>
      <c r="K24" s="825"/>
      <c r="L24" s="168" t="s">
        <v>850</v>
      </c>
      <c r="M24" s="133" t="e">
        <f>'5-CONTROLES'!#REF!</f>
        <v>#REF!</v>
      </c>
      <c r="N24" s="133" t="e">
        <f>'5-CONTROLES'!#REF!</f>
        <v>#REF!</v>
      </c>
      <c r="O24" s="133" t="e">
        <f>'5-CONTROLES'!#REF!</f>
        <v>#REF!</v>
      </c>
      <c r="P24" s="133" t="e">
        <f>'5-CONTROLES'!#REF!</f>
        <v>#REF!</v>
      </c>
      <c r="Q24" s="22"/>
      <c r="R24" s="133" t="e">
        <f>'5-CONTROLES'!#REF!</f>
        <v>#REF!</v>
      </c>
      <c r="S24" s="133" t="e">
        <f>'5-CONTROLES'!#REF!</f>
        <v>#REF!</v>
      </c>
      <c r="T24" s="133" t="e">
        <f>'5-CONTROLES'!#REF!</f>
        <v>#REF!</v>
      </c>
      <c r="U24" s="621"/>
      <c r="V24" s="825"/>
      <c r="W24" s="825"/>
      <c r="X24" s="825"/>
      <c r="Y24" s="825"/>
      <c r="Z24" s="196" t="s">
        <v>851</v>
      </c>
      <c r="AA24" s="22"/>
      <c r="AB24" s="22"/>
      <c r="AC24" s="22"/>
      <c r="AD24" s="22"/>
      <c r="AE24" s="22"/>
      <c r="AF24" s="22"/>
      <c r="AG24" s="22"/>
      <c r="AH24" s="22"/>
      <c r="AI24" s="22"/>
      <c r="AJ24" s="22"/>
      <c r="AK24" s="22"/>
      <c r="AL24" s="22"/>
      <c r="AM24" s="22"/>
      <c r="AN24" s="22"/>
      <c r="AO24" s="22"/>
      <c r="AP24" s="22"/>
    </row>
    <row r="25" spans="2:42" ht="15" hidden="1" customHeight="1" x14ac:dyDescent="0.2">
      <c r="B25" s="829"/>
      <c r="C25" s="811">
        <v>9</v>
      </c>
      <c r="D25" s="619" t="str">
        <f>'3-IDENTIFICACIÓN DEL RIESGO'!G28</f>
        <v>Riesgo 4</v>
      </c>
      <c r="E25" s="619" t="s">
        <v>819</v>
      </c>
      <c r="F25" s="133" t="str">
        <f>'3-IDENTIFICACIÓN DEL RIESGO'!H28</f>
        <v>Causa 1 Riesgo 4</v>
      </c>
      <c r="G25" s="133" t="str">
        <f>'3-IDENTIFICACIÓN DEL RIESGO'!L28</f>
        <v>Consecuencia 1 Riesgo 4</v>
      </c>
      <c r="H25" s="823">
        <f>'4-VALORACIÓN DEL RIESGO'!G19</f>
        <v>0</v>
      </c>
      <c r="I25" s="823" t="str">
        <f>'4-VALORACIÓN DEL RIESGO'!AC19</f>
        <v>Moderado</v>
      </c>
      <c r="J25" s="823" t="b">
        <f>'4-VALORACIÓN DEL RIESGO'!AE19</f>
        <v>0</v>
      </c>
      <c r="K25" s="823" t="str">
        <f>'4-VALORACIÓN DEL RIESGO'!AF19</f>
        <v>Reducir</v>
      </c>
      <c r="L25" s="168" t="s">
        <v>852</v>
      </c>
      <c r="M25" s="133" t="e">
        <f>'5-CONTROLES'!#REF!</f>
        <v>#REF!</v>
      </c>
      <c r="N25" s="133" t="e">
        <f>'5-CONTROLES'!#REF!</f>
        <v>#REF!</v>
      </c>
      <c r="O25" s="133" t="e">
        <f>'5-CONTROLES'!#REF!</f>
        <v>#REF!</v>
      </c>
      <c r="P25" s="133" t="e">
        <f>'5-CONTROLES'!#REF!</f>
        <v>#REF!</v>
      </c>
      <c r="Q25" s="22"/>
      <c r="R25" s="133" t="e">
        <f>'5-CONTROLES'!#REF!</f>
        <v>#REF!</v>
      </c>
      <c r="S25" s="133" t="e">
        <f>'5-CONTROLES'!#REF!</f>
        <v>#REF!</v>
      </c>
      <c r="T25" s="133" t="e">
        <f>'5-CONTROLES'!#REF!</f>
        <v>#REF!</v>
      </c>
      <c r="U25" s="619" t="e">
        <f>'5-CONTROLES'!#REF!</f>
        <v>#REF!</v>
      </c>
      <c r="V25" s="823" t="e">
        <f>'5-CONTROLES'!#REF!</f>
        <v>#REF!</v>
      </c>
      <c r="W25" s="823" t="e">
        <f>'5-CONTROLES'!#REF!</f>
        <v>#REF!</v>
      </c>
      <c r="X25" s="823" t="e">
        <f>'5-CONTROLES'!#REF!</f>
        <v>#REF!</v>
      </c>
      <c r="Y25" s="823" t="e">
        <f>'5-CONTROLES'!#REF!</f>
        <v>#REF!</v>
      </c>
      <c r="Z25" s="196" t="s">
        <v>853</v>
      </c>
      <c r="AA25" s="22"/>
      <c r="AB25" s="22"/>
      <c r="AC25" s="22"/>
      <c r="AD25" s="22"/>
      <c r="AE25" s="22"/>
      <c r="AF25" s="22"/>
      <c r="AG25" s="22"/>
      <c r="AH25" s="22"/>
      <c r="AI25" s="22"/>
      <c r="AJ25" s="22"/>
      <c r="AK25" s="22"/>
      <c r="AL25" s="22"/>
      <c r="AM25" s="22"/>
      <c r="AN25" s="22"/>
      <c r="AO25" s="22"/>
      <c r="AP25" s="22"/>
    </row>
    <row r="26" spans="2:42" ht="16" hidden="1" x14ac:dyDescent="0.2">
      <c r="B26" s="829"/>
      <c r="C26" s="812"/>
      <c r="D26" s="621"/>
      <c r="E26" s="621"/>
      <c r="F26" s="133" t="str">
        <f>'3-IDENTIFICACIÓN DEL RIESGO'!H29</f>
        <v>Causa 2 Riesgo 4</v>
      </c>
      <c r="G26" s="133" t="str">
        <f>'3-IDENTIFICACIÓN DEL RIESGO'!L29</f>
        <v>Consecuencia 2 Riesgo 4</v>
      </c>
      <c r="H26" s="825"/>
      <c r="I26" s="825"/>
      <c r="J26" s="825"/>
      <c r="K26" s="825"/>
      <c r="L26" s="168" t="s">
        <v>854</v>
      </c>
      <c r="M26" s="133" t="e">
        <f>'5-CONTROLES'!#REF!</f>
        <v>#REF!</v>
      </c>
      <c r="N26" s="133" t="e">
        <f>'5-CONTROLES'!#REF!</f>
        <v>#REF!</v>
      </c>
      <c r="O26" s="133" t="e">
        <f>'5-CONTROLES'!#REF!</f>
        <v>#REF!</v>
      </c>
      <c r="P26" s="133" t="e">
        <f>'5-CONTROLES'!#REF!</f>
        <v>#REF!</v>
      </c>
      <c r="Q26" s="22"/>
      <c r="R26" s="133" t="e">
        <f>'5-CONTROLES'!#REF!</f>
        <v>#REF!</v>
      </c>
      <c r="S26" s="133" t="e">
        <f>'5-CONTROLES'!#REF!</f>
        <v>#REF!</v>
      </c>
      <c r="T26" s="133" t="e">
        <f>'5-CONTROLES'!#REF!</f>
        <v>#REF!</v>
      </c>
      <c r="U26" s="621"/>
      <c r="V26" s="825"/>
      <c r="W26" s="825"/>
      <c r="X26" s="825"/>
      <c r="Y26" s="825"/>
      <c r="Z26" s="196" t="s">
        <v>855</v>
      </c>
      <c r="AA26" s="22"/>
      <c r="AB26" s="22"/>
      <c r="AC26" s="22"/>
      <c r="AD26" s="22"/>
      <c r="AE26" s="22"/>
      <c r="AF26" s="22"/>
      <c r="AG26" s="22"/>
      <c r="AH26" s="22"/>
      <c r="AI26" s="22"/>
      <c r="AJ26" s="22"/>
      <c r="AK26" s="22"/>
      <c r="AL26" s="22"/>
      <c r="AM26" s="22"/>
      <c r="AN26" s="22"/>
      <c r="AO26" s="22"/>
      <c r="AP26" s="22"/>
    </row>
    <row r="27" spans="2:42" ht="15" hidden="1" customHeight="1" x14ac:dyDescent="0.2">
      <c r="B27" s="829"/>
      <c r="C27" s="811">
        <v>10</v>
      </c>
      <c r="D27" s="619" t="str">
        <f>'3-IDENTIFICACIÓN DEL RIESGO'!G30</f>
        <v>Riesgo 5</v>
      </c>
      <c r="E27" s="619" t="s">
        <v>819</v>
      </c>
      <c r="F27" s="133" t="str">
        <f>'3-IDENTIFICACIÓN DEL RIESGO'!H30</f>
        <v>Causa 1 Riesgo 5</v>
      </c>
      <c r="G27" s="133" t="str">
        <f>'3-IDENTIFICACIÓN DEL RIESGO'!L30</f>
        <v>Consecuencia 1 Riesgo 5</v>
      </c>
      <c r="H27" s="823">
        <f>'4-VALORACIÓN DEL RIESGO'!G20</f>
        <v>0</v>
      </c>
      <c r="I27" s="823" t="str">
        <f>'4-VALORACIÓN DEL RIESGO'!AC20</f>
        <v>Moderado</v>
      </c>
      <c r="J27" s="823" t="b">
        <f>'4-VALORACIÓN DEL RIESGO'!AE20</f>
        <v>0</v>
      </c>
      <c r="K27" s="823" t="str">
        <f>'4-VALORACIÓN DEL RIESGO'!AF20</f>
        <v>Reducir</v>
      </c>
      <c r="L27" s="168" t="s">
        <v>856</v>
      </c>
      <c r="M27" s="133" t="e">
        <f>'5-CONTROLES'!#REF!</f>
        <v>#REF!</v>
      </c>
      <c r="N27" s="133" t="e">
        <f>'5-CONTROLES'!#REF!</f>
        <v>#REF!</v>
      </c>
      <c r="O27" s="133" t="e">
        <f>'5-CONTROLES'!#REF!</f>
        <v>#REF!</v>
      </c>
      <c r="P27" s="133" t="e">
        <f>'5-CONTROLES'!#REF!</f>
        <v>#REF!</v>
      </c>
      <c r="Q27" s="22"/>
      <c r="R27" s="133" t="e">
        <f>'5-CONTROLES'!#REF!</f>
        <v>#REF!</v>
      </c>
      <c r="S27" s="133" t="e">
        <f>'5-CONTROLES'!#REF!</f>
        <v>#REF!</v>
      </c>
      <c r="T27" s="133" t="e">
        <f>'5-CONTROLES'!#REF!</f>
        <v>#REF!</v>
      </c>
      <c r="U27" s="619" t="e">
        <f>'5-CONTROLES'!#REF!</f>
        <v>#REF!</v>
      </c>
      <c r="V27" s="823" t="e">
        <f>'5-CONTROLES'!#REF!</f>
        <v>#REF!</v>
      </c>
      <c r="W27" s="823" t="e">
        <f>'5-CONTROLES'!#REF!</f>
        <v>#REF!</v>
      </c>
      <c r="X27" s="823" t="e">
        <f>'5-CONTROLES'!#REF!</f>
        <v>#REF!</v>
      </c>
      <c r="Y27" s="823" t="e">
        <f>'5-CONTROLES'!#REF!</f>
        <v>#REF!</v>
      </c>
      <c r="Z27" s="196" t="s">
        <v>857</v>
      </c>
      <c r="AA27" s="22"/>
      <c r="AB27" s="22"/>
      <c r="AC27" s="22"/>
      <c r="AD27" s="22"/>
      <c r="AE27" s="22"/>
      <c r="AF27" s="22"/>
      <c r="AG27" s="22"/>
      <c r="AH27" s="22"/>
      <c r="AI27" s="22"/>
      <c r="AJ27" s="22"/>
      <c r="AK27" s="22"/>
      <c r="AL27" s="22"/>
      <c r="AM27" s="22"/>
      <c r="AN27" s="22"/>
      <c r="AO27" s="22"/>
      <c r="AP27" s="22"/>
    </row>
    <row r="28" spans="2:42" ht="16" hidden="1" x14ac:dyDescent="0.2">
      <c r="B28" s="830"/>
      <c r="C28" s="812"/>
      <c r="D28" s="621"/>
      <c r="E28" s="621"/>
      <c r="F28" s="133" t="str">
        <f>'3-IDENTIFICACIÓN DEL RIESGO'!H31</f>
        <v>Causa 2 Riesgo 5</v>
      </c>
      <c r="G28" s="133" t="str">
        <f>'3-IDENTIFICACIÓN DEL RIESGO'!L31</f>
        <v>Consecuencia 2 Riesgo 5</v>
      </c>
      <c r="H28" s="825"/>
      <c r="I28" s="825"/>
      <c r="J28" s="825"/>
      <c r="K28" s="825"/>
      <c r="L28" s="168" t="s">
        <v>858</v>
      </c>
      <c r="M28" s="133" t="e">
        <f>'5-CONTROLES'!#REF!</f>
        <v>#REF!</v>
      </c>
      <c r="N28" s="133" t="e">
        <f>'5-CONTROLES'!#REF!</f>
        <v>#REF!</v>
      </c>
      <c r="O28" s="133" t="e">
        <f>'5-CONTROLES'!#REF!</f>
        <v>#REF!</v>
      </c>
      <c r="P28" s="133" t="e">
        <f>'5-CONTROLES'!#REF!</f>
        <v>#REF!</v>
      </c>
      <c r="Q28" s="22"/>
      <c r="R28" s="133" t="e">
        <f>'5-CONTROLES'!#REF!</f>
        <v>#REF!</v>
      </c>
      <c r="S28" s="133" t="e">
        <f>'5-CONTROLES'!#REF!</f>
        <v>#REF!</v>
      </c>
      <c r="T28" s="133" t="e">
        <f>'5-CONTROLES'!#REF!</f>
        <v>#REF!</v>
      </c>
      <c r="U28" s="621"/>
      <c r="V28" s="825"/>
      <c r="W28" s="825"/>
      <c r="X28" s="825"/>
      <c r="Y28" s="825"/>
      <c r="Z28" s="196" t="s">
        <v>859</v>
      </c>
      <c r="AA28" s="22"/>
      <c r="AB28" s="22"/>
      <c r="AC28" s="22"/>
      <c r="AD28" s="22"/>
      <c r="AE28" s="22"/>
      <c r="AF28" s="22"/>
      <c r="AG28" s="22"/>
      <c r="AH28" s="22"/>
      <c r="AI28" s="22"/>
      <c r="AJ28" s="22"/>
      <c r="AK28" s="22"/>
      <c r="AL28" s="22"/>
      <c r="AM28" s="22"/>
      <c r="AN28" s="22"/>
      <c r="AO28" s="22"/>
      <c r="AP28" s="22"/>
    </row>
    <row r="29" spans="2:42" ht="25.5" hidden="1" customHeight="1" x14ac:dyDescent="0.2">
      <c r="B29" s="828" t="str">
        <f>'3-IDENTIFICACIÓN DEL RIESGO'!B32</f>
        <v>Inteligencia de la información.</v>
      </c>
      <c r="C29" s="811">
        <v>11</v>
      </c>
      <c r="D29" s="619" t="str">
        <f>'3-IDENTIFICACIÓN DEL RIESGO'!G32</f>
        <v>Riesgo 1</v>
      </c>
      <c r="E29" s="619" t="s">
        <v>819</v>
      </c>
      <c r="F29" s="133" t="str">
        <f>'3-IDENTIFICACIÓN DEL RIESGO'!H32</f>
        <v>Causa 1 Riesgo 1</v>
      </c>
      <c r="G29" s="133" t="str">
        <f>'3-IDENTIFICACIÓN DEL RIESGO'!L32</f>
        <v>Consecuencia 1 Riesgo 1</v>
      </c>
      <c r="H29" s="823">
        <f>'4-VALORACIÓN DEL RIESGO'!G21</f>
        <v>0</v>
      </c>
      <c r="I29" s="823" t="str">
        <f>'4-VALORACIÓN DEL RIESGO'!AC21</f>
        <v>Moderado</v>
      </c>
      <c r="J29" s="823" t="b">
        <f>'4-VALORACIÓN DEL RIESGO'!AE21</f>
        <v>0</v>
      </c>
      <c r="K29" s="823" t="str">
        <f>'4-VALORACIÓN DEL RIESGO'!AF21</f>
        <v>Reducir</v>
      </c>
      <c r="L29" s="168" t="s">
        <v>860</v>
      </c>
      <c r="M29" s="133" t="e">
        <f>'5-CONTROLES'!#REF!</f>
        <v>#REF!</v>
      </c>
      <c r="N29" s="133" t="e">
        <f>'5-CONTROLES'!#REF!</f>
        <v>#REF!</v>
      </c>
      <c r="O29" s="133" t="e">
        <f>'5-CONTROLES'!#REF!</f>
        <v>#REF!</v>
      </c>
      <c r="P29" s="133" t="e">
        <f>'5-CONTROLES'!#REF!</f>
        <v>#REF!</v>
      </c>
      <c r="Q29" s="22"/>
      <c r="R29" s="133" t="e">
        <f>'5-CONTROLES'!#REF!</f>
        <v>#REF!</v>
      </c>
      <c r="S29" s="133" t="e">
        <f>'5-CONTROLES'!#REF!</f>
        <v>#REF!</v>
      </c>
      <c r="T29" s="133" t="e">
        <f>'5-CONTROLES'!#REF!</f>
        <v>#REF!</v>
      </c>
      <c r="U29" s="619" t="e">
        <f>'5-CONTROLES'!#REF!</f>
        <v>#REF!</v>
      </c>
      <c r="V29" s="823" t="e">
        <f>'5-CONTROLES'!#REF!</f>
        <v>#REF!</v>
      </c>
      <c r="W29" s="823" t="e">
        <f>'5-CONTROLES'!#REF!</f>
        <v>#REF!</v>
      </c>
      <c r="X29" s="823" t="e">
        <f>'5-CONTROLES'!#REF!</f>
        <v>#REF!</v>
      </c>
      <c r="Y29" s="823" t="e">
        <f>'5-CONTROLES'!#REF!</f>
        <v>#REF!</v>
      </c>
      <c r="Z29" s="196" t="s">
        <v>861</v>
      </c>
      <c r="AA29" s="22"/>
      <c r="AB29" s="7"/>
      <c r="AC29" s="22"/>
      <c r="AD29" s="22"/>
      <c r="AE29" s="22"/>
      <c r="AF29" s="22"/>
      <c r="AG29" s="22"/>
      <c r="AH29" s="22"/>
      <c r="AI29" s="22"/>
      <c r="AJ29" s="22"/>
      <c r="AK29" s="22"/>
      <c r="AL29" s="22"/>
      <c r="AM29" s="22"/>
      <c r="AN29" s="22"/>
      <c r="AO29" s="22"/>
      <c r="AP29" s="22"/>
    </row>
    <row r="30" spans="2:42" ht="16" hidden="1" x14ac:dyDescent="0.2">
      <c r="B30" s="829"/>
      <c r="C30" s="812"/>
      <c r="D30" s="621"/>
      <c r="E30" s="621"/>
      <c r="F30" s="133" t="str">
        <f>'3-IDENTIFICACIÓN DEL RIESGO'!H33</f>
        <v>Causa 2 Riesgo 1</v>
      </c>
      <c r="G30" s="133" t="str">
        <f>'3-IDENTIFICACIÓN DEL RIESGO'!L33</f>
        <v>Consecuencia 2 Riesgo 1</v>
      </c>
      <c r="H30" s="825"/>
      <c r="I30" s="825"/>
      <c r="J30" s="825"/>
      <c r="K30" s="825"/>
      <c r="L30" s="168" t="s">
        <v>862</v>
      </c>
      <c r="M30" s="133" t="e">
        <f>'5-CONTROLES'!#REF!</f>
        <v>#REF!</v>
      </c>
      <c r="N30" s="133" t="e">
        <f>'5-CONTROLES'!#REF!</f>
        <v>#REF!</v>
      </c>
      <c r="O30" s="133" t="e">
        <f>'5-CONTROLES'!#REF!</f>
        <v>#REF!</v>
      </c>
      <c r="P30" s="133" t="e">
        <f>'5-CONTROLES'!#REF!</f>
        <v>#REF!</v>
      </c>
      <c r="Q30" s="22"/>
      <c r="R30" s="133" t="e">
        <f>'5-CONTROLES'!#REF!</f>
        <v>#REF!</v>
      </c>
      <c r="S30" s="133" t="e">
        <f>'5-CONTROLES'!#REF!</f>
        <v>#REF!</v>
      </c>
      <c r="T30" s="133" t="e">
        <f>'5-CONTROLES'!#REF!</f>
        <v>#REF!</v>
      </c>
      <c r="U30" s="621"/>
      <c r="V30" s="825"/>
      <c r="W30" s="825"/>
      <c r="X30" s="825"/>
      <c r="Y30" s="825"/>
      <c r="Z30" s="196" t="s">
        <v>863</v>
      </c>
      <c r="AA30" s="22"/>
      <c r="AB30" s="7"/>
      <c r="AC30" s="22"/>
      <c r="AD30" s="22"/>
      <c r="AE30" s="22"/>
      <c r="AF30" s="22"/>
      <c r="AG30" s="22"/>
      <c r="AH30" s="22"/>
      <c r="AI30" s="22"/>
      <c r="AJ30" s="22"/>
      <c r="AK30" s="22"/>
      <c r="AL30" s="22"/>
      <c r="AM30" s="22"/>
      <c r="AN30" s="22"/>
      <c r="AO30" s="22"/>
      <c r="AP30" s="22"/>
    </row>
    <row r="31" spans="2:42" ht="15" hidden="1" customHeight="1" x14ac:dyDescent="0.2">
      <c r="B31" s="829"/>
      <c r="C31" s="811">
        <v>12</v>
      </c>
      <c r="D31" s="619" t="str">
        <f>'3-IDENTIFICACIÓN DEL RIESGO'!G34</f>
        <v>Riesgo 2</v>
      </c>
      <c r="E31" s="619" t="s">
        <v>819</v>
      </c>
      <c r="F31" s="133" t="str">
        <f>'3-IDENTIFICACIÓN DEL RIESGO'!H34</f>
        <v>Causa 1 Riesgo 2</v>
      </c>
      <c r="G31" s="133" t="str">
        <f>'3-IDENTIFICACIÓN DEL RIESGO'!L34</f>
        <v>Consecuencia 1 Riesgo 2</v>
      </c>
      <c r="H31" s="823">
        <f>'4-VALORACIÓN DEL RIESGO'!G22</f>
        <v>0</v>
      </c>
      <c r="I31" s="823" t="str">
        <f>'4-VALORACIÓN DEL RIESGO'!AC22</f>
        <v>Moderado</v>
      </c>
      <c r="J31" s="823" t="b">
        <f>'4-VALORACIÓN DEL RIESGO'!AE22</f>
        <v>0</v>
      </c>
      <c r="K31" s="823" t="str">
        <f>'4-VALORACIÓN DEL RIESGO'!AF22</f>
        <v>Reducir</v>
      </c>
      <c r="L31" s="168" t="s">
        <v>864</v>
      </c>
      <c r="M31" s="133" t="e">
        <f>'5-CONTROLES'!#REF!</f>
        <v>#REF!</v>
      </c>
      <c r="N31" s="133" t="e">
        <f>'5-CONTROLES'!#REF!</f>
        <v>#REF!</v>
      </c>
      <c r="O31" s="133" t="e">
        <f>'5-CONTROLES'!#REF!</f>
        <v>#REF!</v>
      </c>
      <c r="P31" s="133" t="e">
        <f>'5-CONTROLES'!#REF!</f>
        <v>#REF!</v>
      </c>
      <c r="Q31" s="22"/>
      <c r="R31" s="133" t="e">
        <f>'5-CONTROLES'!#REF!</f>
        <v>#REF!</v>
      </c>
      <c r="S31" s="133" t="e">
        <f>'5-CONTROLES'!#REF!</f>
        <v>#REF!</v>
      </c>
      <c r="T31" s="133" t="e">
        <f>'5-CONTROLES'!#REF!</f>
        <v>#REF!</v>
      </c>
      <c r="U31" s="619" t="e">
        <f>'5-CONTROLES'!#REF!</f>
        <v>#REF!</v>
      </c>
      <c r="V31" s="823" t="e">
        <f>'5-CONTROLES'!#REF!</f>
        <v>#REF!</v>
      </c>
      <c r="W31" s="823" t="e">
        <f>'5-CONTROLES'!#REF!</f>
        <v>#REF!</v>
      </c>
      <c r="X31" s="823" t="e">
        <f>'5-CONTROLES'!#REF!</f>
        <v>#REF!</v>
      </c>
      <c r="Y31" s="823" t="e">
        <f>'5-CONTROLES'!#REF!</f>
        <v>#REF!</v>
      </c>
      <c r="Z31" s="196" t="s">
        <v>865</v>
      </c>
      <c r="AA31" s="22"/>
      <c r="AB31" s="7"/>
      <c r="AC31" s="22"/>
      <c r="AD31" s="22"/>
      <c r="AE31" s="22"/>
      <c r="AF31" s="22"/>
      <c r="AG31" s="22"/>
      <c r="AH31" s="22"/>
      <c r="AI31" s="22"/>
      <c r="AJ31" s="22"/>
      <c r="AK31" s="22"/>
      <c r="AL31" s="22"/>
      <c r="AM31" s="22"/>
      <c r="AN31" s="22"/>
      <c r="AO31" s="22"/>
      <c r="AP31" s="22"/>
    </row>
    <row r="32" spans="2:42" ht="16" hidden="1" x14ac:dyDescent="0.2">
      <c r="B32" s="829"/>
      <c r="C32" s="812"/>
      <c r="D32" s="621"/>
      <c r="E32" s="621"/>
      <c r="F32" s="133" t="str">
        <f>'3-IDENTIFICACIÓN DEL RIESGO'!H35</f>
        <v>Causa 2 Riesgo 2</v>
      </c>
      <c r="G32" s="133" t="str">
        <f>'3-IDENTIFICACIÓN DEL RIESGO'!L35</f>
        <v>Consecuencia 2 Riesgo 2</v>
      </c>
      <c r="H32" s="825"/>
      <c r="I32" s="825"/>
      <c r="J32" s="825"/>
      <c r="K32" s="825"/>
      <c r="L32" s="168" t="s">
        <v>866</v>
      </c>
      <c r="M32" s="133" t="e">
        <f>'5-CONTROLES'!#REF!</f>
        <v>#REF!</v>
      </c>
      <c r="N32" s="133" t="e">
        <f>'5-CONTROLES'!#REF!</f>
        <v>#REF!</v>
      </c>
      <c r="O32" s="133" t="e">
        <f>'5-CONTROLES'!#REF!</f>
        <v>#REF!</v>
      </c>
      <c r="P32" s="133" t="e">
        <f>'5-CONTROLES'!#REF!</f>
        <v>#REF!</v>
      </c>
      <c r="Q32" s="22"/>
      <c r="R32" s="133" t="e">
        <f>'5-CONTROLES'!#REF!</f>
        <v>#REF!</v>
      </c>
      <c r="S32" s="133" t="e">
        <f>'5-CONTROLES'!#REF!</f>
        <v>#REF!</v>
      </c>
      <c r="T32" s="133" t="e">
        <f>'5-CONTROLES'!#REF!</f>
        <v>#REF!</v>
      </c>
      <c r="U32" s="621"/>
      <c r="V32" s="825"/>
      <c r="W32" s="825"/>
      <c r="X32" s="825"/>
      <c r="Y32" s="825"/>
      <c r="Z32" s="196" t="s">
        <v>867</v>
      </c>
      <c r="AA32" s="22"/>
      <c r="AB32" s="7"/>
      <c r="AC32" s="22"/>
      <c r="AD32" s="22"/>
      <c r="AE32" s="22"/>
      <c r="AF32" s="22"/>
      <c r="AG32" s="22"/>
      <c r="AH32" s="22"/>
      <c r="AI32" s="22"/>
      <c r="AJ32" s="22"/>
      <c r="AK32" s="22"/>
      <c r="AL32" s="22"/>
      <c r="AM32" s="22"/>
      <c r="AN32" s="22"/>
      <c r="AO32" s="22"/>
      <c r="AP32" s="22"/>
    </row>
    <row r="33" spans="2:42" ht="15" hidden="1" customHeight="1" x14ac:dyDescent="0.2">
      <c r="B33" s="829"/>
      <c r="C33" s="811">
        <v>13</v>
      </c>
      <c r="D33" s="619" t="str">
        <f>'3-IDENTIFICACIÓN DEL RIESGO'!G36</f>
        <v>Riesgo 3</v>
      </c>
      <c r="E33" s="619" t="s">
        <v>819</v>
      </c>
      <c r="F33" s="133" t="str">
        <f>'3-IDENTIFICACIÓN DEL RIESGO'!H36</f>
        <v>Causa 1 Riesgo 3</v>
      </c>
      <c r="G33" s="133" t="str">
        <f>'3-IDENTIFICACIÓN DEL RIESGO'!L36</f>
        <v>Consecuencia 1 Riesgo 3</v>
      </c>
      <c r="H33" s="823">
        <f>'4-VALORACIÓN DEL RIESGO'!G23</f>
        <v>0</v>
      </c>
      <c r="I33" s="823" t="str">
        <f>'4-VALORACIÓN DEL RIESGO'!AC23</f>
        <v>Moderado</v>
      </c>
      <c r="J33" s="823" t="b">
        <f>'4-VALORACIÓN DEL RIESGO'!AE23</f>
        <v>0</v>
      </c>
      <c r="K33" s="823" t="str">
        <f>'4-VALORACIÓN DEL RIESGO'!AF23</f>
        <v>Reducir</v>
      </c>
      <c r="L33" s="168" t="s">
        <v>868</v>
      </c>
      <c r="M33" s="133" t="e">
        <f>'5-CONTROLES'!#REF!</f>
        <v>#REF!</v>
      </c>
      <c r="N33" s="133" t="e">
        <f>'5-CONTROLES'!#REF!</f>
        <v>#REF!</v>
      </c>
      <c r="O33" s="133" t="e">
        <f>'5-CONTROLES'!#REF!</f>
        <v>#REF!</v>
      </c>
      <c r="P33" s="133" t="e">
        <f>'5-CONTROLES'!#REF!</f>
        <v>#REF!</v>
      </c>
      <c r="Q33" s="22"/>
      <c r="R33" s="133" t="e">
        <f>'5-CONTROLES'!#REF!</f>
        <v>#REF!</v>
      </c>
      <c r="S33" s="133" t="e">
        <f>'5-CONTROLES'!#REF!</f>
        <v>#REF!</v>
      </c>
      <c r="T33" s="133" t="e">
        <f>'5-CONTROLES'!#REF!</f>
        <v>#REF!</v>
      </c>
      <c r="U33" s="619" t="e">
        <f>'5-CONTROLES'!#REF!</f>
        <v>#REF!</v>
      </c>
      <c r="V33" s="823" t="e">
        <f>'5-CONTROLES'!#REF!</f>
        <v>#REF!</v>
      </c>
      <c r="W33" s="823" t="e">
        <f>'5-CONTROLES'!#REF!</f>
        <v>#REF!</v>
      </c>
      <c r="X33" s="823" t="e">
        <f>'5-CONTROLES'!#REF!</f>
        <v>#REF!</v>
      </c>
      <c r="Y33" s="823" t="e">
        <f>'5-CONTROLES'!#REF!</f>
        <v>#REF!</v>
      </c>
      <c r="Z33" s="196" t="s">
        <v>869</v>
      </c>
      <c r="AA33" s="22"/>
      <c r="AB33" s="7"/>
      <c r="AC33" s="22"/>
      <c r="AD33" s="22"/>
      <c r="AE33" s="22"/>
      <c r="AF33" s="22"/>
      <c r="AG33" s="22"/>
      <c r="AH33" s="22"/>
      <c r="AI33" s="22"/>
      <c r="AJ33" s="22"/>
      <c r="AK33" s="22"/>
      <c r="AL33" s="22"/>
      <c r="AM33" s="22"/>
      <c r="AN33" s="22"/>
      <c r="AO33" s="22"/>
      <c r="AP33" s="22"/>
    </row>
    <row r="34" spans="2:42" ht="16" hidden="1" x14ac:dyDescent="0.2">
      <c r="B34" s="829"/>
      <c r="C34" s="812"/>
      <c r="D34" s="621"/>
      <c r="E34" s="621"/>
      <c r="F34" s="133" t="str">
        <f>'3-IDENTIFICACIÓN DEL RIESGO'!H37</f>
        <v>Causa 2 Riesgo 3</v>
      </c>
      <c r="G34" s="133" t="str">
        <f>'3-IDENTIFICACIÓN DEL RIESGO'!L37</f>
        <v>Consecuencia 2 Riesgo 3</v>
      </c>
      <c r="H34" s="825"/>
      <c r="I34" s="825"/>
      <c r="J34" s="825"/>
      <c r="K34" s="825"/>
      <c r="L34" s="168" t="s">
        <v>870</v>
      </c>
      <c r="M34" s="133" t="e">
        <f>'5-CONTROLES'!#REF!</f>
        <v>#REF!</v>
      </c>
      <c r="N34" s="133" t="e">
        <f>'5-CONTROLES'!#REF!</f>
        <v>#REF!</v>
      </c>
      <c r="O34" s="133" t="e">
        <f>'5-CONTROLES'!#REF!</f>
        <v>#REF!</v>
      </c>
      <c r="P34" s="133" t="e">
        <f>'5-CONTROLES'!#REF!</f>
        <v>#REF!</v>
      </c>
      <c r="Q34" s="22"/>
      <c r="R34" s="133" t="e">
        <f>'5-CONTROLES'!#REF!</f>
        <v>#REF!</v>
      </c>
      <c r="S34" s="133" t="e">
        <f>'5-CONTROLES'!#REF!</f>
        <v>#REF!</v>
      </c>
      <c r="T34" s="133" t="e">
        <f>'5-CONTROLES'!#REF!</f>
        <v>#REF!</v>
      </c>
      <c r="U34" s="621"/>
      <c r="V34" s="825"/>
      <c r="W34" s="825"/>
      <c r="X34" s="825"/>
      <c r="Y34" s="825"/>
      <c r="Z34" s="196" t="s">
        <v>871</v>
      </c>
      <c r="AA34" s="22"/>
      <c r="AB34" s="7"/>
      <c r="AC34" s="22"/>
      <c r="AD34" s="22"/>
      <c r="AE34" s="22"/>
      <c r="AF34" s="22"/>
      <c r="AG34" s="22"/>
      <c r="AH34" s="22"/>
      <c r="AI34" s="22"/>
      <c r="AJ34" s="22"/>
      <c r="AK34" s="22"/>
      <c r="AL34" s="22"/>
      <c r="AM34" s="22"/>
      <c r="AN34" s="22"/>
      <c r="AO34" s="22"/>
      <c r="AP34" s="22"/>
    </row>
    <row r="35" spans="2:42" ht="15" hidden="1" customHeight="1" x14ac:dyDescent="0.2">
      <c r="B35" s="829"/>
      <c r="C35" s="811">
        <v>14</v>
      </c>
      <c r="D35" s="619" t="str">
        <f>'3-IDENTIFICACIÓN DEL RIESGO'!G38</f>
        <v>Riesgo 4</v>
      </c>
      <c r="E35" s="619" t="s">
        <v>819</v>
      </c>
      <c r="F35" s="133" t="str">
        <f>'3-IDENTIFICACIÓN DEL RIESGO'!H38</f>
        <v>Causa 1 Riesgo 4</v>
      </c>
      <c r="G35" s="133" t="str">
        <f>'3-IDENTIFICACIÓN DEL RIESGO'!L38</f>
        <v>Consecuencia 1 Riesgo 4</v>
      </c>
      <c r="H35" s="823">
        <f>'4-VALORACIÓN DEL RIESGO'!G24</f>
        <v>0</v>
      </c>
      <c r="I35" s="823" t="str">
        <f>'4-VALORACIÓN DEL RIESGO'!AC24</f>
        <v>Moderado</v>
      </c>
      <c r="J35" s="823" t="b">
        <f>'4-VALORACIÓN DEL RIESGO'!AE24</f>
        <v>0</v>
      </c>
      <c r="K35" s="823" t="str">
        <f>'4-VALORACIÓN DEL RIESGO'!AF24</f>
        <v>Reducir</v>
      </c>
      <c r="L35" s="168" t="s">
        <v>872</v>
      </c>
      <c r="M35" s="133" t="e">
        <f>'5-CONTROLES'!#REF!</f>
        <v>#REF!</v>
      </c>
      <c r="N35" s="133" t="e">
        <f>'5-CONTROLES'!#REF!</f>
        <v>#REF!</v>
      </c>
      <c r="O35" s="133" t="e">
        <f>'5-CONTROLES'!#REF!</f>
        <v>#REF!</v>
      </c>
      <c r="P35" s="133" t="e">
        <f>'5-CONTROLES'!#REF!</f>
        <v>#REF!</v>
      </c>
      <c r="Q35" s="22"/>
      <c r="R35" s="133" t="e">
        <f>'5-CONTROLES'!#REF!</f>
        <v>#REF!</v>
      </c>
      <c r="S35" s="133" t="e">
        <f>'5-CONTROLES'!#REF!</f>
        <v>#REF!</v>
      </c>
      <c r="T35" s="133" t="e">
        <f>'5-CONTROLES'!#REF!</f>
        <v>#REF!</v>
      </c>
      <c r="U35" s="619" t="e">
        <f>'5-CONTROLES'!#REF!</f>
        <v>#REF!</v>
      </c>
      <c r="V35" s="823" t="e">
        <f>'5-CONTROLES'!#REF!</f>
        <v>#REF!</v>
      </c>
      <c r="W35" s="823" t="e">
        <f>'5-CONTROLES'!#REF!</f>
        <v>#REF!</v>
      </c>
      <c r="X35" s="823" t="e">
        <f>'5-CONTROLES'!#REF!</f>
        <v>#REF!</v>
      </c>
      <c r="Y35" s="823" t="e">
        <f>'5-CONTROLES'!#REF!</f>
        <v>#REF!</v>
      </c>
      <c r="Z35" s="196" t="s">
        <v>873</v>
      </c>
      <c r="AA35" s="22"/>
      <c r="AB35" s="7"/>
      <c r="AC35" s="22"/>
      <c r="AD35" s="22"/>
      <c r="AE35" s="22"/>
      <c r="AF35" s="22"/>
      <c r="AG35" s="22"/>
      <c r="AH35" s="22"/>
      <c r="AI35" s="22"/>
      <c r="AJ35" s="22"/>
      <c r="AK35" s="22"/>
      <c r="AL35" s="22"/>
      <c r="AM35" s="22"/>
      <c r="AN35" s="22"/>
      <c r="AO35" s="22"/>
      <c r="AP35" s="22"/>
    </row>
    <row r="36" spans="2:42" ht="16" hidden="1" x14ac:dyDescent="0.2">
      <c r="B36" s="829"/>
      <c r="C36" s="812"/>
      <c r="D36" s="621"/>
      <c r="E36" s="621"/>
      <c r="F36" s="133" t="str">
        <f>'3-IDENTIFICACIÓN DEL RIESGO'!H39</f>
        <v>Causa 2 Riesgo 4</v>
      </c>
      <c r="G36" s="133" t="str">
        <f>'3-IDENTIFICACIÓN DEL RIESGO'!L39</f>
        <v>Consecuencia 2 Riesgo 4</v>
      </c>
      <c r="H36" s="825"/>
      <c r="I36" s="825"/>
      <c r="J36" s="825"/>
      <c r="K36" s="825"/>
      <c r="L36" s="168" t="s">
        <v>874</v>
      </c>
      <c r="M36" s="133" t="e">
        <f>'5-CONTROLES'!#REF!</f>
        <v>#REF!</v>
      </c>
      <c r="N36" s="133" t="e">
        <f>'5-CONTROLES'!#REF!</f>
        <v>#REF!</v>
      </c>
      <c r="O36" s="133" t="e">
        <f>'5-CONTROLES'!#REF!</f>
        <v>#REF!</v>
      </c>
      <c r="P36" s="133" t="e">
        <f>'5-CONTROLES'!#REF!</f>
        <v>#REF!</v>
      </c>
      <c r="Q36" s="22"/>
      <c r="R36" s="133" t="e">
        <f>'5-CONTROLES'!#REF!</f>
        <v>#REF!</v>
      </c>
      <c r="S36" s="133" t="e">
        <f>'5-CONTROLES'!#REF!</f>
        <v>#REF!</v>
      </c>
      <c r="T36" s="133" t="e">
        <f>'5-CONTROLES'!#REF!</f>
        <v>#REF!</v>
      </c>
      <c r="U36" s="621"/>
      <c r="V36" s="825"/>
      <c r="W36" s="825"/>
      <c r="X36" s="825"/>
      <c r="Y36" s="825"/>
      <c r="Z36" s="196" t="s">
        <v>875</v>
      </c>
      <c r="AA36" s="22"/>
      <c r="AB36" s="7"/>
      <c r="AC36" s="22"/>
      <c r="AD36" s="22"/>
      <c r="AE36" s="22"/>
      <c r="AF36" s="22"/>
      <c r="AG36" s="22"/>
      <c r="AH36" s="22"/>
      <c r="AI36" s="22"/>
      <c r="AJ36" s="22"/>
      <c r="AK36" s="22"/>
      <c r="AL36" s="22"/>
      <c r="AM36" s="22"/>
      <c r="AN36" s="22"/>
      <c r="AO36" s="22"/>
      <c r="AP36" s="22"/>
    </row>
    <row r="37" spans="2:42" ht="15" hidden="1" customHeight="1" x14ac:dyDescent="0.2">
      <c r="B37" s="829"/>
      <c r="C37" s="811">
        <v>15</v>
      </c>
      <c r="D37" s="619" t="str">
        <f>'3-IDENTIFICACIÓN DEL RIESGO'!G40</f>
        <v>Riesgo 5</v>
      </c>
      <c r="E37" s="619" t="s">
        <v>819</v>
      </c>
      <c r="F37" s="133" t="str">
        <f>'3-IDENTIFICACIÓN DEL RIESGO'!H40</f>
        <v>Causa 1 Riesgo 5</v>
      </c>
      <c r="G37" s="133" t="str">
        <f>'3-IDENTIFICACIÓN DEL RIESGO'!L40</f>
        <v>Consecuencia 1 Riesgo 5</v>
      </c>
      <c r="H37" s="823">
        <f>'4-VALORACIÓN DEL RIESGO'!G25</f>
        <v>0</v>
      </c>
      <c r="I37" s="823" t="str">
        <f>'4-VALORACIÓN DEL RIESGO'!AC25</f>
        <v>Moderado</v>
      </c>
      <c r="J37" s="823" t="b">
        <f>'4-VALORACIÓN DEL RIESGO'!AE25</f>
        <v>0</v>
      </c>
      <c r="K37" s="823" t="str">
        <f>'4-VALORACIÓN DEL RIESGO'!AF25</f>
        <v>Reducir</v>
      </c>
      <c r="L37" s="168" t="s">
        <v>876</v>
      </c>
      <c r="M37" s="133" t="e">
        <f>'5-CONTROLES'!#REF!</f>
        <v>#REF!</v>
      </c>
      <c r="N37" s="133" t="e">
        <f>'5-CONTROLES'!#REF!</f>
        <v>#REF!</v>
      </c>
      <c r="O37" s="133" t="e">
        <f>'5-CONTROLES'!#REF!</f>
        <v>#REF!</v>
      </c>
      <c r="P37" s="133" t="e">
        <f>'5-CONTROLES'!#REF!</f>
        <v>#REF!</v>
      </c>
      <c r="Q37" s="22"/>
      <c r="R37" s="133" t="e">
        <f>'5-CONTROLES'!#REF!</f>
        <v>#REF!</v>
      </c>
      <c r="S37" s="133" t="e">
        <f>'5-CONTROLES'!#REF!</f>
        <v>#REF!</v>
      </c>
      <c r="T37" s="133" t="e">
        <f>'5-CONTROLES'!#REF!</f>
        <v>#REF!</v>
      </c>
      <c r="U37" s="619" t="e">
        <f>'5-CONTROLES'!#REF!</f>
        <v>#REF!</v>
      </c>
      <c r="V37" s="823" t="e">
        <f>'5-CONTROLES'!#REF!</f>
        <v>#REF!</v>
      </c>
      <c r="W37" s="823" t="e">
        <f>'5-CONTROLES'!#REF!</f>
        <v>#REF!</v>
      </c>
      <c r="X37" s="823" t="e">
        <f>'5-CONTROLES'!#REF!</f>
        <v>#REF!</v>
      </c>
      <c r="Y37" s="823" t="e">
        <f>'5-CONTROLES'!#REF!</f>
        <v>#REF!</v>
      </c>
      <c r="Z37" s="196" t="s">
        <v>877</v>
      </c>
      <c r="AA37" s="22"/>
      <c r="AB37" s="7"/>
      <c r="AC37" s="22"/>
      <c r="AD37" s="22"/>
      <c r="AE37" s="22"/>
      <c r="AF37" s="22"/>
      <c r="AG37" s="22"/>
      <c r="AH37" s="22"/>
      <c r="AI37" s="22"/>
      <c r="AJ37" s="22"/>
      <c r="AK37" s="22"/>
      <c r="AL37" s="22"/>
      <c r="AM37" s="22"/>
      <c r="AN37" s="22"/>
      <c r="AO37" s="22"/>
      <c r="AP37" s="22"/>
    </row>
    <row r="38" spans="2:42" ht="16" hidden="1" x14ac:dyDescent="0.2">
      <c r="B38" s="830"/>
      <c r="C38" s="812"/>
      <c r="D38" s="621"/>
      <c r="E38" s="621"/>
      <c r="F38" s="133" t="str">
        <f>'3-IDENTIFICACIÓN DEL RIESGO'!H41</f>
        <v>Causa 2 Riesgo 5</v>
      </c>
      <c r="G38" s="133" t="str">
        <f>'3-IDENTIFICACIÓN DEL RIESGO'!L41</f>
        <v>Consecuencia 2 Riesgo 5</v>
      </c>
      <c r="H38" s="825"/>
      <c r="I38" s="825"/>
      <c r="J38" s="825"/>
      <c r="K38" s="825"/>
      <c r="L38" s="168" t="s">
        <v>878</v>
      </c>
      <c r="M38" s="133" t="e">
        <f>'5-CONTROLES'!#REF!</f>
        <v>#REF!</v>
      </c>
      <c r="N38" s="133" t="e">
        <f>'5-CONTROLES'!#REF!</f>
        <v>#REF!</v>
      </c>
      <c r="O38" s="133" t="e">
        <f>'5-CONTROLES'!#REF!</f>
        <v>#REF!</v>
      </c>
      <c r="P38" s="133" t="e">
        <f>'5-CONTROLES'!#REF!</f>
        <v>#REF!</v>
      </c>
      <c r="Q38" s="22"/>
      <c r="R38" s="133" t="e">
        <f>'5-CONTROLES'!#REF!</f>
        <v>#REF!</v>
      </c>
      <c r="S38" s="133" t="e">
        <f>'5-CONTROLES'!#REF!</f>
        <v>#REF!</v>
      </c>
      <c r="T38" s="133" t="e">
        <f>'5-CONTROLES'!#REF!</f>
        <v>#REF!</v>
      </c>
      <c r="U38" s="621"/>
      <c r="V38" s="825"/>
      <c r="W38" s="825"/>
      <c r="X38" s="825"/>
      <c r="Y38" s="825"/>
      <c r="Z38" s="196" t="s">
        <v>879</v>
      </c>
      <c r="AA38" s="22"/>
      <c r="AB38" s="7"/>
      <c r="AC38" s="22"/>
      <c r="AD38" s="22"/>
      <c r="AE38" s="22"/>
      <c r="AF38" s="22"/>
      <c r="AG38" s="22"/>
      <c r="AH38" s="22"/>
      <c r="AI38" s="22"/>
      <c r="AJ38" s="22"/>
      <c r="AK38" s="22"/>
      <c r="AL38" s="22"/>
      <c r="AM38" s="22"/>
      <c r="AN38" s="22"/>
      <c r="AO38" s="22"/>
      <c r="AP38" s="22"/>
    </row>
    <row r="39" spans="2:42" ht="76.5" customHeight="1" x14ac:dyDescent="0.2">
      <c r="B39" s="865" t="str">
        <f>'3-IDENTIFICACIÓN DEL RIESGO'!B42</f>
        <v>Gestión del Modelo de Atención.</v>
      </c>
      <c r="C39" s="811" t="s">
        <v>880</v>
      </c>
      <c r="D39" s="619" t="str">
        <f>'3-IDENTIFICACIÓN DEL RIESGO'!G42</f>
        <v>La posibilidad de ocurrencia de hechos de concusión o cohecho en la atención a la ciudadanía en la UGT’S, PAT’S y cualquier ventanilla de atención al ciudadano.</v>
      </c>
      <c r="E39" s="619" t="s">
        <v>819</v>
      </c>
      <c r="F39" s="133" t="str">
        <f>'3-IDENTIFICACIÓN DEL RIESGO'!H42</f>
        <v xml:space="preserve">Debido a la entrega de sobornos, dádivas o coimas  para el favorecimiento de trámites y solicitudes obviando los procedimientos internos de la entidad </v>
      </c>
      <c r="G39" s="133" t="str">
        <f>'3-IDENTIFICACIÓN DEL RIESGO'!L42</f>
        <v xml:space="preserve">Retraso de trámites por parte del peticionario lo que conlleva a la apertura de procesos ante las autoridades competentes </v>
      </c>
      <c r="H39" s="823" t="str">
        <f>'4-VALORACIÓN DEL RIESGO'!G26</f>
        <v>Probable</v>
      </c>
      <c r="I39" s="823" t="str">
        <f>'4-VALORACIÓN DEL RIESGO'!AC26</f>
        <v>Catastrófico</v>
      </c>
      <c r="J39" s="823" t="str">
        <f>'4-VALORACIÓN DEL RIESGO'!AE26</f>
        <v>Extremo</v>
      </c>
      <c r="K39" s="823" t="str">
        <f>'4-VALORACIÓN DEL RIESGO'!AF26</f>
        <v>Reducir</v>
      </c>
      <c r="L39" s="168" t="s">
        <v>881</v>
      </c>
      <c r="M39" s="796" t="s">
        <v>1320</v>
      </c>
      <c r="N39" s="797"/>
      <c r="O39" s="798"/>
      <c r="P39" s="133" t="str">
        <f>'5-CONTROLES'!G12</f>
        <v>Anual</v>
      </c>
      <c r="Q39" s="22" t="s">
        <v>882</v>
      </c>
      <c r="R39" s="133" t="str">
        <f>'5-CONTROLES'!AB12</f>
        <v>Fuerte</v>
      </c>
      <c r="S39" s="133" t="str">
        <f>'5-CONTROLES'!AC12</f>
        <v>Fuerte</v>
      </c>
      <c r="T39" s="133" t="str">
        <f>'5-CONTROLES'!AD12</f>
        <v>Fuerte</v>
      </c>
      <c r="U39" s="619" t="str">
        <f>'5-CONTROLES'!AH12</f>
        <v>Moderado</v>
      </c>
      <c r="V39" s="823" t="str">
        <f>'5-CONTROLES'!AL12</f>
        <v>Posible</v>
      </c>
      <c r="W39" s="823" t="str">
        <f>'5-CONTROLES'!AP12</f>
        <v>Mayor</v>
      </c>
      <c r="X39" s="823" t="str">
        <f>'5-CONTROLES'!AQ12</f>
        <v>Extremo</v>
      </c>
      <c r="Y39" s="823" t="str">
        <f>'5-CONTROLES'!AS12</f>
        <v>Acción preventiva</v>
      </c>
      <c r="Z39" s="811" t="s">
        <v>883</v>
      </c>
      <c r="AA39" s="477" t="s">
        <v>884</v>
      </c>
      <c r="AB39" s="477" t="s">
        <v>885</v>
      </c>
      <c r="AC39" s="477" t="s">
        <v>886</v>
      </c>
      <c r="AD39" s="477">
        <v>3</v>
      </c>
      <c r="AE39" s="477"/>
      <c r="AF39" s="477"/>
      <c r="AG39" s="477"/>
      <c r="AH39" s="477">
        <v>1</v>
      </c>
      <c r="AI39" s="477"/>
      <c r="AJ39" s="477"/>
      <c r="AK39" s="477">
        <v>1</v>
      </c>
      <c r="AL39" s="477"/>
      <c r="AM39" s="477"/>
      <c r="AN39" s="477"/>
      <c r="AO39" s="477">
        <v>1</v>
      </c>
      <c r="AP39" s="477"/>
    </row>
    <row r="40" spans="2:42" ht="82.5" customHeight="1" x14ac:dyDescent="0.2">
      <c r="B40" s="866"/>
      <c r="C40" s="833"/>
      <c r="D40" s="620"/>
      <c r="E40" s="621"/>
      <c r="F40" s="133" t="str">
        <f>'3-IDENTIFICACIÓN DEL RIESGO'!H43</f>
        <v xml:space="preserve">Debido al abuso de poder por parte del Servidor público en beneficio propio  para el favorecimiento de trámites y solicitudes obviando los procedimientos internos de la entidad </v>
      </c>
      <c r="G40" s="133" t="str">
        <f>'3-IDENTIFICACIÓN DEL RIESGO'!L43</f>
        <v xml:space="preserve">Apertura de procesos a los que haya lugar ante las autoridades competentes </v>
      </c>
      <c r="H40" s="825"/>
      <c r="I40" s="825"/>
      <c r="J40" s="825"/>
      <c r="K40" s="825"/>
      <c r="L40" s="168" t="s">
        <v>887</v>
      </c>
      <c r="M40" s="799"/>
      <c r="N40" s="800"/>
      <c r="O40" s="801"/>
      <c r="P40" s="133" t="str">
        <f>'5-CONTROLES'!G13</f>
        <v>Anual</v>
      </c>
      <c r="Q40" s="22" t="s">
        <v>882</v>
      </c>
      <c r="R40" s="133" t="str">
        <f>'5-CONTROLES'!AB13</f>
        <v>Moderado</v>
      </c>
      <c r="S40" s="133" t="str">
        <f>'5-CONTROLES'!AC13</f>
        <v>Fuerte</v>
      </c>
      <c r="T40" s="133" t="str">
        <f>'5-CONTROLES'!AD13</f>
        <v>Moderado</v>
      </c>
      <c r="U40" s="621"/>
      <c r="V40" s="825"/>
      <c r="W40" s="825"/>
      <c r="X40" s="825"/>
      <c r="Y40" s="825"/>
      <c r="Z40" s="812"/>
      <c r="AA40" s="479"/>
      <c r="AB40" s="479"/>
      <c r="AC40" s="479"/>
      <c r="AD40" s="479"/>
      <c r="AE40" s="479"/>
      <c r="AF40" s="479"/>
      <c r="AG40" s="479"/>
      <c r="AH40" s="479"/>
      <c r="AI40" s="479"/>
      <c r="AJ40" s="479"/>
      <c r="AK40" s="479"/>
      <c r="AL40" s="479"/>
      <c r="AM40" s="479"/>
      <c r="AN40" s="479"/>
      <c r="AO40" s="479"/>
      <c r="AP40" s="479"/>
    </row>
    <row r="41" spans="2:42" ht="80.25" customHeight="1" x14ac:dyDescent="0.2">
      <c r="B41" s="866"/>
      <c r="C41" s="833"/>
      <c r="D41" s="620"/>
      <c r="E41" s="619" t="s">
        <v>819</v>
      </c>
      <c r="F41" s="133" t="str">
        <f>'3-IDENTIFICACIÓN DEL RIESGO'!H44</f>
        <v xml:space="preserve">Amenazas en el ejercicio de las funciones de los colaboradores de la ANT para beneficiar a terceros </v>
      </c>
      <c r="G41" s="133" t="str">
        <f>'3-IDENTIFICACIÓN DEL RIESGO'!L44</f>
        <v>Pérdida de la credibilidad institucional e investigaciones y sanciones</v>
      </c>
      <c r="H41" s="823" t="str">
        <f>'4-VALORACIÓN DEL RIESGO'!G27</f>
        <v>Probable</v>
      </c>
      <c r="I41" s="823" t="str">
        <f>'4-VALORACIÓN DEL RIESGO'!AC27</f>
        <v>Catastrófico</v>
      </c>
      <c r="J41" s="823" t="str">
        <f>'4-VALORACIÓN DEL RIESGO'!AE27</f>
        <v>Extremo</v>
      </c>
      <c r="K41" s="823" t="str">
        <f>'4-VALORACIÓN DEL RIESGO'!AF27</f>
        <v>Reducir</v>
      </c>
      <c r="L41" s="811" t="s">
        <v>888</v>
      </c>
      <c r="M41" s="799"/>
      <c r="N41" s="800"/>
      <c r="O41" s="801"/>
      <c r="P41" s="619" t="str">
        <f>'5-CONTROLES'!G14</f>
        <v xml:space="preserve">Cuatrimestral </v>
      </c>
      <c r="Q41" s="477" t="s">
        <v>624</v>
      </c>
      <c r="R41" s="619" t="str">
        <f>'5-CONTROLES'!AB14</f>
        <v>Fuerte</v>
      </c>
      <c r="S41" s="619" t="str">
        <f>'5-CONTROLES'!AC14</f>
        <v>Fuerte</v>
      </c>
      <c r="T41" s="619" t="str">
        <f>'5-CONTROLES'!AD14</f>
        <v>Fuerte</v>
      </c>
      <c r="U41" s="619" t="str">
        <f>'5-CONTROLES'!AH14</f>
        <v>Fuerte</v>
      </c>
      <c r="V41" s="823" t="str">
        <f>'5-CONTROLES'!AL14</f>
        <v>Improbable</v>
      </c>
      <c r="W41" s="823" t="str">
        <f>'5-CONTROLES'!AP14</f>
        <v>Moderado</v>
      </c>
      <c r="X41" s="823" t="str">
        <f>'5-CONTROLES'!AQ14</f>
        <v>Moderado</v>
      </c>
      <c r="Y41" s="823" t="str">
        <f>'5-CONTROLES'!AS14</f>
        <v>Acción preventiva</v>
      </c>
      <c r="Z41" s="811" t="s">
        <v>889</v>
      </c>
      <c r="AA41" s="477" t="s">
        <v>890</v>
      </c>
      <c r="AB41" s="477" t="s">
        <v>891</v>
      </c>
      <c r="AC41" s="477" t="s">
        <v>892</v>
      </c>
      <c r="AD41" s="477">
        <v>1</v>
      </c>
      <c r="AE41" s="477"/>
      <c r="AF41" s="477"/>
      <c r="AG41" s="477"/>
      <c r="AH41" s="477"/>
      <c r="AI41" s="477">
        <v>0.5</v>
      </c>
      <c r="AJ41" s="477"/>
      <c r="AK41" s="477"/>
      <c r="AL41" s="477"/>
      <c r="AM41" s="477"/>
      <c r="AN41" s="477">
        <v>0.5</v>
      </c>
      <c r="AO41" s="477"/>
      <c r="AP41" s="477"/>
    </row>
    <row r="42" spans="2:42" ht="49" customHeight="1" x14ac:dyDescent="0.2">
      <c r="B42" s="866"/>
      <c r="C42" s="833"/>
      <c r="D42" s="620"/>
      <c r="E42" s="621"/>
      <c r="F42" s="133" t="str">
        <f>'3-IDENTIFICACIÓN DEL RIESGO'!H45</f>
        <v xml:space="preserve">Sobornos  a colaboradores o funcionarios de la entidad para adelantar los procesos misionales que tiene a cargo la Agencia Nacional de Tierras </v>
      </c>
      <c r="G42" s="133" t="str">
        <f>'3-IDENTIFICACIÓN DEL RIESGO'!L45</f>
        <v xml:space="preserve">Oportunidad para estafas a ciudadanos a través de información falsa y solicitud de dineros para adelantar procesos en cabeza de la Agencia Nacional de Tierras que deriven en investigaciones relacionados con delitos contra la administración pública </v>
      </c>
      <c r="H42" s="825"/>
      <c r="I42" s="825"/>
      <c r="J42" s="825"/>
      <c r="K42" s="825"/>
      <c r="L42" s="812"/>
      <c r="M42" s="799"/>
      <c r="N42" s="800"/>
      <c r="O42" s="801"/>
      <c r="P42" s="621">
        <f>'5-CONTROLES'!G15</f>
        <v>0</v>
      </c>
      <c r="Q42" s="479"/>
      <c r="R42" s="621"/>
      <c r="S42" s="621">
        <f>'5-CONTROLES'!AC15</f>
        <v>0</v>
      </c>
      <c r="T42" s="621">
        <f>'5-CONTROLES'!AD15</f>
        <v>0</v>
      </c>
      <c r="U42" s="621"/>
      <c r="V42" s="825"/>
      <c r="W42" s="825"/>
      <c r="X42" s="825"/>
      <c r="Y42" s="825"/>
      <c r="Z42" s="812"/>
      <c r="AA42" s="479"/>
      <c r="AB42" s="479">
        <v>0</v>
      </c>
      <c r="AC42" s="479"/>
      <c r="AD42" s="479"/>
      <c r="AE42" s="479"/>
      <c r="AF42" s="479"/>
      <c r="AG42" s="479"/>
      <c r="AH42" s="479"/>
      <c r="AI42" s="479"/>
      <c r="AJ42" s="479"/>
      <c r="AK42" s="479"/>
      <c r="AL42" s="479"/>
      <c r="AM42" s="479"/>
      <c r="AN42" s="479"/>
      <c r="AO42" s="479"/>
      <c r="AP42" s="479"/>
    </row>
    <row r="43" spans="2:42" ht="72" customHeight="1" x14ac:dyDescent="0.2">
      <c r="B43" s="866"/>
      <c r="C43" s="833"/>
      <c r="D43" s="620"/>
      <c r="E43" s="619" t="s">
        <v>819</v>
      </c>
      <c r="F43" s="133" t="str">
        <f>'3-IDENTIFICACIÓN DEL RIESGO'!H46</f>
        <v xml:space="preserve">Amenazas en el ejercicio de las funciones de los colaboradores de la ANT para beneficiar a terceros </v>
      </c>
      <c r="G43" s="133" t="str">
        <f>'3-IDENTIFICACIÓN DEL RIESGO'!L46</f>
        <v>Pérdida de la credibilidad institucional e investigaciones y sanciones</v>
      </c>
      <c r="H43" s="823" t="str">
        <f>'4-VALORACIÓN DEL RIESGO'!G28</f>
        <v>Probable</v>
      </c>
      <c r="I43" s="823" t="str">
        <f>'4-VALORACIÓN DEL RIESGO'!AC28</f>
        <v>Catastrófico</v>
      </c>
      <c r="J43" s="823" t="str">
        <f>'4-VALORACIÓN DEL RIESGO'!AE28</f>
        <v>Extremo</v>
      </c>
      <c r="K43" s="823" t="str">
        <f>'4-VALORACIÓN DEL RIESGO'!AF28</f>
        <v>Reducir</v>
      </c>
      <c r="L43" s="811" t="s">
        <v>893</v>
      </c>
      <c r="M43" s="799"/>
      <c r="N43" s="800"/>
      <c r="O43" s="801"/>
      <c r="P43" s="133" t="str">
        <f>'5-CONTROLES'!G16</f>
        <v>Trimestre</v>
      </c>
      <c r="Q43" s="477" t="s">
        <v>894</v>
      </c>
      <c r="R43" s="619" t="str">
        <f>'5-CONTROLES'!AB16</f>
        <v>Fuerte</v>
      </c>
      <c r="S43" s="619" t="str">
        <f>'5-CONTROLES'!AC16</f>
        <v>Fuerte</v>
      </c>
      <c r="T43" s="619" t="str">
        <f>'5-CONTROLES'!AD16</f>
        <v>Fuerte</v>
      </c>
      <c r="U43" s="619" t="str">
        <f>'5-CONTROLES'!AH16</f>
        <v>Fuerte</v>
      </c>
      <c r="V43" s="823" t="str">
        <f>'5-CONTROLES'!AL16</f>
        <v>Improbable</v>
      </c>
      <c r="W43" s="823" t="str">
        <f>'5-CONTROLES'!AP16</f>
        <v>Moderado</v>
      </c>
      <c r="X43" s="823" t="str">
        <f>'5-CONTROLES'!AQ16</f>
        <v>Moderado</v>
      </c>
      <c r="Y43" s="823" t="str">
        <f>'5-CONTROLES'!AS16</f>
        <v>Acción preventiva</v>
      </c>
      <c r="Z43" s="811" t="s">
        <v>895</v>
      </c>
      <c r="AA43" s="477" t="s">
        <v>896</v>
      </c>
      <c r="AB43" s="477" t="s">
        <v>897</v>
      </c>
      <c r="AC43" s="477" t="s">
        <v>898</v>
      </c>
      <c r="AD43" s="813">
        <v>1</v>
      </c>
      <c r="AE43" s="813"/>
      <c r="AF43" s="813"/>
      <c r="AG43" s="813">
        <v>0.25</v>
      </c>
      <c r="AH43" s="813"/>
      <c r="AI43" s="813"/>
      <c r="AJ43" s="813">
        <v>0.25</v>
      </c>
      <c r="AK43" s="813"/>
      <c r="AL43" s="813"/>
      <c r="AM43" s="813">
        <v>0.25</v>
      </c>
      <c r="AN43" s="813"/>
      <c r="AO43" s="813"/>
      <c r="AP43" s="813">
        <v>0.25</v>
      </c>
    </row>
    <row r="44" spans="2:42" ht="85" customHeight="1" x14ac:dyDescent="0.2">
      <c r="B44" s="866"/>
      <c r="C44" s="833"/>
      <c r="D44" s="620"/>
      <c r="E44" s="621"/>
      <c r="F44" s="133" t="str">
        <f>'3-IDENTIFICACIÓN DEL RIESGO'!H47</f>
        <v xml:space="preserve">Sobornos  a colaboradores o funcionarios de la entidad para adelantar los procesos misionales que tiene a cargo la Agencia Nacional de Tierras </v>
      </c>
      <c r="G44" s="133" t="str">
        <f>'3-IDENTIFICACIÓN DEL RIESGO'!L47</f>
        <v xml:space="preserve">Oportunidad para estafas a ciudadanos a través de información falsa y solicitud de dineros para adelantar procesos en cabeza de la Agencia Nacional de Tierras que deriven en investigaciones relacionados con delitos contra la administración pública </v>
      </c>
      <c r="H44" s="825"/>
      <c r="I44" s="825"/>
      <c r="J44" s="825"/>
      <c r="K44" s="825"/>
      <c r="L44" s="812"/>
      <c r="M44" s="799"/>
      <c r="N44" s="800"/>
      <c r="O44" s="801"/>
      <c r="P44" s="133" t="str">
        <f>'5-CONTROLES'!G17</f>
        <v>Trimestre</v>
      </c>
      <c r="Q44" s="479"/>
      <c r="R44" s="621"/>
      <c r="S44" s="621"/>
      <c r="T44" s="621"/>
      <c r="U44" s="621"/>
      <c r="V44" s="825"/>
      <c r="W44" s="825"/>
      <c r="X44" s="825"/>
      <c r="Y44" s="825"/>
      <c r="Z44" s="812"/>
      <c r="AA44" s="479"/>
      <c r="AB44" s="479"/>
      <c r="AC44" s="479"/>
      <c r="AD44" s="814"/>
      <c r="AE44" s="814"/>
      <c r="AF44" s="814"/>
      <c r="AG44" s="814"/>
      <c r="AH44" s="814"/>
      <c r="AI44" s="814"/>
      <c r="AJ44" s="814"/>
      <c r="AK44" s="814"/>
      <c r="AL44" s="814"/>
      <c r="AM44" s="814"/>
      <c r="AN44" s="814"/>
      <c r="AO44" s="814"/>
      <c r="AP44" s="814"/>
    </row>
    <row r="45" spans="2:42" ht="57" customHeight="1" x14ac:dyDescent="0.2">
      <c r="B45" s="866"/>
      <c r="C45" s="833"/>
      <c r="D45" s="620"/>
      <c r="E45" s="619" t="s">
        <v>819</v>
      </c>
      <c r="F45" s="133" t="str">
        <f>'3-IDENTIFICACIÓN DEL RIESGO'!H48</f>
        <v>Amenazas</v>
      </c>
      <c r="G45" s="133" t="str">
        <f>'3-IDENTIFICACIÓN DEL RIESGO'!L48</f>
        <v>Pérdida de la credibilidad institucional e investigaciones y sanciones</v>
      </c>
      <c r="H45" s="823" t="str">
        <f>'4-VALORACIÓN DEL RIESGO'!G29</f>
        <v>Probable</v>
      </c>
      <c r="I45" s="823" t="str">
        <f>'4-VALORACIÓN DEL RIESGO'!AC29</f>
        <v>Catastrófico</v>
      </c>
      <c r="J45" s="823" t="str">
        <f>'4-VALORACIÓN DEL RIESGO'!AE29</f>
        <v>Extremo</v>
      </c>
      <c r="K45" s="823" t="str">
        <f>'4-VALORACIÓN DEL RIESGO'!AF29</f>
        <v>Reducir</v>
      </c>
      <c r="L45" s="811" t="s">
        <v>899</v>
      </c>
      <c r="M45" s="799"/>
      <c r="N45" s="800"/>
      <c r="O45" s="801"/>
      <c r="P45" s="619" t="str">
        <f>'5-CONTROLES'!G18</f>
        <v>Trimestralmente</v>
      </c>
      <c r="Q45" s="477" t="s">
        <v>900</v>
      </c>
      <c r="R45" s="619" t="str">
        <f>'5-CONTROLES'!AB18</f>
        <v>Fuerte</v>
      </c>
      <c r="S45" s="619" t="str">
        <f>'5-CONTROLES'!AC18</f>
        <v>Fuerte</v>
      </c>
      <c r="T45" s="619" t="str">
        <f>'5-CONTROLES'!AD18</f>
        <v>Fuerte</v>
      </c>
      <c r="U45" s="619" t="str">
        <f>'5-CONTROLES'!AH18</f>
        <v>Fuerte</v>
      </c>
      <c r="V45" s="823" t="str">
        <f>'5-CONTROLES'!AL18</f>
        <v>Improbable</v>
      </c>
      <c r="W45" s="823" t="str">
        <f>'5-CONTROLES'!AP18</f>
        <v>Moderado</v>
      </c>
      <c r="X45" s="823" t="str">
        <f>'5-CONTROLES'!AQ18</f>
        <v>Moderado</v>
      </c>
      <c r="Y45" s="823" t="str">
        <f>'5-CONTROLES'!AS18</f>
        <v>Acción preventiva</v>
      </c>
      <c r="Z45" s="811" t="s">
        <v>901</v>
      </c>
      <c r="AA45" s="815" t="s">
        <v>902</v>
      </c>
      <c r="AB45" s="477" t="s">
        <v>903</v>
      </c>
      <c r="AC45" s="477" t="s">
        <v>904</v>
      </c>
      <c r="AD45" s="861">
        <v>4</v>
      </c>
      <c r="AE45" s="815"/>
      <c r="AF45" s="815">
        <v>1</v>
      </c>
      <c r="AG45" s="815"/>
      <c r="AH45" s="815"/>
      <c r="AI45" s="815">
        <v>1</v>
      </c>
      <c r="AJ45" s="815"/>
      <c r="AK45" s="815"/>
      <c r="AL45" s="815">
        <v>1</v>
      </c>
      <c r="AM45" s="815"/>
      <c r="AN45" s="815"/>
      <c r="AO45" s="815">
        <v>1</v>
      </c>
      <c r="AP45" s="815"/>
    </row>
    <row r="46" spans="2:42" ht="15" customHeight="1" x14ac:dyDescent="0.2">
      <c r="B46" s="866"/>
      <c r="C46" s="833"/>
      <c r="D46" s="620"/>
      <c r="E46" s="621"/>
      <c r="F46" s="133" t="str">
        <f>'3-IDENTIFICACIÓN DEL RIESGO'!H49</f>
        <v>Sobornos</v>
      </c>
      <c r="G46" s="133" t="str">
        <f>'3-IDENTIFICACIÓN DEL RIESGO'!L49</f>
        <v>Oportunidad para estafas a ciudadanos</v>
      </c>
      <c r="H46" s="825"/>
      <c r="I46" s="825"/>
      <c r="J46" s="825"/>
      <c r="K46" s="825"/>
      <c r="L46" s="812"/>
      <c r="M46" s="799"/>
      <c r="N46" s="800"/>
      <c r="O46" s="801"/>
      <c r="P46" s="621"/>
      <c r="Q46" s="479"/>
      <c r="R46" s="621"/>
      <c r="S46" s="621"/>
      <c r="T46" s="621"/>
      <c r="U46" s="621"/>
      <c r="V46" s="825"/>
      <c r="W46" s="825"/>
      <c r="X46" s="825"/>
      <c r="Y46" s="825"/>
      <c r="Z46" s="812"/>
      <c r="AA46" s="816"/>
      <c r="AB46" s="479"/>
      <c r="AC46" s="479"/>
      <c r="AD46" s="862"/>
      <c r="AE46" s="816"/>
      <c r="AF46" s="816"/>
      <c r="AG46" s="816"/>
      <c r="AH46" s="816"/>
      <c r="AI46" s="816"/>
      <c r="AJ46" s="816"/>
      <c r="AK46" s="816"/>
      <c r="AL46" s="816"/>
      <c r="AM46" s="816"/>
      <c r="AN46" s="816"/>
      <c r="AO46" s="816"/>
      <c r="AP46" s="816"/>
    </row>
    <row r="47" spans="2:42" ht="72" customHeight="1" x14ac:dyDescent="0.2">
      <c r="B47" s="866"/>
      <c r="C47" s="833"/>
      <c r="D47" s="620"/>
      <c r="E47" s="619" t="s">
        <v>819</v>
      </c>
      <c r="F47" s="133" t="str">
        <f>'3-IDENTIFICACIÓN DEL RIESGO'!H50</f>
        <v xml:space="preserve">Amenazas </v>
      </c>
      <c r="G47" s="133" t="str">
        <f>'3-IDENTIFICACIÓN DEL RIESGO'!L50</f>
        <v>Perdida de la Credibilidad Institucional</v>
      </c>
      <c r="H47" s="823" t="str">
        <f>'4-VALORACIÓN DEL RIESGO'!G30</f>
        <v>Probable</v>
      </c>
      <c r="I47" s="823" t="str">
        <f>'4-VALORACIÓN DEL RIESGO'!AC30</f>
        <v>Catastrófico</v>
      </c>
      <c r="J47" s="823" t="str">
        <f>'4-VALORACIÓN DEL RIESGO'!AE30</f>
        <v>Extremo</v>
      </c>
      <c r="K47" s="823" t="str">
        <f>'4-VALORACIÓN DEL RIESGO'!AF30</f>
        <v>Reducir</v>
      </c>
      <c r="L47" s="168" t="s">
        <v>905</v>
      </c>
      <c r="M47" s="799"/>
      <c r="N47" s="800"/>
      <c r="O47" s="801"/>
      <c r="P47" s="133" t="str">
        <f>'5-CONTROLES'!G20</f>
        <v>semestral</v>
      </c>
      <c r="Q47" s="22" t="s">
        <v>906</v>
      </c>
      <c r="R47" s="133" t="str">
        <f>'5-CONTROLES'!AB20</f>
        <v>Fuerte</v>
      </c>
      <c r="S47" s="133" t="str">
        <f>'5-CONTROLES'!AC20</f>
        <v>Fuerte</v>
      </c>
      <c r="T47" s="133" t="str">
        <f>'5-CONTROLES'!AD20</f>
        <v>Fuerte</v>
      </c>
      <c r="U47" s="619" t="str">
        <f>'5-CONTROLES'!AH20</f>
        <v>Fuerte</v>
      </c>
      <c r="V47" s="823" t="str">
        <f>'5-CONTROLES'!AL20</f>
        <v>Improbable</v>
      </c>
      <c r="W47" s="823" t="str">
        <f>'5-CONTROLES'!AP20</f>
        <v>Moderado</v>
      </c>
      <c r="X47" s="823" t="str">
        <f>'5-CONTROLES'!AQ20</f>
        <v>Moderado</v>
      </c>
      <c r="Y47" s="823" t="str">
        <f>'5-CONTROLES'!AS20</f>
        <v>Acción preventiva</v>
      </c>
      <c r="Z47" s="196" t="s">
        <v>907</v>
      </c>
      <c r="AA47" s="477" t="s">
        <v>908</v>
      </c>
      <c r="AB47" s="477" t="s">
        <v>560</v>
      </c>
      <c r="AC47" s="477" t="s">
        <v>909</v>
      </c>
      <c r="AD47" s="819">
        <v>2</v>
      </c>
      <c r="AE47" s="813"/>
      <c r="AF47" s="813"/>
      <c r="AG47" s="813"/>
      <c r="AH47" s="819">
        <v>1</v>
      </c>
      <c r="AI47" s="819"/>
      <c r="AJ47" s="819"/>
      <c r="AK47" s="819"/>
      <c r="AL47" s="819"/>
      <c r="AM47" s="819"/>
      <c r="AN47" s="819">
        <v>1</v>
      </c>
      <c r="AO47" s="819"/>
      <c r="AP47" s="813"/>
    </row>
    <row r="48" spans="2:42" ht="80" customHeight="1" x14ac:dyDescent="0.2">
      <c r="B48" s="866"/>
      <c r="C48" s="833"/>
      <c r="D48" s="620"/>
      <c r="E48" s="621"/>
      <c r="F48" s="133" t="str">
        <f>'3-IDENTIFICACIÓN DEL RIESGO'!H51</f>
        <v>Sobornos</v>
      </c>
      <c r="G48" s="133" t="str">
        <f>'3-IDENTIFICACIÓN DEL RIESGO'!L51</f>
        <v xml:space="preserve">sanciones, investigaciones disciplinarias </v>
      </c>
      <c r="H48" s="825"/>
      <c r="I48" s="825"/>
      <c r="J48" s="825"/>
      <c r="K48" s="825"/>
      <c r="L48" s="168" t="s">
        <v>910</v>
      </c>
      <c r="M48" s="799"/>
      <c r="N48" s="800"/>
      <c r="O48" s="801"/>
      <c r="P48" s="133" t="str">
        <f>'5-CONTROLES'!G21</f>
        <v>semestral</v>
      </c>
      <c r="Q48" s="22" t="s">
        <v>911</v>
      </c>
      <c r="R48" s="133" t="str">
        <f>'5-CONTROLES'!AB21</f>
        <v>Fuerte</v>
      </c>
      <c r="S48" s="133" t="str">
        <f>'5-CONTROLES'!AC21</f>
        <v>Fuerte</v>
      </c>
      <c r="T48" s="133" t="str">
        <f>'5-CONTROLES'!AD21</f>
        <v>Fuerte</v>
      </c>
      <c r="U48" s="621"/>
      <c r="V48" s="825"/>
      <c r="W48" s="825"/>
      <c r="X48" s="825"/>
      <c r="Y48" s="825"/>
      <c r="Z48" s="196" t="s">
        <v>912</v>
      </c>
      <c r="AA48" s="479"/>
      <c r="AB48" s="479"/>
      <c r="AC48" s="479"/>
      <c r="AD48" s="820"/>
      <c r="AE48" s="814"/>
      <c r="AF48" s="814"/>
      <c r="AG48" s="814"/>
      <c r="AH48" s="820"/>
      <c r="AI48" s="820"/>
      <c r="AJ48" s="820"/>
      <c r="AK48" s="820"/>
      <c r="AL48" s="820"/>
      <c r="AM48" s="820"/>
      <c r="AN48" s="820"/>
      <c r="AO48" s="820"/>
      <c r="AP48" s="814"/>
    </row>
    <row r="49" spans="2:42" ht="86" customHeight="1" x14ac:dyDescent="0.2">
      <c r="B49" s="866"/>
      <c r="C49" s="833"/>
      <c r="D49" s="620"/>
      <c r="E49" s="619" t="s">
        <v>819</v>
      </c>
      <c r="F49" s="133" t="str">
        <f>'3-IDENTIFICACIÓN DEL RIESGO'!H52</f>
        <v>Amenazas</v>
      </c>
      <c r="G49" s="133" t="str">
        <f>'3-IDENTIFICACIÓN DEL RIESGO'!L52</f>
        <v>Pérdida de la credibilidad institucional e investigaciones y sanciones</v>
      </c>
      <c r="H49" s="823" t="str">
        <f>'4-VALORACIÓN DEL RIESGO'!G41</f>
        <v>Posible</v>
      </c>
      <c r="I49" s="823" t="str">
        <f>'4-VALORACIÓN DEL RIESGO'!AC41</f>
        <v>Catastrófico</v>
      </c>
      <c r="J49" s="823" t="str">
        <f>'4-VALORACIÓN DEL RIESGO'!AE41</f>
        <v>Extremo</v>
      </c>
      <c r="K49" s="823" t="str">
        <f>'4-VALORACIÓN DEL RIESGO'!AF41</f>
        <v>Reducir</v>
      </c>
      <c r="L49" s="206" t="s">
        <v>913</v>
      </c>
      <c r="M49" s="799"/>
      <c r="N49" s="800"/>
      <c r="O49" s="801"/>
      <c r="P49" s="133" t="str">
        <f>'5-CONTROLES'!G22</f>
        <v>Cuatrimestral</v>
      </c>
      <c r="Q49" s="198" t="s">
        <v>914</v>
      </c>
      <c r="R49" s="133" t="str">
        <f>'5-CONTROLES'!AB22</f>
        <v>Fuerte</v>
      </c>
      <c r="S49" s="133" t="str">
        <f>'5-CONTROLES'!AC22</f>
        <v>Moderado</v>
      </c>
      <c r="T49" s="133" t="str">
        <f>'5-CONTROLES'!AD22</f>
        <v>Moderado</v>
      </c>
      <c r="U49" s="619" t="str">
        <f>'5-CONTROLES'!AH22</f>
        <v>Fuerte</v>
      </c>
      <c r="V49" s="823" t="str">
        <f>'5-CONTROLES'!AL22</f>
        <v>Rara Vez</v>
      </c>
      <c r="W49" s="823" t="str">
        <f>'5-CONTROLES'!AP22</f>
        <v>Moderado</v>
      </c>
      <c r="X49" s="823" t="str">
        <f>'5-CONTROLES'!AQ22</f>
        <v>Moderado</v>
      </c>
      <c r="Y49" s="823" t="str">
        <f>'5-CONTROLES'!AS22</f>
        <v>Acción preventiva</v>
      </c>
      <c r="Z49" s="196" t="s">
        <v>915</v>
      </c>
      <c r="AA49" s="13" t="s">
        <v>916</v>
      </c>
      <c r="AB49" s="22" t="s">
        <v>572</v>
      </c>
      <c r="AC49" s="209" t="s">
        <v>917</v>
      </c>
      <c r="AD49" s="204">
        <v>3</v>
      </c>
      <c r="AE49" s="204"/>
      <c r="AF49" s="204"/>
      <c r="AG49" s="204"/>
      <c r="AH49" s="204">
        <v>1</v>
      </c>
      <c r="AI49" s="204"/>
      <c r="AJ49" s="204"/>
      <c r="AK49" s="204"/>
      <c r="AL49" s="204">
        <v>1</v>
      </c>
      <c r="AM49" s="204"/>
      <c r="AN49" s="204"/>
      <c r="AO49" s="204">
        <v>1</v>
      </c>
      <c r="AP49" s="204"/>
    </row>
    <row r="50" spans="2:42" ht="81" customHeight="1" x14ac:dyDescent="0.2">
      <c r="B50" s="866"/>
      <c r="C50" s="833"/>
      <c r="D50" s="620"/>
      <c r="E50" s="621"/>
      <c r="F50" s="133" t="str">
        <f>'3-IDENTIFICACIÓN DEL RIESGO'!H53</f>
        <v xml:space="preserve">Sobornos </v>
      </c>
      <c r="G50" s="133" t="str">
        <f>'3-IDENTIFICACIÓN DEL RIESGO'!L53</f>
        <v>Recibir pagos como sobornos por parte de colaboradores de la entidad</v>
      </c>
      <c r="H50" s="825"/>
      <c r="I50" s="825"/>
      <c r="J50" s="825"/>
      <c r="K50" s="825"/>
      <c r="L50" s="206" t="s">
        <v>918</v>
      </c>
      <c r="M50" s="799"/>
      <c r="N50" s="800"/>
      <c r="O50" s="801"/>
      <c r="P50" s="133" t="str">
        <f>'5-CONTROLES'!G23</f>
        <v>Cuatrimestral</v>
      </c>
      <c r="Q50" s="198" t="s">
        <v>919</v>
      </c>
      <c r="R50" s="133" t="str">
        <f>'5-CONTROLES'!AB23</f>
        <v>Fuerte</v>
      </c>
      <c r="S50" s="133" t="str">
        <f>'5-CONTROLES'!AC23</f>
        <v>Moderado</v>
      </c>
      <c r="T50" s="133" t="str">
        <f>'5-CONTROLES'!AD23</f>
        <v>Moderado</v>
      </c>
      <c r="U50" s="621"/>
      <c r="V50" s="825"/>
      <c r="W50" s="825"/>
      <c r="X50" s="825"/>
      <c r="Y50" s="825"/>
      <c r="Z50" s="247" t="s">
        <v>920</v>
      </c>
      <c r="AA50" s="13" t="s">
        <v>921</v>
      </c>
      <c r="AB50" s="22" t="s">
        <v>572</v>
      </c>
      <c r="AC50" s="209" t="s">
        <v>917</v>
      </c>
      <c r="AD50" s="204">
        <v>3</v>
      </c>
      <c r="AE50" s="204"/>
      <c r="AF50" s="204"/>
      <c r="AG50" s="204"/>
      <c r="AH50" s="204">
        <v>1</v>
      </c>
      <c r="AI50" s="204"/>
      <c r="AJ50" s="204"/>
      <c r="AK50" s="204"/>
      <c r="AL50" s="204">
        <v>1</v>
      </c>
      <c r="AM50" s="204"/>
      <c r="AN50" s="204"/>
      <c r="AO50" s="204">
        <v>1</v>
      </c>
      <c r="AP50" s="204"/>
    </row>
    <row r="51" spans="2:42" ht="86" customHeight="1" x14ac:dyDescent="0.2">
      <c r="B51" s="866"/>
      <c r="C51" s="833"/>
      <c r="D51" s="620"/>
      <c r="E51" s="619" t="s">
        <v>819</v>
      </c>
      <c r="F51" s="133" t="str">
        <f>'3-IDENTIFICACIÓN DEL RIESGO'!H54</f>
        <v xml:space="preserve">Inadecuada orientación en la respuesta a los requerimientos de los ciudadanos por desconocimiento de los procesos de la Entidad y normas aplicables. </v>
      </c>
      <c r="G51" s="133" t="str">
        <f>'3-IDENTIFICACIÓN DEL RIESGO'!L54</f>
        <v>Vulneración del derecho fundamental de petición</v>
      </c>
      <c r="H51" s="823" t="str">
        <f>'4-VALORACIÓN DEL RIESGO'!G43</f>
        <v>Posible</v>
      </c>
      <c r="I51" s="823" t="str">
        <f>'4-VALORACIÓN DEL RIESGO'!AC43</f>
        <v>Catastrófico</v>
      </c>
      <c r="J51" s="823" t="str">
        <f>'4-VALORACIÓN DEL RIESGO'!AE43</f>
        <v>Extremo</v>
      </c>
      <c r="K51" s="823" t="str">
        <f>'4-VALORACIÓN DEL RIESGO'!AF43</f>
        <v>Reducir</v>
      </c>
      <c r="L51" s="206" t="s">
        <v>922</v>
      </c>
      <c r="M51" s="799"/>
      <c r="N51" s="800"/>
      <c r="O51" s="801"/>
      <c r="P51" s="133" t="str">
        <f>'5-CONTROLES'!G24</f>
        <v>Mensual</v>
      </c>
      <c r="Q51" s="22" t="s">
        <v>923</v>
      </c>
      <c r="R51" s="133" t="str">
        <f>'5-CONTROLES'!AB24</f>
        <v>Fuerte</v>
      </c>
      <c r="S51" s="133" t="str">
        <f>'5-CONTROLES'!AC24</f>
        <v>Fuerte</v>
      </c>
      <c r="T51" s="133" t="str">
        <f>'5-CONTROLES'!AD24</f>
        <v>Fuerte</v>
      </c>
      <c r="U51" s="619" t="str">
        <f>'5-CONTROLES'!AH24</f>
        <v>Moderado</v>
      </c>
      <c r="V51" s="823" t="str">
        <f>'5-CONTROLES'!AL24</f>
        <v>Rara Vez</v>
      </c>
      <c r="W51" s="823" t="str">
        <f>'5-CONTROLES'!AP24</f>
        <v>Moderado</v>
      </c>
      <c r="X51" s="823" t="str">
        <f>'5-CONTROLES'!AQ24</f>
        <v>Moderado</v>
      </c>
      <c r="Y51" s="823" t="str">
        <f>'5-CONTROLES'!AS24</f>
        <v>Acción preventiva</v>
      </c>
      <c r="Z51" s="247" t="s">
        <v>924</v>
      </c>
      <c r="AA51" s="22" t="s">
        <v>925</v>
      </c>
      <c r="AB51" s="22" t="s">
        <v>926</v>
      </c>
      <c r="AC51" s="22" t="s">
        <v>927</v>
      </c>
      <c r="AD51" s="11">
        <v>1</v>
      </c>
      <c r="AE51" s="11"/>
      <c r="AF51" s="11">
        <v>0.5</v>
      </c>
      <c r="AG51" s="11"/>
      <c r="AH51" s="11"/>
      <c r="AI51" s="11"/>
      <c r="AJ51" s="11"/>
      <c r="AK51" s="11">
        <v>0.5</v>
      </c>
      <c r="AL51" s="11"/>
      <c r="AM51" s="11"/>
      <c r="AN51" s="11"/>
      <c r="AO51" s="11"/>
      <c r="AP51" s="11"/>
    </row>
    <row r="52" spans="2:42" ht="79" customHeight="1" x14ac:dyDescent="0.2">
      <c r="B52" s="866"/>
      <c r="C52" s="833"/>
      <c r="D52" s="620"/>
      <c r="E52" s="620"/>
      <c r="F52" s="133" t="str">
        <f>'3-IDENTIFICACIÓN DEL RIESGO'!H55</f>
        <v>Inoportuna respuesta a los requerimientos de los ciudadanos</v>
      </c>
      <c r="G52" s="133" t="str">
        <f>'3-IDENTIFICACIÓN DEL RIESGO'!L55</f>
        <v>Presentación de acciones de tutelas por parte de los ciudadanos, el cual podría generar un daño antijuridico a la entidad</v>
      </c>
      <c r="H52" s="824"/>
      <c r="I52" s="824"/>
      <c r="J52" s="824"/>
      <c r="K52" s="824"/>
      <c r="L52" s="206" t="s">
        <v>928</v>
      </c>
      <c r="M52" s="799"/>
      <c r="N52" s="800"/>
      <c r="O52" s="801"/>
      <c r="P52" s="133" t="str">
        <f>'5-CONTROLES'!G25</f>
        <v>Trimestral</v>
      </c>
      <c r="Q52" s="22" t="s">
        <v>929</v>
      </c>
      <c r="R52" s="133" t="str">
        <f>'5-CONTROLES'!AB25</f>
        <v>Fuerte</v>
      </c>
      <c r="S52" s="133" t="str">
        <f>'5-CONTROLES'!AC25</f>
        <v>Fuerte</v>
      </c>
      <c r="T52" s="133" t="str">
        <f>'5-CONTROLES'!AD25</f>
        <v>Fuerte</v>
      </c>
      <c r="U52" s="620"/>
      <c r="V52" s="824"/>
      <c r="W52" s="824"/>
      <c r="X52" s="824"/>
      <c r="Y52" s="824"/>
      <c r="Z52" s="811" t="s">
        <v>930</v>
      </c>
      <c r="AA52" s="477" t="s">
        <v>931</v>
      </c>
      <c r="AB52" s="477" t="s">
        <v>926</v>
      </c>
      <c r="AC52" s="477" t="s">
        <v>927</v>
      </c>
      <c r="AD52" s="813">
        <v>1</v>
      </c>
      <c r="AE52" s="813"/>
      <c r="AF52" s="813">
        <v>0.5</v>
      </c>
      <c r="AG52" s="813"/>
      <c r="AH52" s="813"/>
      <c r="AI52" s="813"/>
      <c r="AJ52" s="813"/>
      <c r="AK52" s="813">
        <v>0.5</v>
      </c>
      <c r="AL52" s="813"/>
      <c r="AM52" s="813"/>
      <c r="AN52" s="813"/>
      <c r="AO52" s="813"/>
      <c r="AP52" s="813"/>
    </row>
    <row r="53" spans="2:42" ht="88" customHeight="1" x14ac:dyDescent="0.2">
      <c r="B53" s="866"/>
      <c r="C53" s="833"/>
      <c r="D53" s="620"/>
      <c r="E53" s="621"/>
      <c r="F53" s="133" t="str">
        <f>'3-IDENTIFICACIÓN DEL RIESGO'!H56</f>
        <v>falta de ética Profesional por parte de los colaboradores</v>
      </c>
      <c r="G53" s="133" t="str">
        <f>'3-IDENTIFICACIÓN DEL RIESGO'!L56</f>
        <v xml:space="preserve">Disminución en la confianza e imagen de la entidad respecto de los trámites a cargo de esta.	</v>
      </c>
      <c r="H53" s="825"/>
      <c r="I53" s="825"/>
      <c r="J53" s="825"/>
      <c r="K53" s="825"/>
      <c r="L53" s="206" t="s">
        <v>932</v>
      </c>
      <c r="M53" s="799"/>
      <c r="N53" s="800"/>
      <c r="O53" s="801"/>
      <c r="P53" s="133" t="str">
        <f>'5-CONTROLES'!G26</f>
        <v>Trimestral</v>
      </c>
      <c r="Q53" s="198" t="s">
        <v>933</v>
      </c>
      <c r="R53" s="133" t="str">
        <f>'5-CONTROLES'!AB26</f>
        <v>Fuerte</v>
      </c>
      <c r="S53" s="133" t="str">
        <f>'5-CONTROLES'!AC26</f>
        <v>Fuerte</v>
      </c>
      <c r="T53" s="133" t="str">
        <f>'5-CONTROLES'!AD26</f>
        <v>Fuerte</v>
      </c>
      <c r="U53" s="621"/>
      <c r="V53" s="825"/>
      <c r="W53" s="825"/>
      <c r="X53" s="825"/>
      <c r="Y53" s="825"/>
      <c r="Z53" s="812"/>
      <c r="AA53" s="479"/>
      <c r="AB53" s="479"/>
      <c r="AC53" s="479"/>
      <c r="AD53" s="814"/>
      <c r="AE53" s="814"/>
      <c r="AF53" s="814"/>
      <c r="AG53" s="814"/>
      <c r="AH53" s="814"/>
      <c r="AI53" s="814"/>
      <c r="AJ53" s="814"/>
      <c r="AK53" s="814"/>
      <c r="AL53" s="814"/>
      <c r="AM53" s="814"/>
      <c r="AN53" s="814"/>
      <c r="AO53" s="814"/>
      <c r="AP53" s="814"/>
    </row>
    <row r="54" spans="2:42" ht="67" customHeight="1" x14ac:dyDescent="0.2">
      <c r="B54" s="866"/>
      <c r="C54" s="833"/>
      <c r="D54" s="620"/>
      <c r="E54" s="619" t="s">
        <v>819</v>
      </c>
      <c r="F54" s="133" t="str">
        <f>'3-IDENTIFICACIÓN DEL RIESGO'!H57</f>
        <v xml:space="preserve">Ambición personal por obtención de dineros </v>
      </c>
      <c r="G54" s="133" t="str">
        <f>'3-IDENTIFICACIÓN DEL RIESGO'!L57</f>
        <v xml:space="preserve">Inseguridad en la ciudadanía al momento de realizar gestiones ante la entidad </v>
      </c>
      <c r="H54" s="823" t="str">
        <f>'4-VALORACIÓN DEL RIESGO'!G35</f>
        <v>Posible</v>
      </c>
      <c r="I54" s="823" t="str">
        <f>'4-VALORACIÓN DEL RIESGO'!AC46</f>
        <v>Catastrófico</v>
      </c>
      <c r="J54" s="823" t="str">
        <f>'4-VALORACIÓN DEL RIESGO'!AE46</f>
        <v>Extremo</v>
      </c>
      <c r="K54" s="823" t="str">
        <f>'4-VALORACIÓN DEL RIESGO'!AF46</f>
        <v>Reducir</v>
      </c>
      <c r="L54" s="811" t="s">
        <v>934</v>
      </c>
      <c r="M54" s="799"/>
      <c r="N54" s="800"/>
      <c r="O54" s="801"/>
      <c r="P54" s="619" t="str">
        <f>'5-CONTROLES'!G27</f>
        <v>Trimestral</v>
      </c>
      <c r="Q54" s="495" t="s">
        <v>935</v>
      </c>
      <c r="R54" s="619" t="str">
        <f>'5-CONTROLES'!AB27</f>
        <v>Débil</v>
      </c>
      <c r="S54" s="619" t="str">
        <f>'5-CONTROLES'!AC27</f>
        <v>Fuerte</v>
      </c>
      <c r="T54" s="619" t="str">
        <f>'5-CONTROLES'!AD27</f>
        <v>Débil</v>
      </c>
      <c r="U54" s="619" t="str">
        <f>'5-CONTROLES'!AH27</f>
        <v>Fuerte</v>
      </c>
      <c r="V54" s="823" t="str">
        <f>'5-CONTROLES'!AL27</f>
        <v>Improbable</v>
      </c>
      <c r="W54" s="823" t="str">
        <f>'5-CONTROLES'!AP27</f>
        <v>Moderado</v>
      </c>
      <c r="X54" s="823" t="str">
        <f>'5-CONTROLES'!AQ27</f>
        <v xml:space="preserve">Moderado	
	</v>
      </c>
      <c r="Y54" s="823" t="str">
        <f>'5-CONTROLES'!AS27</f>
        <v>Acción preventiva</v>
      </c>
      <c r="Z54" s="811" t="s">
        <v>936</v>
      </c>
      <c r="AA54" s="671" t="s">
        <v>937</v>
      </c>
      <c r="AB54" s="671" t="s">
        <v>938</v>
      </c>
      <c r="AC54" s="671" t="s">
        <v>939</v>
      </c>
      <c r="AD54" s="671">
        <v>4</v>
      </c>
      <c r="AE54" s="671"/>
      <c r="AF54" s="671">
        <v>1</v>
      </c>
      <c r="AG54" s="671"/>
      <c r="AH54" s="671"/>
      <c r="AI54" s="671">
        <v>1</v>
      </c>
      <c r="AJ54" s="671"/>
      <c r="AK54" s="671"/>
      <c r="AL54" s="671">
        <v>1</v>
      </c>
      <c r="AM54" s="671"/>
      <c r="AN54" s="671"/>
      <c r="AO54" s="671">
        <v>1</v>
      </c>
      <c r="AP54" s="671"/>
    </row>
    <row r="55" spans="2:42" ht="64" customHeight="1" x14ac:dyDescent="0.2">
      <c r="B55" s="866"/>
      <c r="C55" s="833"/>
      <c r="D55" s="620"/>
      <c r="E55" s="621"/>
      <c r="F55" s="133" t="str">
        <f>'3-IDENTIFICACIÓN DEL RIESGO'!H58</f>
        <v xml:space="preserve">Debilidad o flexibilidad institucional en capacitaciones sobre las consecuencias jurídicas que implican los actos de corrupción </v>
      </c>
      <c r="G55" s="133" t="str">
        <f>'3-IDENTIFICACIÓN DEL RIESGO'!L58</f>
        <v>Investigaciones penales</v>
      </c>
      <c r="H55" s="825"/>
      <c r="I55" s="825"/>
      <c r="J55" s="825"/>
      <c r="K55" s="825"/>
      <c r="L55" s="812"/>
      <c r="M55" s="799"/>
      <c r="N55" s="800"/>
      <c r="O55" s="801"/>
      <c r="P55" s="621"/>
      <c r="Q55" s="496"/>
      <c r="R55" s="621"/>
      <c r="S55" s="621"/>
      <c r="T55" s="621"/>
      <c r="U55" s="621"/>
      <c r="V55" s="825"/>
      <c r="W55" s="825"/>
      <c r="X55" s="825"/>
      <c r="Y55" s="825"/>
      <c r="Z55" s="812"/>
      <c r="AA55" s="672"/>
      <c r="AB55" s="672"/>
      <c r="AC55" s="672" t="s">
        <v>939</v>
      </c>
      <c r="AD55" s="672">
        <v>4</v>
      </c>
      <c r="AE55" s="672"/>
      <c r="AF55" s="672">
        <v>1</v>
      </c>
      <c r="AG55" s="672"/>
      <c r="AH55" s="672"/>
      <c r="AI55" s="672">
        <v>1</v>
      </c>
      <c r="AJ55" s="672"/>
      <c r="AK55" s="672"/>
      <c r="AL55" s="672">
        <v>1</v>
      </c>
      <c r="AM55" s="672"/>
      <c r="AN55" s="672"/>
      <c r="AO55" s="672">
        <v>1</v>
      </c>
      <c r="AP55" s="672"/>
    </row>
    <row r="56" spans="2:42" ht="53.25" customHeight="1" x14ac:dyDescent="0.2">
      <c r="B56" s="866"/>
      <c r="C56" s="833"/>
      <c r="D56" s="620"/>
      <c r="E56" s="619" t="s">
        <v>819</v>
      </c>
      <c r="F56" s="133" t="str">
        <f>'3-IDENTIFICACIÓN DEL RIESGO'!H59</f>
        <v xml:space="preserve">Aplicación errónea de los procedimientos o procesos por funcionarios o contratistas para beneficio particular. </v>
      </c>
      <c r="G56" s="203" t="str">
        <f>'3-IDENTIFICACIÓN DEL RIESGO'!L59</f>
        <v>Pérdida de la credibilidad institucional e investigaciones y sanciones</v>
      </c>
      <c r="H56" s="823" t="str">
        <f>'4-VALORACIÓN DEL RIESGO'!G37</f>
        <v>Probable</v>
      </c>
      <c r="I56" s="823" t="str">
        <f>'4-VALORACIÓN DEL RIESGO'!AC37</f>
        <v>Catastrófico</v>
      </c>
      <c r="J56" s="823" t="str">
        <f>'4-VALORACIÓN DEL RIESGO'!AE37</f>
        <v>Extremo</v>
      </c>
      <c r="K56" s="823" t="str">
        <f>'4-VALORACIÓN DEL RIESGO'!AF48</f>
        <v>Reducir</v>
      </c>
      <c r="L56" s="811" t="s">
        <v>940</v>
      </c>
      <c r="M56" s="799"/>
      <c r="N56" s="800"/>
      <c r="O56" s="801"/>
      <c r="P56" s="189" t="str">
        <f>'5-CONTROLES'!G29</f>
        <v>Trimestralmente</v>
      </c>
      <c r="Q56" s="200" t="s">
        <v>941</v>
      </c>
      <c r="R56" s="619" t="str">
        <f>'5-CONTROLES'!AB29</f>
        <v>Fuerte</v>
      </c>
      <c r="S56" s="619" t="str">
        <f>'5-CONTROLES'!AC29</f>
        <v>Fuerte</v>
      </c>
      <c r="T56" s="619" t="str">
        <f>'5-CONTROLES'!AD29</f>
        <v>Fuerte</v>
      </c>
      <c r="U56" s="619" t="str">
        <f>'5-CONTROLES'!AH29</f>
        <v>Fuerte</v>
      </c>
      <c r="V56" s="823" t="str">
        <f>'5-CONTROLES'!AL29</f>
        <v>Improbable</v>
      </c>
      <c r="W56" s="823" t="str">
        <f>'5-CONTROLES'!AP29</f>
        <v>Moderado</v>
      </c>
      <c r="X56" s="823" t="str">
        <f>'5-CONTROLES'!AQ29</f>
        <v>Moderado</v>
      </c>
      <c r="Y56" s="823" t="str">
        <f>'5-CONTROLES'!AS29</f>
        <v>Acción preventiva</v>
      </c>
      <c r="Z56" s="811" t="s">
        <v>942</v>
      </c>
      <c r="AA56" s="671" t="s">
        <v>943</v>
      </c>
      <c r="AB56" s="671" t="s">
        <v>610</v>
      </c>
      <c r="AC56" s="671" t="s">
        <v>944</v>
      </c>
      <c r="AD56" s="671">
        <v>3</v>
      </c>
      <c r="AE56" s="821"/>
      <c r="AF56" s="821"/>
      <c r="AG56" s="821"/>
      <c r="AH56" s="821">
        <v>1</v>
      </c>
      <c r="AI56" s="821"/>
      <c r="AJ56" s="821"/>
      <c r="AK56" s="821">
        <v>1</v>
      </c>
      <c r="AL56" s="821"/>
      <c r="AM56" s="821"/>
      <c r="AN56" s="821">
        <v>1</v>
      </c>
      <c r="AO56" s="813"/>
      <c r="AP56" s="813"/>
    </row>
    <row r="57" spans="2:42" ht="70.5" customHeight="1" x14ac:dyDescent="0.2">
      <c r="B57" s="866"/>
      <c r="C57" s="833"/>
      <c r="D57" s="620"/>
      <c r="E57" s="621"/>
      <c r="F57" s="133" t="str">
        <f>'3-IDENTIFICACIÓN DEL RIESGO'!H62</f>
        <v xml:space="preserve">Solicitud u ofrecimiento de dádivas para la postulación para la adquisición de tierras </v>
      </c>
      <c r="G57" s="203" t="str">
        <f>'3-IDENTIFICACIÓN DEL RIESGO'!L62</f>
        <v>Oportunidad para estafas a ciudadanos Pérdidas económicas por parte de los afectados</v>
      </c>
      <c r="H57" s="825"/>
      <c r="I57" s="825"/>
      <c r="J57" s="825"/>
      <c r="K57" s="825"/>
      <c r="L57" s="812"/>
      <c r="M57" s="799"/>
      <c r="N57" s="800"/>
      <c r="O57" s="801"/>
      <c r="P57" s="245" t="str">
        <f>'5-CONTROLES'!G30</f>
        <v>Trimestralmente</v>
      </c>
      <c r="Q57" s="200" t="s">
        <v>945</v>
      </c>
      <c r="R57" s="621"/>
      <c r="S57" s="621"/>
      <c r="T57" s="621"/>
      <c r="U57" s="621"/>
      <c r="V57" s="825"/>
      <c r="W57" s="825"/>
      <c r="X57" s="825"/>
      <c r="Y57" s="825"/>
      <c r="Z57" s="812"/>
      <c r="AA57" s="672"/>
      <c r="AB57" s="672"/>
      <c r="AC57" s="672"/>
      <c r="AD57" s="672"/>
      <c r="AE57" s="822"/>
      <c r="AF57" s="822"/>
      <c r="AG57" s="822"/>
      <c r="AH57" s="822"/>
      <c r="AI57" s="822"/>
      <c r="AJ57" s="822"/>
      <c r="AK57" s="822"/>
      <c r="AL57" s="822"/>
      <c r="AM57" s="822"/>
      <c r="AN57" s="822"/>
      <c r="AO57" s="814"/>
      <c r="AP57" s="814"/>
    </row>
    <row r="58" spans="2:42" ht="78.75" customHeight="1" x14ac:dyDescent="0.2">
      <c r="B58" s="866"/>
      <c r="C58" s="833"/>
      <c r="D58" s="620"/>
      <c r="E58" s="619" t="s">
        <v>819</v>
      </c>
      <c r="F58" s="133" t="str">
        <f>'3-IDENTIFICACIÓN DEL RIESGO'!H63</f>
        <v>Intimidaciones directas: Los colaboradores son objeto de intimidaciones verbales o físicas para influir en sus decisiones relacionadas con procesos misionales.</v>
      </c>
      <c r="G58" s="203" t="str">
        <f>'3-IDENTIFICACIÓN DEL RIESGO'!L63</f>
        <v>Pérdida de la Transparencia Institucional</v>
      </c>
      <c r="H58" s="823" t="str">
        <f>'4-VALORACIÓN DEL RIESGO'!G39</f>
        <v>Posible</v>
      </c>
      <c r="I58" s="823" t="str">
        <f>'4-VALORACIÓN DEL RIESGO'!AC39</f>
        <v>Catastrófico</v>
      </c>
      <c r="J58" s="823" t="str">
        <f>'4-VALORACIÓN DEL RIESGO'!AE39</f>
        <v>Extremo</v>
      </c>
      <c r="K58" s="823" t="str">
        <f>'4-VALORACIÓN DEL RIESGO'!AF50</f>
        <v>Reducir</v>
      </c>
      <c r="L58" s="196" t="s">
        <v>946</v>
      </c>
      <c r="M58" s="799"/>
      <c r="N58" s="800"/>
      <c r="O58" s="801"/>
      <c r="P58" s="145" t="str">
        <f>'5-CONTROLES'!G31</f>
        <v>Semestral</v>
      </c>
      <c r="Q58" s="200" t="s">
        <v>947</v>
      </c>
      <c r="R58" s="619" t="str">
        <f>'5-CONTROLES'!AB32</f>
        <v>Fuerte</v>
      </c>
      <c r="S58" s="619" t="str">
        <f>'5-CONTROLES'!AC33</f>
        <v>Fuerte</v>
      </c>
      <c r="T58" s="619" t="str">
        <f>'5-CONTROLES'!AD33</f>
        <v>Fuerte</v>
      </c>
      <c r="U58" s="619" t="str">
        <f>'5-CONTROLES'!AH33</f>
        <v>Fuerte</v>
      </c>
      <c r="V58" s="823" t="str">
        <f>'5-CONTROLES'!AL33</f>
        <v>Rara Vez</v>
      </c>
      <c r="W58" s="823" t="s">
        <v>19</v>
      </c>
      <c r="X58" s="823" t="s">
        <v>488</v>
      </c>
      <c r="Y58" s="823">
        <f>'5-CONTROLES'!AS32</f>
        <v>0</v>
      </c>
      <c r="Z58" s="863" t="s">
        <v>948</v>
      </c>
      <c r="AA58" s="477" t="s">
        <v>890</v>
      </c>
      <c r="AB58" s="477" t="s">
        <v>617</v>
      </c>
      <c r="AC58" s="477" t="s">
        <v>892</v>
      </c>
      <c r="AD58" s="813">
        <v>1</v>
      </c>
      <c r="AE58" s="477"/>
      <c r="AF58" s="477"/>
      <c r="AG58" s="477"/>
      <c r="AH58" s="477"/>
      <c r="AI58" s="813">
        <v>0.5</v>
      </c>
      <c r="AJ58" s="477"/>
      <c r="AK58" s="477"/>
      <c r="AL58" s="477"/>
      <c r="AM58" s="477"/>
      <c r="AN58" s="813">
        <v>0.5</v>
      </c>
      <c r="AO58" s="477"/>
      <c r="AP58" s="477"/>
    </row>
    <row r="59" spans="2:42" ht="71.25" customHeight="1" x14ac:dyDescent="0.2">
      <c r="B59" s="867"/>
      <c r="C59" s="812"/>
      <c r="D59" s="621"/>
      <c r="E59" s="621"/>
      <c r="F59" s="133" t="str">
        <f>'3-IDENTIFICACIÓN DEL RIESGO'!H64</f>
        <v>Presiones indebidas: Se presentan intentos de soborno, coacción o manipulación por parte de actores que buscan desviar los procedimientos establecidos.</v>
      </c>
      <c r="G59" s="203" t="str">
        <f>'3-IDENTIFICACIÓN DEL RIESGO'!L64</f>
        <v>Desigualdad en los procesos Misionales</v>
      </c>
      <c r="H59" s="825"/>
      <c r="I59" s="825"/>
      <c r="J59" s="825"/>
      <c r="K59" s="825"/>
      <c r="L59" s="239" t="s">
        <v>949</v>
      </c>
      <c r="M59" s="802"/>
      <c r="N59" s="803"/>
      <c r="O59" s="804"/>
      <c r="P59" s="145" t="str">
        <f>'5-CONTROLES'!G32</f>
        <v>Trimestral</v>
      </c>
      <c r="Q59" s="200" t="s">
        <v>950</v>
      </c>
      <c r="R59" s="621"/>
      <c r="S59" s="621"/>
      <c r="T59" s="621"/>
      <c r="U59" s="621"/>
      <c r="V59" s="825"/>
      <c r="W59" s="825"/>
      <c r="X59" s="825"/>
      <c r="Y59" s="825"/>
      <c r="Z59" s="864"/>
      <c r="AA59" s="479"/>
      <c r="AB59" s="479"/>
      <c r="AC59" s="479"/>
      <c r="AD59" s="479"/>
      <c r="AE59" s="479"/>
      <c r="AF59" s="479"/>
      <c r="AG59" s="479"/>
      <c r="AH59" s="479"/>
      <c r="AI59" s="479"/>
      <c r="AJ59" s="479"/>
      <c r="AK59" s="479"/>
      <c r="AL59" s="479"/>
      <c r="AM59" s="479"/>
      <c r="AN59" s="479"/>
      <c r="AO59" s="479"/>
      <c r="AP59" s="479"/>
    </row>
    <row r="60" spans="2:42" ht="109" customHeight="1" x14ac:dyDescent="0.2">
      <c r="B60" s="840" t="str">
        <f>'3-IDENTIFICACIÓN DEL RIESGO'!B65</f>
        <v>Planificación del Ordenamiento Social de la Propiedad</v>
      </c>
      <c r="C60" s="811" t="s">
        <v>951</v>
      </c>
      <c r="D60" s="619" t="str">
        <f>'3-IDENTIFICACIÓN DEL RIESGO'!G65</f>
        <v>Posibilidad de tráfico de influencias en el levantamiento de información durante la implementación de Planes de Ordenamiento Social de la Propiedad para favorecer al servidor público o a tercero.</v>
      </c>
      <c r="E60" s="619" t="s">
        <v>819</v>
      </c>
      <c r="F60" s="133" t="str">
        <f>'3-IDENTIFICACIÓN DEL RIESGO'!H65</f>
        <v>Desconocimiento por parte de la comunidad campesina y étnica sobre el modelo de atención por oferta en la implementación de los Planes de Ordenamiento</v>
      </c>
      <c r="G60" s="133" t="str">
        <f>'3-IDENTIFICACIÓN DEL RIESGO'!L65</f>
        <v>Multa y sanción del ente regulador</v>
      </c>
      <c r="H60" s="823" t="str">
        <f>'4-VALORACIÓN DEL RIESGO'!G41</f>
        <v>Posible</v>
      </c>
      <c r="I60" s="823" t="str">
        <f>'4-VALORACIÓN DEL RIESGO'!AC41</f>
        <v>Catastrófico</v>
      </c>
      <c r="J60" s="823" t="str">
        <f>'4-VALORACIÓN DEL RIESGO'!AE41</f>
        <v>Extremo</v>
      </c>
      <c r="K60" s="823" t="str">
        <f>'4-VALORACIÓN DEL RIESGO'!AF41</f>
        <v>Reducir</v>
      </c>
      <c r="L60" s="208" t="s">
        <v>952</v>
      </c>
      <c r="M60" s="796" t="s">
        <v>1320</v>
      </c>
      <c r="N60" s="797"/>
      <c r="O60" s="798"/>
      <c r="P60" s="133" t="str">
        <f>'5-CONTROLES'!G33</f>
        <v>Cada vez que se implemente un Plan de Ordenamiento Social de la Propiedad en un municipio programado.</v>
      </c>
      <c r="Q60" s="22" t="s">
        <v>953</v>
      </c>
      <c r="R60" s="133" t="str">
        <f>'5-CONTROLES'!AB33</f>
        <v>Fuerte</v>
      </c>
      <c r="S60" s="133" t="str">
        <f>'5-CONTROLES'!AC33</f>
        <v>Fuerte</v>
      </c>
      <c r="T60" s="133" t="str">
        <f>'5-CONTROLES'!AD33</f>
        <v>Fuerte</v>
      </c>
      <c r="U60" s="619" t="str">
        <f>'5-CONTROLES'!AH33</f>
        <v>Fuerte</v>
      </c>
      <c r="V60" s="823" t="str">
        <f>'5-CONTROLES'!AL33</f>
        <v>Rara Vez</v>
      </c>
      <c r="W60" s="823" t="str">
        <f>'5-CONTROLES'!AP33</f>
        <v>Moderado</v>
      </c>
      <c r="X60" s="823" t="str">
        <f>'5-CONTROLES'!AQ33</f>
        <v>Moderado</v>
      </c>
      <c r="Y60" s="823" t="str">
        <f>'5-CONTROLES'!AS33</f>
        <v>Acción preventiva</v>
      </c>
      <c r="Z60" s="196" t="s">
        <v>954</v>
      </c>
      <c r="AA60" s="22" t="s">
        <v>955</v>
      </c>
      <c r="AB60" s="22" t="s">
        <v>956</v>
      </c>
      <c r="AC60" s="22" t="s">
        <v>957</v>
      </c>
      <c r="AD60" s="199">
        <v>30</v>
      </c>
      <c r="AE60" s="22"/>
      <c r="AF60" s="22"/>
      <c r="AG60" s="22"/>
      <c r="AH60" s="22"/>
      <c r="AI60" s="22"/>
      <c r="AJ60" s="22">
        <v>6</v>
      </c>
      <c r="AK60" s="22"/>
      <c r="AL60" s="22">
        <v>6</v>
      </c>
      <c r="AM60" s="22"/>
      <c r="AN60" s="22">
        <v>6</v>
      </c>
      <c r="AO60" s="22">
        <v>6</v>
      </c>
      <c r="AP60" s="22">
        <v>6</v>
      </c>
    </row>
    <row r="61" spans="2:42" ht="96" customHeight="1" x14ac:dyDescent="0.2">
      <c r="B61" s="841"/>
      <c r="C61" s="812"/>
      <c r="D61" s="621"/>
      <c r="E61" s="621"/>
      <c r="F61" s="133" t="str">
        <f>'3-IDENTIFICACIÓN DEL RIESGO'!H66</f>
        <v>Desconocimiento de la normatividad y lineamientos establecidos para la validación de la información física y jurídica de los predios derivados del barrido predial</v>
      </c>
      <c r="G61" s="133" t="str">
        <f>'3-IDENTIFICACIÓN DEL RIESGO'!L66</f>
        <v>pérdida de credibilidad institucional</v>
      </c>
      <c r="H61" s="825"/>
      <c r="I61" s="825"/>
      <c r="J61" s="825"/>
      <c r="K61" s="825"/>
      <c r="L61" s="208" t="s">
        <v>958</v>
      </c>
      <c r="M61" s="799"/>
      <c r="N61" s="800"/>
      <c r="O61" s="801"/>
      <c r="P61" s="133" t="str">
        <f>'5-CONTROLES'!G34</f>
        <v>Trimestral</v>
      </c>
      <c r="Q61" s="22" t="s">
        <v>959</v>
      </c>
      <c r="R61" s="133" t="str">
        <f>'5-CONTROLES'!AB34</f>
        <v>Fuerte</v>
      </c>
      <c r="S61" s="133" t="str">
        <f>'5-CONTROLES'!AC34</f>
        <v>Fuerte</v>
      </c>
      <c r="T61" s="133" t="str">
        <f>'5-CONTROLES'!AD34</f>
        <v>Fuerte</v>
      </c>
      <c r="U61" s="621"/>
      <c r="V61" s="825"/>
      <c r="W61" s="825"/>
      <c r="X61" s="825"/>
      <c r="Y61" s="825"/>
      <c r="Z61" s="196" t="s">
        <v>960</v>
      </c>
      <c r="AA61" s="22" t="s">
        <v>961</v>
      </c>
      <c r="AB61" s="22" t="s">
        <v>962</v>
      </c>
      <c r="AC61" s="22" t="s">
        <v>963</v>
      </c>
      <c r="AD61" s="199">
        <v>27</v>
      </c>
      <c r="AE61" s="22"/>
      <c r="AF61" s="22"/>
      <c r="AG61" s="22"/>
      <c r="AH61" s="22"/>
      <c r="AI61" s="22">
        <v>3</v>
      </c>
      <c r="AJ61" s="22">
        <v>3</v>
      </c>
      <c r="AK61" s="22">
        <v>3</v>
      </c>
      <c r="AL61" s="22">
        <v>4</v>
      </c>
      <c r="AM61" s="22">
        <v>4</v>
      </c>
      <c r="AN61" s="22">
        <v>4</v>
      </c>
      <c r="AO61" s="22">
        <v>3</v>
      </c>
      <c r="AP61" s="22">
        <v>3</v>
      </c>
    </row>
    <row r="62" spans="2:42" ht="51" customHeight="1" x14ac:dyDescent="0.2">
      <c r="B62" s="841"/>
      <c r="C62" s="811" t="s">
        <v>964</v>
      </c>
      <c r="D62" s="619" t="str">
        <f>'3-IDENTIFICACIÓN DEL RIESGO'!G67</f>
        <v>Posibilidad de concusión o cohecho por inscripción, valoración y calificación en el Registro de Sujetos de Ordenamiento</v>
      </c>
      <c r="E62" s="619" t="s">
        <v>819</v>
      </c>
      <c r="F62" s="133" t="str">
        <f>'3-IDENTIFICACIÓN DEL RIESGO'!H67</f>
        <v>Falta de ética profesional del funcionario o personal vinculado a la entidad.</v>
      </c>
      <c r="G62" s="133" t="str">
        <f>'3-IDENTIFICACIÓN DEL RIESGO'!L67</f>
        <v>Deterioro de la imagen institucional.</v>
      </c>
      <c r="H62" s="823" t="str">
        <f>'4-VALORACIÓN DEL RIESGO'!G42</f>
        <v>Posible</v>
      </c>
      <c r="I62" s="823" t="str">
        <f>'4-VALORACIÓN DEL RIESGO'!AC42</f>
        <v>Catastrófico</v>
      </c>
      <c r="J62" s="823" t="str">
        <f>'4-VALORACIÓN DEL RIESGO'!AE42</f>
        <v>Extremo</v>
      </c>
      <c r="K62" s="823" t="str">
        <f>'4-VALORACIÓN DEL RIESGO'!AF42</f>
        <v>Reducir</v>
      </c>
      <c r="L62" s="868" t="s">
        <v>965</v>
      </c>
      <c r="M62" s="799"/>
      <c r="N62" s="800"/>
      <c r="O62" s="801"/>
      <c r="P62" s="619" t="str">
        <f>'5-CONTROLES'!G35</f>
        <v>Cuatrimestral</v>
      </c>
      <c r="Q62" s="477" t="s">
        <v>966</v>
      </c>
      <c r="R62" s="619" t="str">
        <f>'5-CONTROLES'!AB35</f>
        <v>Fuerte</v>
      </c>
      <c r="S62" s="619" t="str">
        <f>'5-CONTROLES'!AC35</f>
        <v>Fuerte</v>
      </c>
      <c r="T62" s="619" t="str">
        <f>'5-CONTROLES'!AD35</f>
        <v>Fuerte</v>
      </c>
      <c r="U62" s="619" t="str">
        <f>'5-CONTROLES'!AH35</f>
        <v>Fuerte</v>
      </c>
      <c r="V62" s="823" t="str">
        <f>'5-CONTROLES'!AL35</f>
        <v>Rara Vez</v>
      </c>
      <c r="W62" s="823" t="str">
        <f>'5-CONTROLES'!AP35</f>
        <v>Moderado</v>
      </c>
      <c r="X62" s="823" t="str">
        <f>'5-CONTROLES'!AQ35</f>
        <v>Moderado</v>
      </c>
      <c r="Y62" s="823" t="str">
        <f>'5-CONTROLES'!AS35</f>
        <v>Acción preventiva</v>
      </c>
      <c r="Z62" s="811" t="s">
        <v>967</v>
      </c>
      <c r="AA62" s="477" t="s">
        <v>968</v>
      </c>
      <c r="AB62" s="477" t="s">
        <v>969</v>
      </c>
      <c r="AC62" s="477" t="s">
        <v>970</v>
      </c>
      <c r="AD62" s="817">
        <v>6</v>
      </c>
      <c r="AE62" s="477"/>
      <c r="AF62" s="477">
        <v>1</v>
      </c>
      <c r="AG62" s="477"/>
      <c r="AH62" s="477">
        <v>1</v>
      </c>
      <c r="AI62" s="477"/>
      <c r="AJ62" s="477">
        <v>1</v>
      </c>
      <c r="AK62" s="477"/>
      <c r="AL62" s="477">
        <v>1</v>
      </c>
      <c r="AM62" s="477"/>
      <c r="AN62" s="477">
        <v>1</v>
      </c>
      <c r="AO62" s="477"/>
      <c r="AP62" s="477">
        <v>1</v>
      </c>
    </row>
    <row r="63" spans="2:42" ht="48.75" customHeight="1" x14ac:dyDescent="0.2">
      <c r="B63" s="841"/>
      <c r="C63" s="812"/>
      <c r="D63" s="621"/>
      <c r="E63" s="621"/>
      <c r="F63" s="133" t="str">
        <f>'3-IDENTIFICACIÓN DEL RIESGO'!H68</f>
        <v>Desconocimiento de las sanciones penales y disciplinarias que se configuran con la materialización del riesgo</v>
      </c>
      <c r="G63" s="133" t="str">
        <f>'3-IDENTIFICACIÓN DEL RIESGO'!L68</f>
        <v>Hallazgos, observaciones y/o acciones sancionatorias por parte de los organismos de control.</v>
      </c>
      <c r="H63" s="825"/>
      <c r="I63" s="825"/>
      <c r="J63" s="825"/>
      <c r="K63" s="825"/>
      <c r="L63" s="869"/>
      <c r="M63" s="799"/>
      <c r="N63" s="800"/>
      <c r="O63" s="801"/>
      <c r="P63" s="621"/>
      <c r="Q63" s="479"/>
      <c r="R63" s="621"/>
      <c r="S63" s="621"/>
      <c r="T63" s="621"/>
      <c r="U63" s="621"/>
      <c r="V63" s="825"/>
      <c r="W63" s="825"/>
      <c r="X63" s="825"/>
      <c r="Y63" s="825"/>
      <c r="Z63" s="812"/>
      <c r="AA63" s="479"/>
      <c r="AB63" s="479"/>
      <c r="AC63" s="479"/>
      <c r="AD63" s="818"/>
      <c r="AE63" s="479"/>
      <c r="AF63" s="479"/>
      <c r="AG63" s="479"/>
      <c r="AH63" s="479"/>
      <c r="AI63" s="479"/>
      <c r="AJ63" s="479"/>
      <c r="AK63" s="479"/>
      <c r="AL63" s="479"/>
      <c r="AM63" s="479"/>
      <c r="AN63" s="479"/>
      <c r="AO63" s="479"/>
      <c r="AP63" s="479"/>
    </row>
    <row r="64" spans="2:42" ht="91.5" customHeight="1" x14ac:dyDescent="0.2">
      <c r="B64" s="841"/>
      <c r="C64" s="811" t="s">
        <v>971</v>
      </c>
      <c r="D64" s="619" t="str">
        <f>'3-IDENTIFICACIÓN DEL RIESGO'!G69</f>
        <v>Posibilidad de prevaricato por inscripción, valoración y calificación en el Registro de Sujetos de Ordenamiento</v>
      </c>
      <c r="E64" s="619" t="s">
        <v>819</v>
      </c>
      <c r="F64" s="133" t="str">
        <f>'3-IDENTIFICACIÓN DEL RIESGO'!H69</f>
        <v>Desconocimiento de la normatividad y lineamientos establecidos para el desarrollo de valoración y calificación en el registro de sujetos de ordenamiento</v>
      </c>
      <c r="G64" s="133" t="str">
        <f>'3-IDENTIFICACIÓN DEL RIESGO'!L69</f>
        <v>Pérdida de la credibilidad institucional.</v>
      </c>
      <c r="H64" s="823" t="str">
        <f>'4-VALORACIÓN DEL RIESGO'!G43</f>
        <v>Posible</v>
      </c>
      <c r="I64" s="823" t="str">
        <f>'4-VALORACIÓN DEL RIESGO'!AC43</f>
        <v>Catastrófico</v>
      </c>
      <c r="J64" s="823" t="str">
        <f>'4-VALORACIÓN DEL RIESGO'!AE43</f>
        <v>Extremo</v>
      </c>
      <c r="K64" s="823" t="str">
        <f>'4-VALORACIÓN DEL RIESGO'!AF43</f>
        <v>Reducir</v>
      </c>
      <c r="L64" s="208" t="s">
        <v>972</v>
      </c>
      <c r="M64" s="799"/>
      <c r="N64" s="800"/>
      <c r="O64" s="801"/>
      <c r="P64" s="133" t="str">
        <f>'5-CONTROLES'!G37</f>
        <v>Cuatrimestral</v>
      </c>
      <c r="Q64" s="22" t="s">
        <v>973</v>
      </c>
      <c r="R64" s="133" t="str">
        <f>'5-CONTROLES'!AB37</f>
        <v>Fuerte</v>
      </c>
      <c r="S64" s="133" t="str">
        <f>'5-CONTROLES'!AC37</f>
        <v>Fuerte</v>
      </c>
      <c r="T64" s="133" t="str">
        <f>'5-CONTROLES'!AD37</f>
        <v>Fuerte</v>
      </c>
      <c r="U64" s="619" t="str">
        <f>'5-CONTROLES'!AH37</f>
        <v>Fuerte</v>
      </c>
      <c r="V64" s="823" t="str">
        <f>'5-CONTROLES'!AL37</f>
        <v>Rara Vez</v>
      </c>
      <c r="W64" s="823" t="str">
        <f>'5-CONTROLES'!AP37</f>
        <v>Moderado</v>
      </c>
      <c r="X64" s="823" t="str">
        <f>'5-CONTROLES'!AQ37</f>
        <v>Moderado</v>
      </c>
      <c r="Y64" s="823" t="str">
        <f>'5-CONTROLES'!AS37</f>
        <v>Acción preventiva</v>
      </c>
      <c r="Z64" s="811" t="s">
        <v>974</v>
      </c>
      <c r="AA64" s="815" t="s">
        <v>975</v>
      </c>
      <c r="AB64" s="477" t="s">
        <v>976</v>
      </c>
      <c r="AC64" s="477" t="s">
        <v>977</v>
      </c>
      <c r="AD64" s="817">
        <v>4</v>
      </c>
      <c r="AE64" s="477"/>
      <c r="AF64" s="477"/>
      <c r="AG64" s="477">
        <v>1</v>
      </c>
      <c r="AH64" s="477"/>
      <c r="AI64" s="477"/>
      <c r="AJ64" s="477">
        <v>1</v>
      </c>
      <c r="AK64" s="477"/>
      <c r="AL64" s="477"/>
      <c r="AM64" s="477">
        <v>1</v>
      </c>
      <c r="AN64" s="477"/>
      <c r="AO64" s="477"/>
      <c r="AP64" s="477">
        <v>1</v>
      </c>
    </row>
    <row r="65" spans="2:42" ht="109.5" customHeight="1" x14ac:dyDescent="0.2">
      <c r="B65" s="841"/>
      <c r="C65" s="812"/>
      <c r="D65" s="621"/>
      <c r="E65" s="621"/>
      <c r="F65" s="133" t="str">
        <f>'3-IDENTIFICACIÓN DEL RIESGO'!H70</f>
        <v>Falta de articulación entre las áreas misionales de la entidad en la identificación de las personas que deben ser sujeto de reforma agraria</v>
      </c>
      <c r="G65" s="133" t="str">
        <f>'3-IDENTIFICACIÓN DEL RIESGO'!L70</f>
        <v>Demandas contra la entidad y/o funcionarios</v>
      </c>
      <c r="H65" s="825"/>
      <c r="I65" s="825"/>
      <c r="J65" s="825"/>
      <c r="K65" s="825"/>
      <c r="L65" s="208" t="s">
        <v>978</v>
      </c>
      <c r="M65" s="802"/>
      <c r="N65" s="803"/>
      <c r="O65" s="804"/>
      <c r="P65" s="133" t="str">
        <f>'5-CONTROLES'!G38</f>
        <v>Cuatrimestral</v>
      </c>
      <c r="Q65" s="22" t="s">
        <v>979</v>
      </c>
      <c r="R65" s="133" t="str">
        <f>'5-CONTROLES'!AB38</f>
        <v>Fuerte</v>
      </c>
      <c r="S65" s="133" t="str">
        <f>'5-CONTROLES'!AC38</f>
        <v>Fuerte</v>
      </c>
      <c r="T65" s="133" t="str">
        <f>'5-CONTROLES'!AD38</f>
        <v>Fuerte</v>
      </c>
      <c r="U65" s="621"/>
      <c r="V65" s="825"/>
      <c r="W65" s="825"/>
      <c r="X65" s="825"/>
      <c r="Y65" s="825"/>
      <c r="Z65" s="812"/>
      <c r="AA65" s="816"/>
      <c r="AB65" s="479"/>
      <c r="AC65" s="479"/>
      <c r="AD65" s="818"/>
      <c r="AE65" s="479"/>
      <c r="AF65" s="479"/>
      <c r="AG65" s="479"/>
      <c r="AH65" s="479"/>
      <c r="AI65" s="479"/>
      <c r="AJ65" s="479"/>
      <c r="AK65" s="479"/>
      <c r="AL65" s="479"/>
      <c r="AM65" s="479"/>
      <c r="AN65" s="479"/>
      <c r="AO65" s="479"/>
      <c r="AP65" s="479"/>
    </row>
    <row r="66" spans="2:42" ht="15" hidden="1" customHeight="1" x14ac:dyDescent="0.2">
      <c r="B66" s="841"/>
      <c r="C66" s="811">
        <v>24</v>
      </c>
      <c r="D66" s="619" t="str">
        <f>'3-IDENTIFICACIÓN DEL RIESGO'!G71</f>
        <v>Riesgo 4</v>
      </c>
      <c r="E66" s="619" t="s">
        <v>819</v>
      </c>
      <c r="F66" s="133" t="str">
        <f>'3-IDENTIFICACIÓN DEL RIESGO'!H71</f>
        <v>Causa 1 Riesgo 4</v>
      </c>
      <c r="G66" s="133" t="str">
        <f>'3-IDENTIFICACIÓN DEL RIESGO'!L71</f>
        <v>Consecuencia 1 Riesgo 4</v>
      </c>
      <c r="H66" s="823">
        <f>'4-VALORACIÓN DEL RIESGO'!G44</f>
        <v>0</v>
      </c>
      <c r="I66" s="823" t="str">
        <f>'4-VALORACIÓN DEL RIESGO'!AC44</f>
        <v>Moderado</v>
      </c>
      <c r="J66" s="823" t="b">
        <f>'4-VALORACIÓN DEL RIESGO'!AE44</f>
        <v>0</v>
      </c>
      <c r="K66" s="823" t="str">
        <f>'4-VALORACIÓN DEL RIESGO'!AF44</f>
        <v>Reducir</v>
      </c>
      <c r="L66" s="168" t="s">
        <v>980</v>
      </c>
      <c r="M66" s="133" t="e">
        <f>'5-CONTROLES'!#REF!</f>
        <v>#REF!</v>
      </c>
      <c r="N66" s="133" t="e">
        <f>'5-CONTROLES'!#REF!</f>
        <v>#REF!</v>
      </c>
      <c r="O66" s="133" t="e">
        <f>'5-CONTROLES'!#REF!</f>
        <v>#REF!</v>
      </c>
      <c r="P66" s="133" t="e">
        <f>'5-CONTROLES'!#REF!</f>
        <v>#REF!</v>
      </c>
      <c r="Q66" s="22"/>
      <c r="R66" s="133" t="e">
        <f>'5-CONTROLES'!#REF!</f>
        <v>#REF!</v>
      </c>
      <c r="S66" s="133" t="e">
        <f>'5-CONTROLES'!#REF!</f>
        <v>#REF!</v>
      </c>
      <c r="T66" s="133" t="e">
        <f>'5-CONTROLES'!#REF!</f>
        <v>#REF!</v>
      </c>
      <c r="U66" s="619" t="e">
        <f>'5-CONTROLES'!#REF!</f>
        <v>#REF!</v>
      </c>
      <c r="V66" s="823" t="e">
        <f>'5-CONTROLES'!#REF!</f>
        <v>#REF!</v>
      </c>
      <c r="W66" s="823" t="e">
        <f>'5-CONTROLES'!#REF!</f>
        <v>#REF!</v>
      </c>
      <c r="X66" s="823" t="e">
        <f>'5-CONTROLES'!#REF!</f>
        <v>#REF!</v>
      </c>
      <c r="Y66" s="823" t="e">
        <f>'5-CONTROLES'!#REF!</f>
        <v>#REF!</v>
      </c>
      <c r="Z66" s="196" t="s">
        <v>981</v>
      </c>
      <c r="AA66" s="22"/>
      <c r="AB66" s="22"/>
      <c r="AC66" s="22"/>
      <c r="AD66" s="22"/>
      <c r="AE66" s="22"/>
      <c r="AF66" s="22"/>
      <c r="AG66" s="22"/>
      <c r="AH66" s="22"/>
      <c r="AI66" s="22"/>
      <c r="AJ66" s="22"/>
      <c r="AK66" s="22"/>
      <c r="AL66" s="22"/>
      <c r="AM66" s="22"/>
      <c r="AN66" s="22"/>
      <c r="AO66" s="22"/>
      <c r="AP66" s="22"/>
    </row>
    <row r="67" spans="2:42" ht="16" hidden="1" x14ac:dyDescent="0.2">
      <c r="B67" s="841"/>
      <c r="C67" s="812"/>
      <c r="D67" s="621"/>
      <c r="E67" s="621"/>
      <c r="F67" s="133" t="str">
        <f>'3-IDENTIFICACIÓN DEL RIESGO'!H72</f>
        <v>Causa 2 Riesgo 4</v>
      </c>
      <c r="G67" s="133" t="str">
        <f>'3-IDENTIFICACIÓN DEL RIESGO'!L72</f>
        <v>Consecuencia 2 Riesgo 4</v>
      </c>
      <c r="H67" s="825"/>
      <c r="I67" s="825"/>
      <c r="J67" s="825"/>
      <c r="K67" s="825"/>
      <c r="L67" s="168" t="s">
        <v>982</v>
      </c>
      <c r="M67" s="133" t="e">
        <f>'5-CONTROLES'!#REF!</f>
        <v>#REF!</v>
      </c>
      <c r="N67" s="133" t="e">
        <f>'5-CONTROLES'!#REF!</f>
        <v>#REF!</v>
      </c>
      <c r="O67" s="133" t="e">
        <f>'5-CONTROLES'!#REF!</f>
        <v>#REF!</v>
      </c>
      <c r="P67" s="133" t="e">
        <f>'5-CONTROLES'!#REF!</f>
        <v>#REF!</v>
      </c>
      <c r="Q67" s="22"/>
      <c r="R67" s="133" t="e">
        <f>'5-CONTROLES'!#REF!</f>
        <v>#REF!</v>
      </c>
      <c r="S67" s="133" t="e">
        <f>'5-CONTROLES'!#REF!</f>
        <v>#REF!</v>
      </c>
      <c r="T67" s="133" t="e">
        <f>'5-CONTROLES'!#REF!</f>
        <v>#REF!</v>
      </c>
      <c r="U67" s="621"/>
      <c r="V67" s="825"/>
      <c r="W67" s="825"/>
      <c r="X67" s="825"/>
      <c r="Y67" s="825"/>
      <c r="Z67" s="196" t="s">
        <v>983</v>
      </c>
      <c r="AA67" s="22"/>
      <c r="AB67" s="22"/>
      <c r="AC67" s="22"/>
      <c r="AD67" s="22"/>
      <c r="AE67" s="22"/>
      <c r="AF67" s="22"/>
      <c r="AG67" s="22"/>
      <c r="AH67" s="22"/>
      <c r="AI67" s="22"/>
      <c r="AJ67" s="22"/>
      <c r="AK67" s="22"/>
      <c r="AL67" s="22"/>
      <c r="AM67" s="22"/>
      <c r="AN67" s="22"/>
      <c r="AO67" s="22"/>
      <c r="AP67" s="22"/>
    </row>
    <row r="68" spans="2:42" ht="15" hidden="1" customHeight="1" x14ac:dyDescent="0.2">
      <c r="B68" s="841"/>
      <c r="C68" s="811">
        <v>25</v>
      </c>
      <c r="D68" s="619" t="str">
        <f>'3-IDENTIFICACIÓN DEL RIESGO'!G73</f>
        <v>Riesgo 5</v>
      </c>
      <c r="E68" s="619" t="s">
        <v>819</v>
      </c>
      <c r="F68" s="133" t="str">
        <f>'3-IDENTIFICACIÓN DEL RIESGO'!H73</f>
        <v>Causa 1 Riesgo 5</v>
      </c>
      <c r="G68" s="133" t="str">
        <f>'3-IDENTIFICACIÓN DEL RIESGO'!L73</f>
        <v>Consecuencia 1 Riesgo 5</v>
      </c>
      <c r="H68" s="823">
        <f>'4-VALORACIÓN DEL RIESGO'!G45</f>
        <v>0</v>
      </c>
      <c r="I68" s="823" t="str">
        <f>'4-VALORACIÓN DEL RIESGO'!AC45</f>
        <v>Moderado</v>
      </c>
      <c r="J68" s="823" t="b">
        <f>'4-VALORACIÓN DEL RIESGO'!AE45</f>
        <v>0</v>
      </c>
      <c r="K68" s="823" t="str">
        <f>'4-VALORACIÓN DEL RIESGO'!AF45</f>
        <v>Reducir</v>
      </c>
      <c r="L68" s="168" t="s">
        <v>984</v>
      </c>
      <c r="M68" s="133" t="e">
        <f>'5-CONTROLES'!#REF!</f>
        <v>#REF!</v>
      </c>
      <c r="N68" s="133" t="e">
        <f>'5-CONTROLES'!#REF!</f>
        <v>#REF!</v>
      </c>
      <c r="O68" s="133" t="e">
        <f>'5-CONTROLES'!#REF!</f>
        <v>#REF!</v>
      </c>
      <c r="P68" s="133" t="e">
        <f>'5-CONTROLES'!#REF!</f>
        <v>#REF!</v>
      </c>
      <c r="Q68" s="5"/>
      <c r="R68" s="133" t="e">
        <f>'5-CONTROLES'!#REF!</f>
        <v>#REF!</v>
      </c>
      <c r="S68" s="133" t="e">
        <f>'5-CONTROLES'!#REF!</f>
        <v>#REF!</v>
      </c>
      <c r="T68" s="133" t="e">
        <f>'5-CONTROLES'!#REF!</f>
        <v>#REF!</v>
      </c>
      <c r="U68" s="619" t="e">
        <f>'5-CONTROLES'!#REF!</f>
        <v>#REF!</v>
      </c>
      <c r="V68" s="823" t="e">
        <f>'5-CONTROLES'!#REF!</f>
        <v>#REF!</v>
      </c>
      <c r="W68" s="823" t="e">
        <f>'5-CONTROLES'!#REF!</f>
        <v>#REF!</v>
      </c>
      <c r="X68" s="823" t="e">
        <f>'5-CONTROLES'!#REF!</f>
        <v>#REF!</v>
      </c>
      <c r="Y68" s="823" t="e">
        <f>'5-CONTROLES'!#REF!</f>
        <v>#REF!</v>
      </c>
      <c r="Z68" s="196" t="s">
        <v>985</v>
      </c>
      <c r="AA68" s="22"/>
      <c r="AB68" s="22"/>
      <c r="AC68" s="22"/>
      <c r="AD68" s="22"/>
      <c r="AE68" s="22"/>
      <c r="AF68" s="22"/>
      <c r="AG68" s="22"/>
      <c r="AH68" s="22"/>
      <c r="AI68" s="22"/>
      <c r="AJ68" s="22"/>
      <c r="AK68" s="22"/>
      <c r="AL68" s="22"/>
      <c r="AM68" s="22"/>
      <c r="AN68" s="22"/>
      <c r="AO68" s="22"/>
      <c r="AP68" s="22"/>
    </row>
    <row r="69" spans="2:42" ht="16" hidden="1" x14ac:dyDescent="0.2">
      <c r="B69" s="842"/>
      <c r="C69" s="812"/>
      <c r="D69" s="621"/>
      <c r="E69" s="621"/>
      <c r="F69" s="133" t="str">
        <f>'3-IDENTIFICACIÓN DEL RIESGO'!H74</f>
        <v>Causa 2 Riesgo 5</v>
      </c>
      <c r="G69" s="133" t="str">
        <f>'3-IDENTIFICACIÓN DEL RIESGO'!L74</f>
        <v>Consecuencia 2 Riesgo 5</v>
      </c>
      <c r="H69" s="825"/>
      <c r="I69" s="825"/>
      <c r="J69" s="825"/>
      <c r="K69" s="825"/>
      <c r="L69" s="168" t="s">
        <v>986</v>
      </c>
      <c r="M69" s="133" t="e">
        <f>'5-CONTROLES'!#REF!</f>
        <v>#REF!</v>
      </c>
      <c r="N69" s="133" t="e">
        <f>'5-CONTROLES'!#REF!</f>
        <v>#REF!</v>
      </c>
      <c r="O69" s="133" t="e">
        <f>'5-CONTROLES'!#REF!</f>
        <v>#REF!</v>
      </c>
      <c r="P69" s="133" t="e">
        <f>'5-CONTROLES'!#REF!</f>
        <v>#REF!</v>
      </c>
      <c r="Q69" s="5"/>
      <c r="R69" s="133" t="e">
        <f>'5-CONTROLES'!#REF!</f>
        <v>#REF!</v>
      </c>
      <c r="S69" s="133" t="e">
        <f>'5-CONTROLES'!#REF!</f>
        <v>#REF!</v>
      </c>
      <c r="T69" s="133" t="e">
        <f>'5-CONTROLES'!#REF!</f>
        <v>#REF!</v>
      </c>
      <c r="U69" s="621"/>
      <c r="V69" s="825"/>
      <c r="W69" s="825"/>
      <c r="X69" s="825"/>
      <c r="Y69" s="825"/>
      <c r="Z69" s="196" t="s">
        <v>987</v>
      </c>
      <c r="AA69" s="22"/>
      <c r="AB69" s="22"/>
      <c r="AC69" s="22"/>
      <c r="AD69" s="22"/>
      <c r="AE69" s="22"/>
      <c r="AF69" s="22"/>
      <c r="AG69" s="22"/>
      <c r="AH69" s="22"/>
      <c r="AI69" s="22"/>
      <c r="AJ69" s="22"/>
      <c r="AK69" s="22"/>
      <c r="AL69" s="22"/>
      <c r="AM69" s="22"/>
      <c r="AN69" s="22"/>
      <c r="AO69" s="22"/>
      <c r="AP69" s="22"/>
    </row>
    <row r="70" spans="2:42" ht="37" customHeight="1" x14ac:dyDescent="0.2">
      <c r="B70" s="840" t="str">
        <f>'3-IDENTIFICACIÓN DEL RIESGO'!B75</f>
        <v>Seguridad Jurídica sobre la Titularidad de la Tierra y los Territorios</v>
      </c>
      <c r="C70" s="811" t="s">
        <v>988</v>
      </c>
      <c r="D70" s="619" t="str">
        <f>'3-IDENTIFICACIÓN DEL RIESGO'!G75</f>
        <v xml:space="preserve">Posibilidad de ocurrencia de hechos de concusión o cohecho en la decisiones definitivas de los procesos agrarios o formalización de la propiedad privada rural realizadas por la Dirección de Gestión Jurídica de Tierras, sus subdirecciones adscritas y las Unidades de Gestión Territorial con funciones delegadas.
</v>
      </c>
      <c r="E70" s="619" t="s">
        <v>819</v>
      </c>
      <c r="F70" s="133" t="str">
        <f>'3-IDENTIFICACIÓN DEL RIESGO'!H75</f>
        <v>Intereses políticos, económicos o sociales que desvíen el propósito de la decisión.</v>
      </c>
      <c r="G70" s="133" t="str">
        <f>'3-IDENTIFICACIÓN DEL RIESGO'!L75</f>
        <v>Desgaste administrativo para subsanar la actuación.</v>
      </c>
      <c r="H70" s="823" t="str">
        <f>'4-VALORACIÓN DEL RIESGO'!G46</f>
        <v>Rara Vez</v>
      </c>
      <c r="I70" s="823" t="str">
        <f>'4-VALORACIÓN DEL RIESGO'!AC46</f>
        <v>Catastrófico</v>
      </c>
      <c r="J70" s="823" t="str">
        <f>'4-VALORACIÓN DEL RIESGO'!AE46</f>
        <v>Extremo</v>
      </c>
      <c r="K70" s="823" t="str">
        <f>'4-VALORACIÓN DEL RIESGO'!AF46</f>
        <v>Reducir</v>
      </c>
      <c r="L70" s="811" t="s">
        <v>989</v>
      </c>
      <c r="M70" s="796" t="s">
        <v>1320</v>
      </c>
      <c r="N70" s="797"/>
      <c r="O70" s="798"/>
      <c r="P70" s="619" t="str">
        <f>'5-CONTROLES'!G39</f>
        <v xml:space="preserve">Mensual </v>
      </c>
      <c r="Q70" s="477" t="s">
        <v>990</v>
      </c>
      <c r="R70" s="619" t="str">
        <f>'5-CONTROLES'!AB39</f>
        <v>Fuerte</v>
      </c>
      <c r="S70" s="619" t="str">
        <f>'5-CONTROLES'!AC39</f>
        <v>Fuerte</v>
      </c>
      <c r="T70" s="619" t="str">
        <f>'5-CONTROLES'!AD39</f>
        <v>Fuerte</v>
      </c>
      <c r="U70" s="619" t="str">
        <f>'5-CONTROLES'!AH39</f>
        <v>Fuerte</v>
      </c>
      <c r="V70" s="823" t="str">
        <f>'5-CONTROLES'!AL39</f>
        <v>Rara Vez</v>
      </c>
      <c r="W70" s="823" t="str">
        <f>'5-CONTROLES'!AP39</f>
        <v>Catastrófico</v>
      </c>
      <c r="X70" s="823" t="str">
        <f>'5-CONTROLES'!AQ39</f>
        <v>Extremo</v>
      </c>
      <c r="Y70" s="823" t="str">
        <f>'5-CONTROLES'!AS39</f>
        <v>Acción preventiva</v>
      </c>
      <c r="Z70" s="811" t="s">
        <v>991</v>
      </c>
      <c r="AA70" s="477" t="s">
        <v>992</v>
      </c>
      <c r="AB70" s="477" t="s">
        <v>993</v>
      </c>
      <c r="AC70" s="477" t="s">
        <v>994</v>
      </c>
      <c r="AD70" s="477">
        <v>2</v>
      </c>
      <c r="AE70" s="477"/>
      <c r="AF70" s="477"/>
      <c r="AG70" s="477">
        <v>1</v>
      </c>
      <c r="AH70" s="477"/>
      <c r="AI70" s="477"/>
      <c r="AJ70" s="477"/>
      <c r="AK70" s="477"/>
      <c r="AL70" s="477">
        <v>1</v>
      </c>
      <c r="AM70" s="477"/>
      <c r="AN70" s="477"/>
      <c r="AO70" s="477"/>
      <c r="AP70" s="477"/>
    </row>
    <row r="71" spans="2:42" ht="114" customHeight="1" x14ac:dyDescent="0.2">
      <c r="B71" s="841"/>
      <c r="C71" s="812"/>
      <c r="D71" s="621"/>
      <c r="E71" s="621"/>
      <c r="F71" s="133" t="str">
        <f>'3-IDENTIFICACIÓN DEL RIESGO'!H76</f>
        <v>Servidores públicos o colaboradores de la Dirección de Gestión Jurídica de Tierras, las subdirecciones adscritas y las Unidades de Gestión Territorial con funciones delegadas, se aparten del cumplimiento normativo o de los procedimientos internos establecidos por la ANT.</v>
      </c>
      <c r="G71" s="133" t="str">
        <f>'3-IDENTIFICACIÓN DEL RIESGO'!L76</f>
        <v>Deterioro de la imagen institucional.</v>
      </c>
      <c r="H71" s="825"/>
      <c r="I71" s="825"/>
      <c r="J71" s="825"/>
      <c r="K71" s="825"/>
      <c r="L71" s="812"/>
      <c r="M71" s="799"/>
      <c r="N71" s="800"/>
      <c r="O71" s="801"/>
      <c r="P71" s="621"/>
      <c r="Q71" s="479"/>
      <c r="R71" s="621"/>
      <c r="S71" s="621">
        <f>'5-CONTROLES'!AC40</f>
        <v>0</v>
      </c>
      <c r="T71" s="621">
        <f>'5-CONTROLES'!AD40</f>
        <v>0</v>
      </c>
      <c r="U71" s="621"/>
      <c r="V71" s="825"/>
      <c r="W71" s="825"/>
      <c r="X71" s="825"/>
      <c r="Y71" s="825"/>
      <c r="Z71" s="812"/>
      <c r="AA71" s="479"/>
      <c r="AB71" s="479"/>
      <c r="AC71" s="479"/>
      <c r="AD71" s="479"/>
      <c r="AE71" s="479"/>
      <c r="AF71" s="479"/>
      <c r="AG71" s="479"/>
      <c r="AH71" s="479"/>
      <c r="AI71" s="479"/>
      <c r="AJ71" s="479"/>
      <c r="AK71" s="479"/>
      <c r="AL71" s="479"/>
      <c r="AM71" s="479"/>
      <c r="AN71" s="479"/>
      <c r="AO71" s="479"/>
      <c r="AP71" s="479"/>
    </row>
    <row r="72" spans="2:42" ht="61" customHeight="1" x14ac:dyDescent="0.2">
      <c r="B72" s="841"/>
      <c r="C72" s="811" t="s">
        <v>995</v>
      </c>
      <c r="D72" s="619" t="str">
        <f>'3-IDENTIFICACIÓN DEL RIESGO'!G77</f>
        <v>Posibilidad de ocurrencia de hechos de prevaricato en las actuaciones administrativas, de la etapa probatoria, de procesos agrarios o de formalización de la propiedad privada rural realizadas por la Dirección de Gestión Jurídica de Tierras, sus subdirecciones adscritas y las Unidades de Gestión Territorial con estas funciones delegadas.</v>
      </c>
      <c r="E72" s="619" t="s">
        <v>819</v>
      </c>
      <c r="F72" s="133" t="str">
        <f>'3-IDENTIFICACIÓN DEL RIESGO'!H77</f>
        <v>Existencia de la voluntad de retrasar o rehusar la toma de una decisión administrativa planeada para la vigencia.</v>
      </c>
      <c r="G72" s="133" t="str">
        <f>'3-IDENTIFICACIÓN DEL RIESGO'!L77</f>
        <v>Desgaste administrativo para subsanar la actuación.</v>
      </c>
      <c r="H72" s="823" t="str">
        <f>'4-VALORACIÓN DEL RIESGO'!G47</f>
        <v>Rara Vez</v>
      </c>
      <c r="I72" s="823" t="str">
        <f>'4-VALORACIÓN DEL RIESGO'!AC47</f>
        <v>Catastrófico</v>
      </c>
      <c r="J72" s="823" t="str">
        <f>'4-VALORACIÓN DEL RIESGO'!AE47</f>
        <v>Extremo</v>
      </c>
      <c r="K72" s="823" t="str">
        <f>'4-VALORACIÓN DEL RIESGO'!AF47</f>
        <v>Reducir</v>
      </c>
      <c r="L72" s="811" t="s">
        <v>996</v>
      </c>
      <c r="M72" s="799"/>
      <c r="N72" s="800"/>
      <c r="O72" s="801"/>
      <c r="P72" s="619" t="str">
        <f>'5-CONTROLES'!G41</f>
        <v xml:space="preserve">Mensual </v>
      </c>
      <c r="Q72" s="477" t="s">
        <v>997</v>
      </c>
      <c r="R72" s="619" t="str">
        <f>'5-CONTROLES'!AB41</f>
        <v>Fuerte</v>
      </c>
      <c r="S72" s="619" t="str">
        <f>'5-CONTROLES'!AC41</f>
        <v>Fuerte</v>
      </c>
      <c r="T72" s="619" t="str">
        <f>'5-CONTROLES'!AD41</f>
        <v>Fuerte</v>
      </c>
      <c r="U72" s="619" t="str">
        <f>'5-CONTROLES'!AH41</f>
        <v>Fuerte</v>
      </c>
      <c r="V72" s="860" t="str">
        <f>'5-CONTROLES'!AL41</f>
        <v>Rara Vez</v>
      </c>
      <c r="W72" s="823" t="str">
        <f>'5-CONTROLES'!AP41</f>
        <v>Catastrófico</v>
      </c>
      <c r="X72" s="823" t="str">
        <f>'5-CONTROLES'!AQ41</f>
        <v>Extremo</v>
      </c>
      <c r="Y72" s="823" t="str">
        <f>'5-CONTROLES'!AS41</f>
        <v>Acción preventiva</v>
      </c>
      <c r="Z72" s="196" t="s">
        <v>998</v>
      </c>
      <c r="AA72" s="22" t="s">
        <v>999</v>
      </c>
      <c r="AB72" s="22" t="s">
        <v>1000</v>
      </c>
      <c r="AC72" s="22" t="s">
        <v>1001</v>
      </c>
      <c r="AD72" s="22">
        <v>10</v>
      </c>
      <c r="AE72" s="22"/>
      <c r="AF72" s="22"/>
      <c r="AG72" s="22">
        <v>1</v>
      </c>
      <c r="AH72" s="22">
        <v>1</v>
      </c>
      <c r="AI72" s="22">
        <v>1</v>
      </c>
      <c r="AJ72" s="22">
        <v>1</v>
      </c>
      <c r="AK72" s="22">
        <v>1</v>
      </c>
      <c r="AL72" s="22">
        <v>1</v>
      </c>
      <c r="AM72" s="22">
        <v>1</v>
      </c>
      <c r="AN72" s="22">
        <v>1</v>
      </c>
      <c r="AO72" s="22">
        <v>1</v>
      </c>
      <c r="AP72" s="22">
        <v>1</v>
      </c>
    </row>
    <row r="73" spans="2:42" ht="73.5" customHeight="1" x14ac:dyDescent="0.2">
      <c r="B73" s="841"/>
      <c r="C73" s="833"/>
      <c r="D73" s="620"/>
      <c r="E73" s="621"/>
      <c r="F73" s="619" t="str">
        <f>'3-IDENTIFICACIÓN DEL RIESGO'!H78</f>
        <v>Servidores públicos o colaboradores de la Dirección de Gestión Jurídica de Tierras, las subdirecciones adscritas y las Unidades de Gestión Territorial con funciones delegadas, se aparten del cumplimiento normativo o de los procedimientos internos establecidos por la ANT.</v>
      </c>
      <c r="G73" s="619" t="str">
        <f>'3-IDENTIFICACIÓN DEL RIESGO'!L78</f>
        <v>Deterioro de la imagen institucional.</v>
      </c>
      <c r="H73" s="824"/>
      <c r="I73" s="824"/>
      <c r="J73" s="824"/>
      <c r="K73" s="824"/>
      <c r="L73" s="833"/>
      <c r="M73" s="799"/>
      <c r="N73" s="800"/>
      <c r="O73" s="801"/>
      <c r="P73" s="620"/>
      <c r="Q73" s="478"/>
      <c r="R73" s="620"/>
      <c r="S73" s="620"/>
      <c r="T73" s="620"/>
      <c r="U73" s="620"/>
      <c r="V73" s="860"/>
      <c r="W73" s="824"/>
      <c r="X73" s="824"/>
      <c r="Y73" s="824"/>
      <c r="Z73" s="246" t="s">
        <v>1002</v>
      </c>
      <c r="AA73" s="22" t="s">
        <v>1003</v>
      </c>
      <c r="AB73" s="22" t="s">
        <v>1004</v>
      </c>
      <c r="AC73" s="22" t="s">
        <v>1001</v>
      </c>
      <c r="AD73" s="22">
        <v>10</v>
      </c>
      <c r="AE73" s="22"/>
      <c r="AF73" s="22"/>
      <c r="AG73" s="22">
        <v>1</v>
      </c>
      <c r="AH73" s="22">
        <v>1</v>
      </c>
      <c r="AI73" s="22">
        <v>1</v>
      </c>
      <c r="AJ73" s="22">
        <v>1</v>
      </c>
      <c r="AK73" s="22">
        <v>1</v>
      </c>
      <c r="AL73" s="22">
        <v>1</v>
      </c>
      <c r="AM73" s="22">
        <v>1</v>
      </c>
      <c r="AN73" s="22">
        <v>1</v>
      </c>
      <c r="AO73" s="22">
        <v>1</v>
      </c>
      <c r="AP73" s="22">
        <v>1</v>
      </c>
    </row>
    <row r="74" spans="2:42" ht="93.75" customHeight="1" x14ac:dyDescent="0.2">
      <c r="B74" s="841"/>
      <c r="C74" s="833"/>
      <c r="D74" s="620"/>
      <c r="E74" s="619" t="s">
        <v>819</v>
      </c>
      <c r="F74" s="621"/>
      <c r="G74" s="621"/>
      <c r="H74" s="824"/>
      <c r="I74" s="824"/>
      <c r="J74" s="824"/>
      <c r="K74" s="824"/>
      <c r="L74" s="812"/>
      <c r="M74" s="802"/>
      <c r="N74" s="803"/>
      <c r="O74" s="804"/>
      <c r="P74" s="621"/>
      <c r="Q74" s="479"/>
      <c r="R74" s="621"/>
      <c r="S74" s="621"/>
      <c r="T74" s="621"/>
      <c r="U74" s="621" t="e">
        <f>'5-CONTROLES'!#REF!</f>
        <v>#REF!</v>
      </c>
      <c r="V74" s="860"/>
      <c r="W74" s="824"/>
      <c r="X74" s="825"/>
      <c r="Y74" s="824"/>
      <c r="Z74" s="246" t="s">
        <v>1005</v>
      </c>
      <c r="AA74" s="22" t="s">
        <v>1006</v>
      </c>
      <c r="AB74" s="22" t="s">
        <v>993</v>
      </c>
      <c r="AC74" s="22" t="s">
        <v>1007</v>
      </c>
      <c r="AD74" s="22">
        <v>3</v>
      </c>
      <c r="AE74" s="22"/>
      <c r="AF74" s="22">
        <v>1</v>
      </c>
      <c r="AG74" s="22"/>
      <c r="AH74" s="22"/>
      <c r="AI74" s="22"/>
      <c r="AJ74" s="22">
        <v>1</v>
      </c>
      <c r="AK74" s="22"/>
      <c r="AL74" s="22"/>
      <c r="AM74" s="22">
        <v>1</v>
      </c>
      <c r="AN74" s="22"/>
      <c r="AO74" s="22"/>
      <c r="AP74" s="22"/>
    </row>
    <row r="75" spans="2:42" ht="16" hidden="1" x14ac:dyDescent="0.2">
      <c r="B75" s="841"/>
      <c r="C75" s="812"/>
      <c r="D75" s="621"/>
      <c r="E75" s="621"/>
      <c r="F75" s="133" t="str">
        <f>'3-IDENTIFICACIÓN DEL RIESGO'!H80</f>
        <v>Causa 2 Riesgo 3</v>
      </c>
      <c r="G75" s="133" t="str">
        <f>'3-IDENTIFICACIÓN DEL RIESGO'!L80</f>
        <v>Consecuencia 2 Riesgo 3</v>
      </c>
      <c r="H75" s="205"/>
      <c r="I75" s="205"/>
      <c r="J75" s="205"/>
      <c r="K75" s="205"/>
      <c r="L75" s="168" t="s">
        <v>1008</v>
      </c>
      <c r="M75" s="133" t="e">
        <f>'5-CONTROLES'!#REF!</f>
        <v>#REF!</v>
      </c>
      <c r="N75" s="133" t="e">
        <f>'5-CONTROLES'!#REF!</f>
        <v>#REF!</v>
      </c>
      <c r="O75" s="133" t="e">
        <f>'5-CONTROLES'!#REF!</f>
        <v>#REF!</v>
      </c>
      <c r="P75" s="133" t="e">
        <f>'5-CONTROLES'!#REF!</f>
        <v>#REF!</v>
      </c>
      <c r="Q75" s="22"/>
      <c r="R75" s="133" t="e">
        <f>'5-CONTROLES'!#REF!</f>
        <v>#REF!</v>
      </c>
      <c r="S75" s="133" t="e">
        <f>'5-CONTROLES'!#REF!</f>
        <v>#REF!</v>
      </c>
      <c r="T75" s="133" t="e">
        <f>'5-CONTROLES'!#REF!</f>
        <v>#REF!</v>
      </c>
      <c r="U75" s="203"/>
      <c r="V75" s="202"/>
      <c r="W75" s="201"/>
      <c r="X75" s="201"/>
      <c r="Y75" s="205"/>
      <c r="Z75" s="196" t="s">
        <v>1009</v>
      </c>
      <c r="AA75" s="22"/>
      <c r="AB75" s="22"/>
      <c r="AC75" s="22"/>
      <c r="AD75" s="22"/>
      <c r="AE75" s="22"/>
      <c r="AF75" s="22"/>
      <c r="AG75" s="22"/>
      <c r="AH75" s="22"/>
      <c r="AI75" s="22"/>
      <c r="AJ75" s="22"/>
      <c r="AK75" s="22"/>
      <c r="AL75" s="22"/>
      <c r="AM75" s="22"/>
      <c r="AN75" s="22"/>
      <c r="AO75" s="22"/>
      <c r="AP75" s="22"/>
    </row>
    <row r="76" spans="2:42" ht="15" hidden="1" customHeight="1" x14ac:dyDescent="0.2">
      <c r="B76" s="841"/>
      <c r="C76" s="811">
        <v>29</v>
      </c>
      <c r="D76" s="619" t="str">
        <f>'3-IDENTIFICACIÓN DEL RIESGO'!G81</f>
        <v>Riesgo 4</v>
      </c>
      <c r="E76" s="619" t="s">
        <v>819</v>
      </c>
      <c r="F76" s="133" t="str">
        <f>'3-IDENTIFICACIÓN DEL RIESGO'!H81</f>
        <v>Causa 1 Riesgo 4</v>
      </c>
      <c r="G76" s="133" t="str">
        <f>'3-IDENTIFICACIÓN DEL RIESGO'!L81</f>
        <v>Consecuencia 1 Riesgo 4</v>
      </c>
      <c r="H76" s="823">
        <f>'4-VALORACIÓN DEL RIESGO'!G49</f>
        <v>0</v>
      </c>
      <c r="I76" s="823" t="str">
        <f>'4-VALORACIÓN DEL RIESGO'!AC49</f>
        <v>Moderado</v>
      </c>
      <c r="J76" s="823" t="b">
        <f>'4-VALORACIÓN DEL RIESGO'!AE49</f>
        <v>0</v>
      </c>
      <c r="K76" s="823" t="str">
        <f>'4-VALORACIÓN DEL RIESGO'!AF49</f>
        <v>Reducir</v>
      </c>
      <c r="L76" s="168" t="s">
        <v>1010</v>
      </c>
      <c r="M76" s="133" t="e">
        <f>'5-CONTROLES'!#REF!</f>
        <v>#REF!</v>
      </c>
      <c r="N76" s="133" t="e">
        <f>'5-CONTROLES'!#REF!</f>
        <v>#REF!</v>
      </c>
      <c r="O76" s="133" t="e">
        <f>'5-CONTROLES'!#REF!</f>
        <v>#REF!</v>
      </c>
      <c r="P76" s="133" t="e">
        <f>'5-CONTROLES'!#REF!</f>
        <v>#REF!</v>
      </c>
      <c r="Q76" s="5"/>
      <c r="R76" s="133" t="e">
        <f>'5-CONTROLES'!#REF!</f>
        <v>#REF!</v>
      </c>
      <c r="S76" s="133" t="e">
        <f>'5-CONTROLES'!#REF!</f>
        <v>#REF!</v>
      </c>
      <c r="T76" s="133" t="e">
        <f>'5-CONTROLES'!#REF!</f>
        <v>#REF!</v>
      </c>
      <c r="U76" s="619" t="e">
        <f>'5-CONTROLES'!#REF!</f>
        <v>#REF!</v>
      </c>
      <c r="V76" s="823" t="e">
        <f>'5-CONTROLES'!#REF!</f>
        <v>#REF!</v>
      </c>
      <c r="W76" s="823" t="e">
        <f>'5-CONTROLES'!#REF!</f>
        <v>#REF!</v>
      </c>
      <c r="X76" s="823" t="e">
        <f>'5-CONTROLES'!#REF!</f>
        <v>#REF!</v>
      </c>
      <c r="Y76" s="823" t="e">
        <f>'5-CONTROLES'!#REF!</f>
        <v>#REF!</v>
      </c>
      <c r="Z76" s="196" t="s">
        <v>1011</v>
      </c>
      <c r="AA76" s="22"/>
      <c r="AB76" s="22"/>
      <c r="AC76" s="22"/>
      <c r="AD76" s="22"/>
      <c r="AE76" s="22"/>
      <c r="AF76" s="22"/>
      <c r="AG76" s="22"/>
      <c r="AH76" s="22"/>
      <c r="AI76" s="22"/>
      <c r="AJ76" s="22"/>
      <c r="AK76" s="22"/>
      <c r="AL76" s="22"/>
      <c r="AM76" s="22"/>
      <c r="AN76" s="22"/>
      <c r="AO76" s="22"/>
      <c r="AP76" s="22"/>
    </row>
    <row r="77" spans="2:42" ht="16" hidden="1" x14ac:dyDescent="0.2">
      <c r="B77" s="841"/>
      <c r="C77" s="812"/>
      <c r="D77" s="621"/>
      <c r="E77" s="621"/>
      <c r="F77" s="133" t="str">
        <f>'3-IDENTIFICACIÓN DEL RIESGO'!H82</f>
        <v>Causa 2 Riesgo 4</v>
      </c>
      <c r="G77" s="133" t="str">
        <f>'3-IDENTIFICACIÓN DEL RIESGO'!L82</f>
        <v>Consecuencia 2 Riesgo 4</v>
      </c>
      <c r="H77" s="825"/>
      <c r="I77" s="825"/>
      <c r="J77" s="825"/>
      <c r="K77" s="825"/>
      <c r="L77" s="168" t="s">
        <v>1012</v>
      </c>
      <c r="M77" s="133" t="e">
        <f>'5-CONTROLES'!#REF!</f>
        <v>#REF!</v>
      </c>
      <c r="N77" s="133" t="e">
        <f>'5-CONTROLES'!#REF!</f>
        <v>#REF!</v>
      </c>
      <c r="O77" s="133" t="e">
        <f>'5-CONTROLES'!#REF!</f>
        <v>#REF!</v>
      </c>
      <c r="P77" s="133" t="e">
        <f>'5-CONTROLES'!#REF!</f>
        <v>#REF!</v>
      </c>
      <c r="Q77" s="5"/>
      <c r="R77" s="133" t="e">
        <f>'5-CONTROLES'!#REF!</f>
        <v>#REF!</v>
      </c>
      <c r="S77" s="133" t="e">
        <f>'5-CONTROLES'!#REF!</f>
        <v>#REF!</v>
      </c>
      <c r="T77" s="133" t="e">
        <f>'5-CONTROLES'!#REF!</f>
        <v>#REF!</v>
      </c>
      <c r="U77" s="621"/>
      <c r="V77" s="825"/>
      <c r="W77" s="825"/>
      <c r="X77" s="825"/>
      <c r="Y77" s="825"/>
      <c r="Z77" s="196" t="s">
        <v>1013</v>
      </c>
      <c r="AA77" s="22"/>
      <c r="AB77" s="22"/>
      <c r="AC77" s="22"/>
      <c r="AD77" s="22"/>
      <c r="AE77" s="22"/>
      <c r="AF77" s="22"/>
      <c r="AG77" s="22"/>
      <c r="AH77" s="22"/>
      <c r="AI77" s="22"/>
      <c r="AJ77" s="22"/>
      <c r="AK77" s="22"/>
      <c r="AL77" s="22"/>
      <c r="AM77" s="22"/>
      <c r="AN77" s="22"/>
      <c r="AO77" s="22"/>
      <c r="AP77" s="22"/>
    </row>
    <row r="78" spans="2:42" ht="15" hidden="1" customHeight="1" x14ac:dyDescent="0.2">
      <c r="B78" s="841"/>
      <c r="C78" s="811">
        <v>30</v>
      </c>
      <c r="D78" s="619" t="str">
        <f>'3-IDENTIFICACIÓN DEL RIESGO'!G83</f>
        <v>Riesgo 5</v>
      </c>
      <c r="E78" s="619" t="s">
        <v>819</v>
      </c>
      <c r="F78" s="133" t="str">
        <f>'3-IDENTIFICACIÓN DEL RIESGO'!H83</f>
        <v>Causa 1 Riesgo 5</v>
      </c>
      <c r="G78" s="133" t="str">
        <f>'3-IDENTIFICACIÓN DEL RIESGO'!L83</f>
        <v>Consecuencia 1 Riesgo 5</v>
      </c>
      <c r="H78" s="823">
        <f>'4-VALORACIÓN DEL RIESGO'!G50</f>
        <v>0</v>
      </c>
      <c r="I78" s="823" t="str">
        <f>'4-VALORACIÓN DEL RIESGO'!AC50</f>
        <v>Moderado</v>
      </c>
      <c r="J78" s="823" t="b">
        <f>'4-VALORACIÓN DEL RIESGO'!AE50</f>
        <v>0</v>
      </c>
      <c r="K78" s="823" t="str">
        <f>'4-VALORACIÓN DEL RIESGO'!AF50</f>
        <v>Reducir</v>
      </c>
      <c r="L78" s="168" t="s">
        <v>1014</v>
      </c>
      <c r="M78" s="133" t="e">
        <f>'5-CONTROLES'!#REF!</f>
        <v>#REF!</v>
      </c>
      <c r="N78" s="133" t="e">
        <f>'5-CONTROLES'!#REF!</f>
        <v>#REF!</v>
      </c>
      <c r="O78" s="133" t="e">
        <f>'5-CONTROLES'!#REF!</f>
        <v>#REF!</v>
      </c>
      <c r="P78" s="133" t="e">
        <f>'5-CONTROLES'!#REF!</f>
        <v>#REF!</v>
      </c>
      <c r="Q78" s="5"/>
      <c r="R78" s="133" t="e">
        <f>'5-CONTROLES'!#REF!</f>
        <v>#REF!</v>
      </c>
      <c r="S78" s="133" t="e">
        <f>'5-CONTROLES'!#REF!</f>
        <v>#REF!</v>
      </c>
      <c r="T78" s="133" t="e">
        <f>'5-CONTROLES'!#REF!</f>
        <v>#REF!</v>
      </c>
      <c r="U78" s="619" t="e">
        <f>'5-CONTROLES'!#REF!</f>
        <v>#REF!</v>
      </c>
      <c r="V78" s="823" t="e">
        <f>'5-CONTROLES'!#REF!</f>
        <v>#REF!</v>
      </c>
      <c r="W78" s="823" t="e">
        <f>'5-CONTROLES'!#REF!</f>
        <v>#REF!</v>
      </c>
      <c r="X78" s="823" t="e">
        <f>'5-CONTROLES'!#REF!</f>
        <v>#REF!</v>
      </c>
      <c r="Y78" s="823" t="e">
        <f>'5-CONTROLES'!#REF!</f>
        <v>#REF!</v>
      </c>
      <c r="Z78" s="196" t="s">
        <v>1015</v>
      </c>
      <c r="AA78" s="22"/>
      <c r="AB78" s="22"/>
      <c r="AC78" s="22"/>
      <c r="AD78" s="22"/>
      <c r="AE78" s="22"/>
      <c r="AF78" s="22"/>
      <c r="AG78" s="22"/>
      <c r="AH78" s="22"/>
      <c r="AI78" s="22"/>
      <c r="AJ78" s="22"/>
      <c r="AK78" s="22"/>
      <c r="AL78" s="22"/>
      <c r="AM78" s="22"/>
      <c r="AN78" s="22"/>
      <c r="AO78" s="22"/>
      <c r="AP78" s="22"/>
    </row>
    <row r="79" spans="2:42" ht="16" hidden="1" x14ac:dyDescent="0.2">
      <c r="B79" s="842"/>
      <c r="C79" s="812"/>
      <c r="D79" s="621"/>
      <c r="E79" s="621"/>
      <c r="F79" s="133" t="str">
        <f>'3-IDENTIFICACIÓN DEL RIESGO'!H84</f>
        <v>Causa 2 Riesgo 5</v>
      </c>
      <c r="G79" s="133" t="str">
        <f>'3-IDENTIFICACIÓN DEL RIESGO'!L84</f>
        <v>Consecuencia 2 Riesgo 5</v>
      </c>
      <c r="H79" s="825"/>
      <c r="I79" s="825"/>
      <c r="J79" s="825"/>
      <c r="K79" s="825"/>
      <c r="L79" s="168" t="s">
        <v>1016</v>
      </c>
      <c r="M79" s="133" t="e">
        <f>'5-CONTROLES'!#REF!</f>
        <v>#REF!</v>
      </c>
      <c r="N79" s="133" t="e">
        <f>'5-CONTROLES'!#REF!</f>
        <v>#REF!</v>
      </c>
      <c r="O79" s="133" t="e">
        <f>'5-CONTROLES'!#REF!</f>
        <v>#REF!</v>
      </c>
      <c r="P79" s="133" t="e">
        <f>'5-CONTROLES'!#REF!</f>
        <v>#REF!</v>
      </c>
      <c r="Q79" s="5"/>
      <c r="R79" s="133" t="e">
        <f>'5-CONTROLES'!#REF!</f>
        <v>#REF!</v>
      </c>
      <c r="S79" s="133" t="e">
        <f>'5-CONTROLES'!#REF!</f>
        <v>#REF!</v>
      </c>
      <c r="T79" s="133" t="e">
        <f>'5-CONTROLES'!#REF!</f>
        <v>#REF!</v>
      </c>
      <c r="U79" s="621"/>
      <c r="V79" s="825"/>
      <c r="W79" s="825"/>
      <c r="X79" s="825"/>
      <c r="Y79" s="825"/>
      <c r="Z79" s="196" t="s">
        <v>1017</v>
      </c>
      <c r="AA79" s="22"/>
      <c r="AB79" s="22"/>
      <c r="AC79" s="22"/>
      <c r="AD79" s="22"/>
      <c r="AE79" s="22"/>
      <c r="AF79" s="22"/>
      <c r="AG79" s="22"/>
      <c r="AH79" s="22"/>
      <c r="AI79" s="22"/>
      <c r="AJ79" s="22"/>
      <c r="AK79" s="22"/>
      <c r="AL79" s="22"/>
      <c r="AM79" s="22"/>
      <c r="AN79" s="22"/>
      <c r="AO79" s="22"/>
      <c r="AP79" s="22"/>
    </row>
    <row r="80" spans="2:42" ht="59" customHeight="1" x14ac:dyDescent="0.2">
      <c r="B80" s="828" t="str">
        <f>'3-IDENTIFICACIÓN DEL RIESGO'!B85</f>
        <v>Acceso a la Propiedad de la Tierra y los Territorios</v>
      </c>
      <c r="C80" s="811" t="s">
        <v>1018</v>
      </c>
      <c r="D80" s="619" t="str">
        <f>'3-IDENTIFICACIÓN DEL RIESGO'!G85</f>
        <v>Posibilidad de ocurrencia de hechos de concusión o cohecho en la gestión de las solicitudes de acceso a tierra de las comunidades étnicas tramitadas por la Subdirección de Asuntos Étnicos.</v>
      </c>
      <c r="E80" s="619" t="s">
        <v>819</v>
      </c>
      <c r="F80" s="133" t="str">
        <f>'3-IDENTIFICACIÓN DEL RIESGO'!H85</f>
        <v>Presión Externa o Interferencia Política</v>
      </c>
      <c r="G80" s="133" t="str">
        <f>'3-IDENTIFICACIÓN DEL RIESGO'!L85</f>
        <v>Investigaciones Penales, Disciplinarias y Fiscales.</v>
      </c>
      <c r="H80" s="823" t="str">
        <f>'4-VALORACIÓN DEL RIESGO'!G51</f>
        <v>Posible</v>
      </c>
      <c r="I80" s="823" t="str">
        <f>'4-VALORACIÓN DEL RIESGO'!AC51</f>
        <v>Catastrófico</v>
      </c>
      <c r="J80" s="823" t="str">
        <f>'4-VALORACIÓN DEL RIESGO'!AE51</f>
        <v>Extremo</v>
      </c>
      <c r="K80" s="823" t="str">
        <f>'4-VALORACIÓN DEL RIESGO'!AF51</f>
        <v>Reducir</v>
      </c>
      <c r="L80" s="811" t="s">
        <v>1019</v>
      </c>
      <c r="M80" s="796" t="s">
        <v>1320</v>
      </c>
      <c r="N80" s="797"/>
      <c r="O80" s="798"/>
      <c r="P80" s="619" t="str">
        <f>'5-CONTROLES'!G43</f>
        <v xml:space="preserve">Revisión Trimestal de los procedimientos de formalización con los lideres de los procesos cumplidores de meta  de la SDAE </v>
      </c>
      <c r="Q80" s="477" t="s">
        <v>1020</v>
      </c>
      <c r="R80" s="619" t="str">
        <f>'5-CONTROLES'!AB43</f>
        <v>Moderado</v>
      </c>
      <c r="S80" s="619" t="str">
        <f>'5-CONTROLES'!AC43</f>
        <v>Fuerte</v>
      </c>
      <c r="T80" s="619" t="str">
        <f>'5-CONTROLES'!AD43</f>
        <v>Moderado</v>
      </c>
      <c r="U80" s="619" t="str">
        <f>'5-CONTROLES'!AH43</f>
        <v>Moderado</v>
      </c>
      <c r="V80" s="823" t="str">
        <f>'5-CONTROLES'!AL43</f>
        <v>Improbable</v>
      </c>
      <c r="W80" s="823" t="str">
        <f>'5-CONTROLES'!AP43</f>
        <v>Mayor</v>
      </c>
      <c r="X80" s="823" t="str">
        <f>'5-CONTROLES'!AQ43</f>
        <v>Alto</v>
      </c>
      <c r="Y80" s="823" t="str">
        <f>'5-CONTROLES'!AS43</f>
        <v>Acción preventiva</v>
      </c>
      <c r="Z80" s="811" t="s">
        <v>1021</v>
      </c>
      <c r="AA80" s="495" t="s">
        <v>1022</v>
      </c>
      <c r="AB80" s="477" t="s">
        <v>1023</v>
      </c>
      <c r="AC80" s="477" t="s">
        <v>1024</v>
      </c>
      <c r="AD80" s="477">
        <v>3</v>
      </c>
      <c r="AE80" s="477"/>
      <c r="AF80" s="477"/>
      <c r="AG80" s="477"/>
      <c r="AH80" s="477">
        <v>1</v>
      </c>
      <c r="AI80" s="477"/>
      <c r="AJ80" s="477"/>
      <c r="AK80" s="477">
        <v>1</v>
      </c>
      <c r="AL80" s="477"/>
      <c r="AM80" s="477"/>
      <c r="AN80" s="477">
        <v>1</v>
      </c>
      <c r="AO80" s="477"/>
      <c r="AP80" s="477"/>
    </row>
    <row r="81" spans="2:42" ht="31.5" customHeight="1" x14ac:dyDescent="0.2">
      <c r="B81" s="829"/>
      <c r="C81" s="812"/>
      <c r="D81" s="621"/>
      <c r="E81" s="621"/>
      <c r="F81" s="133" t="str">
        <f>'3-IDENTIFICACIÓN DEL RIESGO'!H86</f>
        <v>Existencia de intereses particulares y/o privados en predios de comunidades étnicas.</v>
      </c>
      <c r="G81" s="133" t="str">
        <f>'3-IDENTIFICACIÓN DEL RIESGO'!L86</f>
        <v>Afectación en las relaciones de confianza con las comunidades étnicas.</v>
      </c>
      <c r="H81" s="825"/>
      <c r="I81" s="825"/>
      <c r="J81" s="825"/>
      <c r="K81" s="825"/>
      <c r="L81" s="812"/>
      <c r="M81" s="799"/>
      <c r="N81" s="800"/>
      <c r="O81" s="801"/>
      <c r="P81" s="621"/>
      <c r="Q81" s="479"/>
      <c r="R81" s="621"/>
      <c r="S81" s="621"/>
      <c r="T81" s="621"/>
      <c r="U81" s="621"/>
      <c r="V81" s="825"/>
      <c r="W81" s="825"/>
      <c r="X81" s="825"/>
      <c r="Y81" s="825"/>
      <c r="Z81" s="812"/>
      <c r="AA81" s="496"/>
      <c r="AB81" s="479"/>
      <c r="AC81" s="479"/>
      <c r="AD81" s="479"/>
      <c r="AE81" s="479"/>
      <c r="AF81" s="479"/>
      <c r="AG81" s="479"/>
      <c r="AH81" s="479"/>
      <c r="AI81" s="479"/>
      <c r="AJ81" s="479"/>
      <c r="AK81" s="479"/>
      <c r="AL81" s="479"/>
      <c r="AM81" s="479"/>
      <c r="AN81" s="479"/>
      <c r="AO81" s="479"/>
      <c r="AP81" s="479"/>
    </row>
    <row r="82" spans="2:42" ht="23" customHeight="1" x14ac:dyDescent="0.2">
      <c r="B82" s="829"/>
      <c r="C82" s="811" t="s">
        <v>1025</v>
      </c>
      <c r="D82" s="619" t="str">
        <f>'3-IDENTIFICACIÓN DEL RIESGO'!G87</f>
        <v>Posibilidad de ocurrencia de hechos de concusión o cohecho en la gestión de las solicitudes de acceso a tierra de las comunidades étnicas tramitadas por la Subdirección de Asuntos Étnicos.</v>
      </c>
      <c r="E82" s="619" t="s">
        <v>819</v>
      </c>
      <c r="F82" s="133" t="str">
        <f>'3-IDENTIFICACIÓN DEL RIESGO'!H87</f>
        <v>Presión Externa o Interferencia Política</v>
      </c>
      <c r="G82" s="133" t="str">
        <f>'3-IDENTIFICACIÓN DEL RIESGO'!L87</f>
        <v>Investigaciones Penales, Disciplinarias y Fiscales.</v>
      </c>
      <c r="H82" s="823" t="str">
        <f>'4-VALORACIÓN DEL RIESGO'!G52</f>
        <v>Posible</v>
      </c>
      <c r="I82" s="823" t="str">
        <f>'4-VALORACIÓN DEL RIESGO'!AC52</f>
        <v>Catastrófico</v>
      </c>
      <c r="J82" s="823" t="str">
        <f>'4-VALORACIÓN DEL RIESGO'!AE52</f>
        <v>Extremo</v>
      </c>
      <c r="K82" s="823" t="str">
        <f>'4-VALORACIÓN DEL RIESGO'!AF52</f>
        <v>Reducir</v>
      </c>
      <c r="L82" s="811" t="s">
        <v>1026</v>
      </c>
      <c r="M82" s="799"/>
      <c r="N82" s="800"/>
      <c r="O82" s="801"/>
      <c r="P82" s="619" t="str">
        <f>'5-CONTROLES'!G45</f>
        <v xml:space="preserve">Revisión Trimestal de los procedimientos de formalización con los lideres de los procesos cumplidores de meta  de la SDAE </v>
      </c>
      <c r="Q82" s="477" t="s">
        <v>1020</v>
      </c>
      <c r="R82" s="619" t="str">
        <f>'5-CONTROLES'!AB45</f>
        <v>Moderado</v>
      </c>
      <c r="S82" s="619" t="str">
        <f>'5-CONTROLES'!AC45</f>
        <v>Fuerte</v>
      </c>
      <c r="T82" s="619" t="str">
        <f>'5-CONTROLES'!AD45</f>
        <v>Moderado</v>
      </c>
      <c r="U82" s="619" t="str">
        <f>'5-CONTROLES'!AH45</f>
        <v>Moderado</v>
      </c>
      <c r="V82" s="823" t="str">
        <f>'5-CONTROLES'!AL45</f>
        <v>Improbable</v>
      </c>
      <c r="W82" s="823" t="str">
        <f>'5-CONTROLES'!AP45</f>
        <v>Mayor</v>
      </c>
      <c r="X82" s="823" t="str">
        <f>'5-CONTROLES'!AQ45</f>
        <v>Alto</v>
      </c>
      <c r="Y82" s="823" t="str">
        <f>'5-CONTROLES'!AS45</f>
        <v>Acción preventiva</v>
      </c>
      <c r="Z82" s="811" t="s">
        <v>1027</v>
      </c>
      <c r="AA82" s="495" t="s">
        <v>1028</v>
      </c>
      <c r="AB82" s="477" t="s">
        <v>1023</v>
      </c>
      <c r="AC82" s="477" t="s">
        <v>1024</v>
      </c>
      <c r="AD82" s="477">
        <v>3</v>
      </c>
      <c r="AE82" s="477"/>
      <c r="AF82" s="477"/>
      <c r="AG82" s="477"/>
      <c r="AH82" s="477">
        <v>1</v>
      </c>
      <c r="AI82" s="477"/>
      <c r="AJ82" s="477"/>
      <c r="AK82" s="477">
        <v>1</v>
      </c>
      <c r="AL82" s="477"/>
      <c r="AM82" s="477"/>
      <c r="AN82" s="477">
        <v>1</v>
      </c>
      <c r="AO82" s="477"/>
      <c r="AP82" s="477"/>
    </row>
    <row r="83" spans="2:42" ht="74.25" customHeight="1" x14ac:dyDescent="0.2">
      <c r="B83" s="829"/>
      <c r="C83" s="812"/>
      <c r="D83" s="621"/>
      <c r="E83" s="621"/>
      <c r="F83" s="133" t="str">
        <f>'3-IDENTIFICACIÓN DEL RIESGO'!H88</f>
        <v>Existencia de intereses particulares y/o privados en predios de comunidades étnicas.</v>
      </c>
      <c r="G83" s="133" t="str">
        <f>'3-IDENTIFICACIÓN DEL RIESGO'!L88</f>
        <v>Afectación en las relaciones de confianza con las comunidades étnicas.</v>
      </c>
      <c r="H83" s="825"/>
      <c r="I83" s="825"/>
      <c r="J83" s="825"/>
      <c r="K83" s="825"/>
      <c r="L83" s="812"/>
      <c r="M83" s="799"/>
      <c r="N83" s="800"/>
      <c r="O83" s="801"/>
      <c r="P83" s="621"/>
      <c r="Q83" s="479"/>
      <c r="R83" s="621"/>
      <c r="S83" s="621"/>
      <c r="T83" s="621"/>
      <c r="U83" s="621"/>
      <c r="V83" s="825"/>
      <c r="W83" s="825"/>
      <c r="X83" s="825"/>
      <c r="Y83" s="825"/>
      <c r="Z83" s="812"/>
      <c r="AA83" s="496"/>
      <c r="AB83" s="479"/>
      <c r="AC83" s="479"/>
      <c r="AD83" s="479"/>
      <c r="AE83" s="479"/>
      <c r="AF83" s="479"/>
      <c r="AG83" s="479"/>
      <c r="AH83" s="479"/>
      <c r="AI83" s="479"/>
      <c r="AJ83" s="479"/>
      <c r="AK83" s="479"/>
      <c r="AL83" s="479"/>
      <c r="AM83" s="479"/>
      <c r="AN83" s="479"/>
      <c r="AO83" s="479"/>
      <c r="AP83" s="479"/>
    </row>
    <row r="84" spans="2:42" ht="77.25" customHeight="1" x14ac:dyDescent="0.2">
      <c r="B84" s="829"/>
      <c r="C84" s="811" t="s">
        <v>1029</v>
      </c>
      <c r="D84" s="619" t="str">
        <f>'3-IDENTIFICACIÓN DEL RIESGO'!G89</f>
        <v>Posibilidad de ocurrencia de prevaricato en la adquisición de predios para comunidades étnicas con avalúos mal practicados, o no aptos para beneficio de terceros en la Dirección de Asuntos Étnicos.</v>
      </c>
      <c r="E84" s="619" t="s">
        <v>819</v>
      </c>
      <c r="F84" s="133" t="str">
        <f>'3-IDENTIFICACIÓN DEL RIESGO'!H89</f>
        <v xml:space="preserve">Porque los avalúos son practicados por el IGAC o lonjas privadas, entidades diferentes a la ANT </v>
      </c>
      <c r="G84" s="619" t="str">
        <f>'3-IDENTIFICACIÓN DEL RIESGO'!L89</f>
        <v>Detrimento patrimonial por pago de lo no debido.</v>
      </c>
      <c r="H84" s="823" t="str">
        <f>'4-VALORACIÓN DEL RIESGO'!G53</f>
        <v>Rara Vez</v>
      </c>
      <c r="I84" s="823" t="str">
        <f>'4-VALORACIÓN DEL RIESGO'!AC53</f>
        <v>Catastrófico</v>
      </c>
      <c r="J84" s="823" t="str">
        <f>'4-VALORACIÓN DEL RIESGO'!AE53</f>
        <v>Extremo</v>
      </c>
      <c r="K84" s="823" t="str">
        <f>'4-VALORACIÓN DEL RIESGO'!AF53</f>
        <v>Reducir</v>
      </c>
      <c r="L84" s="169" t="s">
        <v>1030</v>
      </c>
      <c r="M84" s="799"/>
      <c r="N84" s="800"/>
      <c r="O84" s="801"/>
      <c r="P84" s="133" t="str">
        <f>'5-CONTROLES'!G47</f>
        <v xml:space="preserve">Trimestralmente se realizara informe de los avaluos realizados en la vigencia </v>
      </c>
      <c r="Q84" s="13" t="s">
        <v>1031</v>
      </c>
      <c r="R84" s="133" t="str">
        <f>'5-CONTROLES'!AB47</f>
        <v>Moderado</v>
      </c>
      <c r="S84" s="133" t="str">
        <f>'5-CONTROLES'!AC47</f>
        <v>Fuerte</v>
      </c>
      <c r="T84" s="133" t="str">
        <f>'5-CONTROLES'!AD47</f>
        <v>Moderado</v>
      </c>
      <c r="U84" s="619" t="str">
        <f>'5-CONTROLES'!AH47</f>
        <v>Moderado</v>
      </c>
      <c r="V84" s="823" t="str">
        <f>'5-CONTROLES'!AL47</f>
        <v>Rara Vez</v>
      </c>
      <c r="W84" s="823" t="str">
        <f>'5-CONTROLES'!AP47</f>
        <v>Mayor</v>
      </c>
      <c r="X84" s="823" t="str">
        <f>'5-CONTROLES'!AQ47</f>
        <v>Alto</v>
      </c>
      <c r="Y84" s="823" t="str">
        <f>'5-CONTROLES'!AS47</f>
        <v>Acción preventiva</v>
      </c>
      <c r="Z84" s="249" t="s">
        <v>1032</v>
      </c>
      <c r="AA84" s="207" t="s">
        <v>1031</v>
      </c>
      <c r="AB84" s="22" t="s">
        <v>1033</v>
      </c>
      <c r="AC84" s="22" t="s">
        <v>1034</v>
      </c>
      <c r="AD84" s="14">
        <v>3</v>
      </c>
      <c r="AE84" s="22"/>
      <c r="AF84" s="22"/>
      <c r="AG84" s="22"/>
      <c r="AH84" s="22">
        <v>1</v>
      </c>
      <c r="AI84" s="22"/>
      <c r="AJ84" s="22"/>
      <c r="AK84" s="22">
        <v>1</v>
      </c>
      <c r="AL84" s="22"/>
      <c r="AM84" s="22"/>
      <c r="AN84" s="22">
        <v>1</v>
      </c>
      <c r="AO84" s="22"/>
      <c r="AP84" s="12"/>
    </row>
    <row r="85" spans="2:42" ht="72" customHeight="1" x14ac:dyDescent="0.2">
      <c r="B85" s="829"/>
      <c r="C85" s="812"/>
      <c r="D85" s="621"/>
      <c r="E85" s="621"/>
      <c r="F85" s="133" t="str">
        <f>'3-IDENTIFICACIÓN DEL RIESGO'!H90</f>
        <v xml:space="preserve">Porque en la visita técnica se identifique que el predio es apto para beneficiar a la comunidad y que no tenga agua </v>
      </c>
      <c r="G85" s="621"/>
      <c r="H85" s="825"/>
      <c r="I85" s="825"/>
      <c r="J85" s="825"/>
      <c r="K85" s="825"/>
      <c r="L85" s="169" t="s">
        <v>1035</v>
      </c>
      <c r="M85" s="799"/>
      <c r="N85" s="800"/>
      <c r="O85" s="801"/>
      <c r="P85" s="133" t="str">
        <f>'5-CONTROLES'!G48</f>
        <v xml:space="preserve">Trimestralmente se realizara informe de los avaluos realizados en la vigencia </v>
      </c>
      <c r="Q85" s="22" t="s">
        <v>1036</v>
      </c>
      <c r="R85" s="133" t="str">
        <f>'5-CONTROLES'!AB48</f>
        <v>Moderado</v>
      </c>
      <c r="S85" s="133" t="str">
        <f>'5-CONTROLES'!AC48</f>
        <v>Fuerte</v>
      </c>
      <c r="T85" s="133" t="str">
        <f>'5-CONTROLES'!AD48</f>
        <v>Moderado</v>
      </c>
      <c r="U85" s="621"/>
      <c r="V85" s="825"/>
      <c r="W85" s="825"/>
      <c r="X85" s="825"/>
      <c r="Y85" s="825"/>
      <c r="Z85" s="249" t="s">
        <v>1037</v>
      </c>
      <c r="AA85" s="200" t="s">
        <v>1036</v>
      </c>
      <c r="AB85" s="22" t="s">
        <v>672</v>
      </c>
      <c r="AC85" s="22" t="s">
        <v>1038</v>
      </c>
      <c r="AD85" s="14">
        <v>3</v>
      </c>
      <c r="AE85" s="22"/>
      <c r="AF85" s="22"/>
      <c r="AG85" s="22"/>
      <c r="AH85" s="22">
        <v>1</v>
      </c>
      <c r="AI85" s="22"/>
      <c r="AJ85" s="22"/>
      <c r="AK85" s="22">
        <v>1</v>
      </c>
      <c r="AL85" s="22"/>
      <c r="AM85" s="22"/>
      <c r="AN85" s="22">
        <v>1</v>
      </c>
      <c r="AO85" s="22"/>
      <c r="AP85" s="12"/>
    </row>
    <row r="86" spans="2:42" ht="93" customHeight="1" x14ac:dyDescent="0.2">
      <c r="B86" s="829"/>
      <c r="C86" s="811" t="s">
        <v>1039</v>
      </c>
      <c r="D86" s="619" t="str">
        <f>'3-IDENTIFICACIÓN DEL RIESGO'!G91</f>
        <v>Posibilidad de presentarse cohecho, concusión y/o prevaricato, en las actuaciones de algún profesional de la Dirección de Acceso a Tierras, a través de la manipulación y/u omisión de información durante la realización del avalúo comercial para la compra directa de un predio</v>
      </c>
      <c r="E86" s="619" t="s">
        <v>819</v>
      </c>
      <c r="F86" s="133" t="str">
        <f>'3-IDENTIFICACIÓN DEL RIESGO'!H91</f>
        <v>Causa Presencia de intereses particulares o conductas de recibir o solicitar beneficios durante la realización del avalúo comercial, por parte del profesional designado para su realización</v>
      </c>
      <c r="G86" s="133" t="str">
        <f>'3-IDENTIFICACIÓN DEL RIESGO'!L91</f>
        <v>Afectación en el logro de indicadores y metas asociadas a compra de predios en actividades misionales</v>
      </c>
      <c r="H86" s="823" t="str">
        <f>'4-VALORACIÓN DEL RIESGO'!G54</f>
        <v>Probable</v>
      </c>
      <c r="I86" s="823" t="str">
        <f>'4-VALORACIÓN DEL RIESGO'!AC54</f>
        <v>Catastrófico</v>
      </c>
      <c r="J86" s="823" t="str">
        <f>'4-VALORACIÓN DEL RIESGO'!AE54</f>
        <v>Extremo</v>
      </c>
      <c r="K86" s="823" t="str">
        <f>'4-VALORACIÓN DEL RIESGO'!AF54</f>
        <v>Reducir</v>
      </c>
      <c r="L86" s="231" t="s">
        <v>1040</v>
      </c>
      <c r="M86" s="799"/>
      <c r="N86" s="800"/>
      <c r="O86" s="801"/>
      <c r="P86" s="133" t="str">
        <f>'5-CONTROLES'!G49</f>
        <v>Permanente</v>
      </c>
      <c r="Q86" s="22" t="s">
        <v>1041</v>
      </c>
      <c r="R86" s="133" t="str">
        <f>'5-CONTROLES'!AB49</f>
        <v>Fuerte</v>
      </c>
      <c r="S86" s="133" t="str">
        <f>'5-CONTROLES'!AC49</f>
        <v>Fuerte</v>
      </c>
      <c r="T86" s="133" t="str">
        <f>'5-CONTROLES'!AD49</f>
        <v>Fuerte</v>
      </c>
      <c r="U86" s="619" t="str">
        <f>'5-CONTROLES'!AH49</f>
        <v>Fuerte</v>
      </c>
      <c r="V86" s="823" t="str">
        <f>'5-CONTROLES'!AL49</f>
        <v>Improbable</v>
      </c>
      <c r="W86" s="823" t="str">
        <f>'5-CONTROLES'!AP49</f>
        <v>Moderado</v>
      </c>
      <c r="X86" s="823" t="str">
        <f>'5-CONTROLES'!AQ49</f>
        <v>Moderado</v>
      </c>
      <c r="Y86" s="823" t="str">
        <f>'5-CONTROLES'!AS49</f>
        <v>Acción preventiva</v>
      </c>
      <c r="Z86" s="249" t="s">
        <v>1042</v>
      </c>
      <c r="AA86" s="22" t="s">
        <v>1043</v>
      </c>
      <c r="AB86" s="22" t="s">
        <v>1044</v>
      </c>
      <c r="AC86" s="22" t="s">
        <v>1045</v>
      </c>
      <c r="AD86" s="12">
        <v>0.8</v>
      </c>
      <c r="AE86" s="22"/>
      <c r="AF86" s="22"/>
      <c r="AG86" s="22"/>
      <c r="AH86" s="12">
        <v>0.8</v>
      </c>
      <c r="AI86" s="22"/>
      <c r="AJ86" s="22"/>
      <c r="AK86" s="22"/>
      <c r="AL86" s="22"/>
      <c r="AM86" s="22"/>
      <c r="AN86" s="22"/>
      <c r="AO86" s="22"/>
      <c r="AP86" s="22"/>
    </row>
    <row r="87" spans="2:42" ht="87.75" customHeight="1" x14ac:dyDescent="0.2">
      <c r="B87" s="829"/>
      <c r="C87" s="812"/>
      <c r="D87" s="621"/>
      <c r="E87" s="621"/>
      <c r="F87" s="133" t="str">
        <f>'3-IDENTIFICACIÓN DEL RIESGO'!H92</f>
        <v>Desarrollo de actividades por fuera de las normas, procedimientos, parámetros y criterios establecidos para beneficio propio o de terceros.  Así como, baja inducción y/o capacitación en procesos y procedimientos internos de la DAT relacionados con el riesgo identificado.</v>
      </c>
      <c r="G87" s="133" t="str">
        <f>'3-IDENTIFICACIÓN DEL RIESGO'!L92</f>
        <v>Investigaciones internas (control interno) o externas (por parte de órganos de control)</v>
      </c>
      <c r="H87" s="825"/>
      <c r="I87" s="825"/>
      <c r="J87" s="825"/>
      <c r="K87" s="825"/>
      <c r="L87" s="231" t="s">
        <v>1319</v>
      </c>
      <c r="M87" s="799"/>
      <c r="N87" s="800"/>
      <c r="O87" s="801"/>
      <c r="P87" s="133" t="str">
        <f>'5-CONTROLES'!G49</f>
        <v>Permanente</v>
      </c>
      <c r="Q87" s="22" t="s">
        <v>1046</v>
      </c>
      <c r="R87" s="133" t="str">
        <f>'5-CONTROLES'!AB49</f>
        <v>Fuerte</v>
      </c>
      <c r="S87" s="133" t="str">
        <f>'5-CONTROLES'!AC49</f>
        <v>Fuerte</v>
      </c>
      <c r="T87" s="133" t="str">
        <f>'5-CONTROLES'!AD49</f>
        <v>Fuerte</v>
      </c>
      <c r="U87" s="621"/>
      <c r="V87" s="825"/>
      <c r="W87" s="825"/>
      <c r="X87" s="825"/>
      <c r="Y87" s="825"/>
      <c r="Z87" s="249" t="s">
        <v>1047</v>
      </c>
      <c r="AA87" s="22" t="s">
        <v>1048</v>
      </c>
      <c r="AB87" s="22" t="s">
        <v>1049</v>
      </c>
      <c r="AC87" s="22" t="s">
        <v>1050</v>
      </c>
      <c r="AD87" s="233">
        <v>0.8</v>
      </c>
      <c r="AE87" s="234"/>
      <c r="AF87" s="234"/>
      <c r="AG87" s="233">
        <v>0.8</v>
      </c>
      <c r="AH87" s="233"/>
      <c r="AI87" s="234"/>
      <c r="AJ87" s="234"/>
      <c r="AK87" s="234"/>
      <c r="AL87" s="233"/>
      <c r="AM87" s="234"/>
      <c r="AN87" s="234"/>
      <c r="AO87" s="234"/>
      <c r="AP87" s="233"/>
    </row>
    <row r="88" spans="2:42" ht="85.5" customHeight="1" x14ac:dyDescent="0.2">
      <c r="B88" s="829"/>
      <c r="C88" s="811" t="s">
        <v>1051</v>
      </c>
      <c r="D88" s="619" t="str">
        <f>'3-IDENTIFICACIÓN DEL RIESGO'!G93</f>
        <v>Posibilidad de presentarse cohecho, concusión y/o prevaricato, en las actuaciones de algún profesional de la Subdirección de Acceso a Tierras en Zonas Focalizadas, a través de la manipulación y/u omisión de información durante las actividades de verificación de los requisitos mínimos del predio en su tipo jurídico, técnico y/o ambiental  bajo el cual se materialice un subsidio</v>
      </c>
      <c r="E88" s="619" t="s">
        <v>819</v>
      </c>
      <c r="F88" s="133" t="str">
        <f>'3-IDENTIFICACIÓN DEL RIESGO'!H93</f>
        <v xml:space="preserve">Presencia de intereses particulares o conductas de recibir o solicitar beneficios, por parte de los profesionales asignados en la Subdirección de Acceso a Tierras en Zonas Focalizadas o en el territorio donde haga presencia la ANT, para el estudio de predios objeto de materialización del subsidio </v>
      </c>
      <c r="G88" s="133" t="str">
        <f>'3-IDENTIFICACIÓN DEL RIESGO'!L93</f>
        <v>Investigaciones internas (control interno) o externas (por parte de órganos de control)</v>
      </c>
      <c r="H88" s="823" t="str">
        <f>'4-VALORACIÓN DEL RIESGO'!G55</f>
        <v>Rara Vez</v>
      </c>
      <c r="I88" s="823" t="str">
        <f>'4-VALORACIÓN DEL RIESGO'!AC55</f>
        <v>Catastrófico</v>
      </c>
      <c r="J88" s="823" t="str">
        <f>'4-VALORACIÓN DEL RIESGO'!AE55</f>
        <v>Extremo</v>
      </c>
      <c r="K88" s="823" t="str">
        <f>'4-VALORACIÓN DEL RIESGO'!AF55</f>
        <v>Reducir</v>
      </c>
      <c r="L88" s="231" t="s">
        <v>1052</v>
      </c>
      <c r="M88" s="799"/>
      <c r="N88" s="800"/>
      <c r="O88" s="801"/>
      <c r="P88" s="133" t="str">
        <f>'5-CONTROLES'!G51</f>
        <v>Trimestral</v>
      </c>
      <c r="Q88" s="13" t="s">
        <v>1053</v>
      </c>
      <c r="R88" s="133" t="str">
        <f>'5-CONTROLES'!AB51</f>
        <v>Fuerte</v>
      </c>
      <c r="S88" s="133" t="str">
        <f>'5-CONTROLES'!AC51</f>
        <v>Fuerte</v>
      </c>
      <c r="T88" s="133" t="str">
        <f>'5-CONTROLES'!AD51</f>
        <v>Fuerte</v>
      </c>
      <c r="U88" s="619" t="str">
        <f>'5-CONTROLES'!AH51</f>
        <v>Fuerte</v>
      </c>
      <c r="V88" s="823" t="str">
        <f>'5-CONTROLES'!AL51</f>
        <v>Rara Vez</v>
      </c>
      <c r="W88" s="823" t="str">
        <f>'5-CONTROLES'!AP51</f>
        <v>Moderado</v>
      </c>
      <c r="X88" s="823" t="str">
        <f>'5-CONTROLES'!AQ51</f>
        <v>Moderado</v>
      </c>
      <c r="Y88" s="823" t="str">
        <f>'5-CONTROLES'!AS51</f>
        <v>Acción preventiva</v>
      </c>
      <c r="Z88" s="249" t="s">
        <v>1054</v>
      </c>
      <c r="AA88" s="13" t="s">
        <v>1055</v>
      </c>
      <c r="AB88" s="13" t="s">
        <v>1056</v>
      </c>
      <c r="AC88" s="5" t="s">
        <v>1057</v>
      </c>
      <c r="AD88" s="12">
        <v>0.7</v>
      </c>
      <c r="AE88" s="13"/>
      <c r="AF88" s="13"/>
      <c r="AG88" s="235">
        <v>0.3</v>
      </c>
      <c r="AH88" s="13"/>
      <c r="AI88" s="13"/>
      <c r="AJ88" s="235"/>
      <c r="AK88" s="235">
        <v>0.4</v>
      </c>
      <c r="AL88" s="13"/>
      <c r="AM88" s="13"/>
      <c r="AN88" s="235"/>
      <c r="AO88" s="13"/>
      <c r="AP88" s="235"/>
    </row>
    <row r="89" spans="2:42" ht="91.5" customHeight="1" x14ac:dyDescent="0.2">
      <c r="B89" s="829"/>
      <c r="C89" s="812"/>
      <c r="D89" s="621"/>
      <c r="E89" s="621"/>
      <c r="F89" s="133" t="str">
        <f>'3-IDENTIFICACIÓN DEL RIESGO'!H94</f>
        <v>Desconocimiento del equipo profesional asignado, de los requisitos establecidos en los Procedimientos ACCTI-P-016 Materialización del Subsidio - Adquisición del predio y ACCTI-P-017  Materialización del subsidio- Implementación del proyecto productivo, así como, la falta de claridad en la normatividad aplicable.</v>
      </c>
      <c r="G89" s="133" t="str">
        <f>'3-IDENTIFICACIÓN DEL RIESGO'!L94</f>
        <v>Afectación en el logro de indicadores y metas asociadas a la adquisición de predios en zonas focalizadas</v>
      </c>
      <c r="H89" s="825"/>
      <c r="I89" s="825"/>
      <c r="J89" s="825"/>
      <c r="K89" s="825"/>
      <c r="L89" s="232" t="s">
        <v>1058</v>
      </c>
      <c r="M89" s="799"/>
      <c r="N89" s="800"/>
      <c r="O89" s="801"/>
      <c r="P89" s="133" t="str">
        <f>'5-CONTROLES'!G52</f>
        <v>Permanente</v>
      </c>
      <c r="Q89" s="22" t="s">
        <v>1046</v>
      </c>
      <c r="R89" s="133" t="str">
        <f>'5-CONTROLES'!AB52</f>
        <v>Fuerte</v>
      </c>
      <c r="S89" s="133" t="str">
        <f>'5-CONTROLES'!AC52</f>
        <v>Fuerte</v>
      </c>
      <c r="T89" s="133" t="str">
        <f>'5-CONTROLES'!AD52</f>
        <v>Fuerte</v>
      </c>
      <c r="U89" s="621"/>
      <c r="V89" s="825"/>
      <c r="W89" s="825"/>
      <c r="X89" s="825"/>
      <c r="Y89" s="825"/>
      <c r="Z89" s="249" t="s">
        <v>1059</v>
      </c>
      <c r="AA89" s="13" t="s">
        <v>1060</v>
      </c>
      <c r="AB89" s="13" t="s">
        <v>1061</v>
      </c>
      <c r="AC89" s="22" t="s">
        <v>1062</v>
      </c>
      <c r="AD89" s="233">
        <v>0.7</v>
      </c>
      <c r="AE89" s="236"/>
      <c r="AF89" s="236"/>
      <c r="AG89" s="235">
        <v>0.5</v>
      </c>
      <c r="AH89" s="236"/>
      <c r="AI89" s="236"/>
      <c r="AJ89" s="236"/>
      <c r="AK89" s="236"/>
      <c r="AL89" s="235">
        <v>0.2</v>
      </c>
      <c r="AM89" s="236"/>
      <c r="AN89" s="236"/>
      <c r="AO89" s="236"/>
      <c r="AP89" s="235"/>
    </row>
    <row r="90" spans="2:42" ht="72.75" customHeight="1" x14ac:dyDescent="0.2">
      <c r="B90" s="829"/>
      <c r="C90" s="811" t="s">
        <v>1063</v>
      </c>
      <c r="D90" s="619" t="str">
        <f>'3-IDENTIFICACIÓN DEL RIESGO'!G95</f>
        <v>Posibilidad de presentarse cohecho, concusión y/o prevaricato, en las actuaciones de algún profesional de la Subdirección de Acceso a Tierras en Zonas Focalizadas, a través de la manipulación de información entregada a la subdirección, para el análisis de trámite administrativo, según el ACCTI-P-020 Procedimiento Único en Municipios Focalizados</v>
      </c>
      <c r="E90" s="619" t="s">
        <v>819</v>
      </c>
      <c r="F90" s="133" t="str">
        <f>'3-IDENTIFICACIÓN DEL RIESGO'!H95</f>
        <v>En la elaboración del informe técnico-jurídico, se puede favorecer intereses a particulares a efectos de establecer el inicio fase administrativa y/o judicial</v>
      </c>
      <c r="G90" s="133" t="str">
        <f>'3-IDENTIFICACIÓN DEL RIESGO'!L95</f>
        <v>Investigaciones internas (control interno) o externas (por parte de órganos de control)</v>
      </c>
      <c r="H90" s="823" t="str">
        <f>'4-VALORACIÓN DEL RIESGO'!G56</f>
        <v>Probable</v>
      </c>
      <c r="I90" s="823" t="str">
        <f>'4-VALORACIÓN DEL RIESGO'!AC56</f>
        <v>Catastrófico</v>
      </c>
      <c r="J90" s="823" t="str">
        <f>'4-VALORACIÓN DEL RIESGO'!AE56</f>
        <v>Extremo</v>
      </c>
      <c r="K90" s="823" t="str">
        <f>'4-VALORACIÓN DEL RIESGO'!AF56</f>
        <v>Reducir</v>
      </c>
      <c r="L90" s="232" t="s">
        <v>1064</v>
      </c>
      <c r="M90" s="799"/>
      <c r="N90" s="800"/>
      <c r="O90" s="801"/>
      <c r="P90" s="133" t="str">
        <f>'5-CONTROLES'!G53</f>
        <v>Permanente</v>
      </c>
      <c r="Q90" s="22" t="s">
        <v>1065</v>
      </c>
      <c r="R90" s="133" t="str">
        <f>'5-CONTROLES'!AB53</f>
        <v>Fuerte</v>
      </c>
      <c r="S90" s="133" t="str">
        <f>'5-CONTROLES'!AC53</f>
        <v>Fuerte</v>
      </c>
      <c r="T90" s="133" t="str">
        <f>'5-CONTROLES'!AD53</f>
        <v>Fuerte</v>
      </c>
      <c r="U90" s="619" t="str">
        <f>'5-CONTROLES'!AH53</f>
        <v>Fuerte</v>
      </c>
      <c r="V90" s="823" t="str">
        <f>'5-CONTROLES'!AL53</f>
        <v>Improbable</v>
      </c>
      <c r="W90" s="823" t="str">
        <f>'5-CONTROLES'!AP53</f>
        <v>Moderado</v>
      </c>
      <c r="X90" s="823" t="str">
        <f>'5-CONTROLES'!AQ53</f>
        <v>Moderado</v>
      </c>
      <c r="Y90" s="823" t="str">
        <f>'5-CONTROLES'!AS53</f>
        <v>Acción preventiva</v>
      </c>
      <c r="Z90" s="249" t="s">
        <v>1066</v>
      </c>
      <c r="AA90" s="13" t="s">
        <v>1067</v>
      </c>
      <c r="AB90" s="13" t="s">
        <v>1056</v>
      </c>
      <c r="AC90" s="22" t="s">
        <v>1068</v>
      </c>
      <c r="AD90" s="235">
        <v>0.7</v>
      </c>
      <c r="AE90" s="13"/>
      <c r="AF90" s="13"/>
      <c r="AG90" s="235">
        <v>0.3</v>
      </c>
      <c r="AH90" s="235"/>
      <c r="AI90" s="235"/>
      <c r="AJ90" s="235"/>
      <c r="AK90" s="235"/>
      <c r="AL90" s="235"/>
      <c r="AM90" s="235"/>
      <c r="AN90" s="235">
        <v>0.4</v>
      </c>
      <c r="AO90" s="235"/>
      <c r="AP90" s="235"/>
    </row>
    <row r="91" spans="2:42" ht="79.5" customHeight="1" x14ac:dyDescent="0.2">
      <c r="B91" s="829"/>
      <c r="C91" s="812"/>
      <c r="D91" s="621"/>
      <c r="E91" s="621"/>
      <c r="F91" s="133" t="str">
        <f>'3-IDENTIFICACIÓN DEL RIESGO'!H96</f>
        <v>Desconocimiento de los requisitos establecidos en el Procedimiento ACCTI-P-005 Revocatoria Baldíos a Persona Natural -Ley 160/94 y ACCTI-P-014 Titulación de Baldíos POSPR, por parte de colaboradores nuevos del Grupo de Revocatoria</v>
      </c>
      <c r="G91" s="133" t="str">
        <f>'3-IDENTIFICACIÓN DEL RIESGO'!L96</f>
        <v>Afectación en el logro de indicadores y metas asociadas a adjudicación de predios baldíos y bienes fiscales patrimoniales en los municipios focalizados</v>
      </c>
      <c r="H91" s="825"/>
      <c r="I91" s="825"/>
      <c r="J91" s="825"/>
      <c r="K91" s="825"/>
      <c r="L91" s="232" t="s">
        <v>1069</v>
      </c>
      <c r="M91" s="799"/>
      <c r="N91" s="800"/>
      <c r="O91" s="801"/>
      <c r="P91" s="133" t="str">
        <f>'5-CONTROLES'!G51</f>
        <v>Trimestral</v>
      </c>
      <c r="Q91" s="22" t="s">
        <v>1070</v>
      </c>
      <c r="R91" s="133" t="str">
        <f>'5-CONTROLES'!AB54</f>
        <v>Débil</v>
      </c>
      <c r="S91" s="133" t="str">
        <f>'5-CONTROLES'!AC53</f>
        <v>Fuerte</v>
      </c>
      <c r="T91" s="133" t="str">
        <f>'5-CONTROLES'!AD53</f>
        <v>Fuerte</v>
      </c>
      <c r="U91" s="621"/>
      <c r="V91" s="825"/>
      <c r="W91" s="825"/>
      <c r="X91" s="825"/>
      <c r="Y91" s="825"/>
      <c r="Z91" s="249" t="s">
        <v>1071</v>
      </c>
      <c r="AA91" s="13" t="s">
        <v>1072</v>
      </c>
      <c r="AB91" s="13" t="s">
        <v>1073</v>
      </c>
      <c r="AC91" s="22" t="s">
        <v>1074</v>
      </c>
      <c r="AD91" s="235">
        <v>0.7</v>
      </c>
      <c r="AE91" s="236"/>
      <c r="AF91" s="236"/>
      <c r="AG91" s="235">
        <v>0.3</v>
      </c>
      <c r="AH91" s="236"/>
      <c r="AI91" s="236"/>
      <c r="AJ91" s="236"/>
      <c r="AK91" s="235"/>
      <c r="AL91" s="236"/>
      <c r="AM91" s="236"/>
      <c r="AN91" s="235">
        <v>0.4</v>
      </c>
      <c r="AO91" s="236"/>
      <c r="AP91" s="236"/>
    </row>
    <row r="92" spans="2:42" ht="117" customHeight="1" x14ac:dyDescent="0.2">
      <c r="B92" s="829"/>
      <c r="C92" s="811" t="s">
        <v>1075</v>
      </c>
      <c r="D92" s="619" t="str">
        <f>'3-IDENTIFICACIÓN DEL RIESGO'!G97</f>
        <v>Posibilidad de presentarse cohecho, concusión y/o prevaricato, en las actuaciones de algún profesional de la Subdirección de Acceso a Tierras por Demanda y Descongestión, a través de la manipulación de información en las diferentes etapas del procedimiento de Revocatoria Directa de la DAT</v>
      </c>
      <c r="E92" s="619" t="s">
        <v>819</v>
      </c>
      <c r="F92" s="133" t="str">
        <f>'3-IDENTIFICACIÓN DEL RIESGO'!H97</f>
        <v>En la elaboración del informe técnico-jurídico, se puede favorecer intereses a particulares a efectos de establecer el inicio fase administrativa y/o judicial</v>
      </c>
      <c r="G92" s="133" t="str">
        <f>'3-IDENTIFICACIÓN DEL RIESGO'!L97</f>
        <v>Investigaciones internas (control interno) o externas (por parte de órganos de control)</v>
      </c>
      <c r="H92" s="823" t="str">
        <f>'4-VALORACIÓN DEL RIESGO'!G57</f>
        <v>Probable</v>
      </c>
      <c r="I92" s="823" t="str">
        <f>'4-VALORACIÓN DEL RIESGO'!AC57</f>
        <v>Catastrófico</v>
      </c>
      <c r="J92" s="823" t="str">
        <f>'4-VALORACIÓN DEL RIESGO'!AE57</f>
        <v>Extremo</v>
      </c>
      <c r="K92" s="823" t="str">
        <f>'4-VALORACIÓN DEL RIESGO'!AF57</f>
        <v>Reducir</v>
      </c>
      <c r="L92" s="232" t="s">
        <v>1076</v>
      </c>
      <c r="M92" s="799"/>
      <c r="N92" s="800"/>
      <c r="O92" s="801"/>
      <c r="P92" s="133" t="str">
        <f>'5-CONTROLES'!G55</f>
        <v>Permanente</v>
      </c>
      <c r="Q92" s="22" t="s">
        <v>1077</v>
      </c>
      <c r="R92" s="133" t="str">
        <f>'5-CONTROLES'!AB55</f>
        <v>Fuerte</v>
      </c>
      <c r="S92" s="133" t="str">
        <f>'5-CONTROLES'!AC55</f>
        <v>Fuerte</v>
      </c>
      <c r="T92" s="133" t="str">
        <f>'5-CONTROLES'!AD55</f>
        <v>Fuerte</v>
      </c>
      <c r="U92" s="619" t="str">
        <f>'5-CONTROLES'!AH55</f>
        <v>Fuerte</v>
      </c>
      <c r="V92" s="823" t="str">
        <f>'5-CONTROLES'!AL55</f>
        <v>Rara Vez</v>
      </c>
      <c r="W92" s="823" t="str">
        <f>'5-CONTROLES'!AP55</f>
        <v>Moderado</v>
      </c>
      <c r="X92" s="823" t="str">
        <f>'5-CONTROLES'!AQ55</f>
        <v>Moderado</v>
      </c>
      <c r="Y92" s="823" t="str">
        <f>'5-CONTROLES'!AS55</f>
        <v>Acción preventiva</v>
      </c>
      <c r="Z92" s="196" t="s">
        <v>1078</v>
      </c>
      <c r="AA92" s="13" t="s">
        <v>1079</v>
      </c>
      <c r="AB92" s="13" t="s">
        <v>1080</v>
      </c>
      <c r="AC92" s="22" t="s">
        <v>1081</v>
      </c>
      <c r="AD92" s="235">
        <v>0.9</v>
      </c>
      <c r="AE92" s="236"/>
      <c r="AF92" s="236"/>
      <c r="AG92" s="235">
        <v>0.9</v>
      </c>
      <c r="AH92" s="236"/>
      <c r="AI92" s="236"/>
      <c r="AJ92" s="236"/>
      <c r="AK92" s="235"/>
      <c r="AL92" s="236"/>
      <c r="AM92" s="236"/>
      <c r="AN92" s="235"/>
      <c r="AO92" s="236"/>
      <c r="AP92" s="236"/>
    </row>
    <row r="93" spans="2:42" ht="98.25" customHeight="1" x14ac:dyDescent="0.2">
      <c r="B93" s="829"/>
      <c r="C93" s="812"/>
      <c r="D93" s="621"/>
      <c r="E93" s="621"/>
      <c r="F93" s="133" t="str">
        <f>'3-IDENTIFICACIÓN DEL RIESGO'!H98</f>
        <v>Desconocimiento de los requisitos establecidos en el Procedimiento ACCTI-P-005 Revocatoria Baldíos a Persona Natural -Ley 160/94 y ACCTI-P-014 Titulación de Baldíos POSPR, por parte de colaboradores nuevos del Grupo de Revocatoria</v>
      </c>
      <c r="G93" s="133" t="str">
        <f>'3-IDENTIFICACIÓN DEL RIESGO'!L97</f>
        <v>Investigaciones internas (control interno) o externas (por parte de órganos de control)</v>
      </c>
      <c r="H93" s="825"/>
      <c r="I93" s="825"/>
      <c r="J93" s="825"/>
      <c r="K93" s="825"/>
      <c r="L93" s="232" t="s">
        <v>1082</v>
      </c>
      <c r="M93" s="799"/>
      <c r="N93" s="800"/>
      <c r="O93" s="801"/>
      <c r="P93" s="133" t="str">
        <f>'5-CONTROLES'!G56</f>
        <v>Permanente</v>
      </c>
      <c r="Q93" s="22" t="s">
        <v>1083</v>
      </c>
      <c r="R93" s="133" t="str">
        <f>'5-CONTROLES'!AB56</f>
        <v>Fuerte</v>
      </c>
      <c r="S93" s="133" t="str">
        <f>'5-CONTROLES'!AC56</f>
        <v>Fuerte</v>
      </c>
      <c r="T93" s="133" t="str">
        <f>'5-CONTROLES'!AD56</f>
        <v>Fuerte</v>
      </c>
      <c r="U93" s="621"/>
      <c r="V93" s="825"/>
      <c r="W93" s="825"/>
      <c r="X93" s="825"/>
      <c r="Y93" s="825"/>
      <c r="Z93" s="196" t="s">
        <v>1084</v>
      </c>
      <c r="AA93" s="13" t="s">
        <v>1085</v>
      </c>
      <c r="AB93" s="13" t="s">
        <v>1086</v>
      </c>
      <c r="AC93" s="22" t="s">
        <v>1087</v>
      </c>
      <c r="AD93" s="235">
        <v>0.9</v>
      </c>
      <c r="AE93" s="236"/>
      <c r="AF93" s="236"/>
      <c r="AG93" s="235">
        <v>0.3</v>
      </c>
      <c r="AH93" s="236"/>
      <c r="AI93" s="236"/>
      <c r="AJ93" s="236"/>
      <c r="AK93" s="235">
        <v>0.3</v>
      </c>
      <c r="AL93" s="236"/>
      <c r="AM93" s="236"/>
      <c r="AN93" s="235">
        <v>0.3</v>
      </c>
      <c r="AO93" s="236"/>
      <c r="AP93" s="236"/>
    </row>
    <row r="94" spans="2:42" ht="132" customHeight="1" x14ac:dyDescent="0.2">
      <c r="B94" s="829"/>
      <c r="C94" s="811" t="s">
        <v>1088</v>
      </c>
      <c r="D94" s="619" t="str">
        <f>'3-IDENTIFICACIÓN DEL RIESGO'!G99</f>
        <v>Posibilidad de presentarse cohecho, concusión y/o prevaricato, en las actuaciones de algún profesional de la Subdirección de Acceso a Tierras por Demanda y Descongestión, a través de la manipulación de información en las diferentes etapas del procedimiento de Reconocimiento de Derechos de Baldíos en Zonas no Focalizadas</v>
      </c>
      <c r="E94" s="619" t="s">
        <v>819</v>
      </c>
      <c r="F94" s="133" t="str">
        <f>'3-IDENTIFICACIÓN DEL RIESGO'!H99</f>
        <v>En la elaboración del informe técnico-jurídico, se puede favorecer intereses a particulares a efectos de establecer el inicio fase administrativa</v>
      </c>
      <c r="G94" s="133" t="str">
        <f>'3-IDENTIFICACIÓN DEL RIESGO'!L99</f>
        <v>Investigaciones internas (control interno) o externas (por parte de órganos de control)</v>
      </c>
      <c r="H94" s="823" t="str">
        <f>'4-VALORACIÓN DEL RIESGO'!G58</f>
        <v>Probable</v>
      </c>
      <c r="I94" s="823" t="str">
        <f>'4-VALORACIÓN DEL RIESGO'!AC58</f>
        <v>Catastrófico</v>
      </c>
      <c r="J94" s="823" t="str">
        <f>'4-VALORACIÓN DEL RIESGO'!AE58</f>
        <v>Extremo</v>
      </c>
      <c r="K94" s="823" t="str">
        <f>'4-VALORACIÓN DEL RIESGO'!AF58</f>
        <v>Reducir</v>
      </c>
      <c r="L94" s="232" t="s">
        <v>1089</v>
      </c>
      <c r="M94" s="799"/>
      <c r="N94" s="800"/>
      <c r="O94" s="801"/>
      <c r="P94" s="133" t="str">
        <f>'5-CONTROLES'!G57</f>
        <v>Permanente</v>
      </c>
      <c r="Q94" s="22" t="s">
        <v>1090</v>
      </c>
      <c r="R94" s="133" t="str">
        <f>'5-CONTROLES'!AB57</f>
        <v>Fuerte</v>
      </c>
      <c r="S94" s="133" t="str">
        <f>'5-CONTROLES'!AC57</f>
        <v>Fuerte</v>
      </c>
      <c r="T94" s="133" t="str">
        <f>'5-CONTROLES'!AD57</f>
        <v>Fuerte</v>
      </c>
      <c r="U94" s="619" t="str">
        <f>'5-CONTROLES'!AH57</f>
        <v>Fuerte</v>
      </c>
      <c r="V94" s="823" t="str">
        <f>'5-CONTROLES'!AL57</f>
        <v>Rara Vez</v>
      </c>
      <c r="W94" s="823" t="str">
        <f>'5-CONTROLES'!AP57</f>
        <v>Moderado</v>
      </c>
      <c r="X94" s="823" t="str">
        <f>'5-CONTROLES'!AQ57</f>
        <v>Moderado</v>
      </c>
      <c r="Y94" s="823" t="str">
        <f>'5-CONTROLES'!AS57</f>
        <v>Acción preventiva</v>
      </c>
      <c r="Z94" s="196" t="s">
        <v>1091</v>
      </c>
      <c r="AA94" s="13" t="s">
        <v>1079</v>
      </c>
      <c r="AB94" s="13" t="s">
        <v>1056</v>
      </c>
      <c r="AC94" s="22" t="s">
        <v>1092</v>
      </c>
      <c r="AD94" s="235">
        <v>0.9</v>
      </c>
      <c r="AE94" s="236"/>
      <c r="AF94" s="236"/>
      <c r="AG94" s="235">
        <v>0.3</v>
      </c>
      <c r="AH94" s="236"/>
      <c r="AI94" s="236"/>
      <c r="AJ94" s="236"/>
      <c r="AK94" s="235">
        <v>0.3</v>
      </c>
      <c r="AL94" s="236"/>
      <c r="AM94" s="236"/>
      <c r="AN94" s="235">
        <v>0.3</v>
      </c>
      <c r="AO94" s="236"/>
      <c r="AP94" s="236"/>
    </row>
    <row r="95" spans="2:42" ht="84.75" customHeight="1" x14ac:dyDescent="0.2">
      <c r="B95" s="829"/>
      <c r="C95" s="812"/>
      <c r="D95" s="621"/>
      <c r="E95" s="621"/>
      <c r="F95" s="133" t="str">
        <f>'3-IDENTIFICACIÓN DEL RIESGO'!H100</f>
        <v>Desconocimiento de los requisitos establecidos en el Procedimiento ACCTI-P-019 Reconocimiento de Derechos de Baldíos en Zonas no Focalizadas (Decreto Ley 902 de 2017)</v>
      </c>
      <c r="G95" s="133" t="str">
        <f>'3-IDENTIFICACIÓN DEL RIESGO'!L100</f>
        <v>Afectación en el logro de indicadores y metas asociadas al procedimiento de Reconocimiento de Derechos de Baldíos en Zonas no Focalizadas</v>
      </c>
      <c r="H95" s="825"/>
      <c r="I95" s="825"/>
      <c r="J95" s="825"/>
      <c r="K95" s="825"/>
      <c r="L95" s="232" t="s">
        <v>1093</v>
      </c>
      <c r="M95" s="799"/>
      <c r="N95" s="800"/>
      <c r="O95" s="801"/>
      <c r="P95" s="133" t="str">
        <f>'5-CONTROLES'!G58</f>
        <v>Permanente</v>
      </c>
      <c r="Q95" s="22" t="s">
        <v>1094</v>
      </c>
      <c r="R95" s="133" t="str">
        <f>'5-CONTROLES'!AB58</f>
        <v>Fuerte</v>
      </c>
      <c r="S95" s="133" t="str">
        <f>'5-CONTROLES'!AC58</f>
        <v>Fuerte</v>
      </c>
      <c r="T95" s="133" t="str">
        <f>'5-CONTROLES'!AD58</f>
        <v>Fuerte</v>
      </c>
      <c r="U95" s="621"/>
      <c r="V95" s="825"/>
      <c r="W95" s="825"/>
      <c r="X95" s="825"/>
      <c r="Y95" s="825"/>
      <c r="Z95" s="196" t="s">
        <v>1095</v>
      </c>
      <c r="AA95" s="13" t="s">
        <v>1096</v>
      </c>
      <c r="AB95" s="13" t="s">
        <v>1086</v>
      </c>
      <c r="AC95" s="22" t="s">
        <v>1097</v>
      </c>
      <c r="AD95" s="235">
        <v>0.9</v>
      </c>
      <c r="AE95" s="236"/>
      <c r="AF95" s="236"/>
      <c r="AG95" s="235">
        <v>0.3</v>
      </c>
      <c r="AH95" s="236"/>
      <c r="AI95" s="236"/>
      <c r="AJ95" s="236"/>
      <c r="AK95" s="235">
        <v>0.3</v>
      </c>
      <c r="AL95" s="236"/>
      <c r="AM95" s="236"/>
      <c r="AN95" s="235">
        <v>0.3</v>
      </c>
      <c r="AO95" s="236"/>
      <c r="AP95" s="236"/>
    </row>
    <row r="96" spans="2:42" ht="76.5" customHeight="1" x14ac:dyDescent="0.2">
      <c r="B96" s="829"/>
      <c r="C96" s="811" t="s">
        <v>1098</v>
      </c>
      <c r="D96" s="619" t="str">
        <f>'3-IDENTIFICACIÓN DEL RIESGO'!G101</f>
        <v>Posibilidad de presentarse cohecho, concusión y/o prevaricato, en las actuaciones de algún profesional de la Subdirección de Acceso a Tierras por Demanda y Descongestión, a través de la manipulación de información en las diferentes etapas de los procedimientos de Titulación Bienes Fiscales Patrimoniales</v>
      </c>
      <c r="E96" s="619" t="s">
        <v>819</v>
      </c>
      <c r="F96" s="133" t="str">
        <f>'3-IDENTIFICACIÓN DEL RIESGO'!H101</f>
        <v>En la elaboración del informe técnico-jurídico, se puede favorecer intereses a particulares a efectos de establecer el inicio fase administrativa</v>
      </c>
      <c r="G96" s="133" t="str">
        <f>'3-IDENTIFICACIÓN DEL RIESGO'!L101</f>
        <v>Investigaciones internas (control interno) o externas (por parte de órganos de control)</v>
      </c>
      <c r="H96" s="823" t="str">
        <f>'4-VALORACIÓN DEL RIESGO'!G59</f>
        <v>Probable</v>
      </c>
      <c r="I96" s="823" t="str">
        <f>'4-VALORACIÓN DEL RIESGO'!AC59</f>
        <v>Catastrófico</v>
      </c>
      <c r="J96" s="823" t="str">
        <f>'4-VALORACIÓN DEL RIESGO'!AE59</f>
        <v>Extremo</v>
      </c>
      <c r="K96" s="823" t="str">
        <f>'4-VALORACIÓN DEL RIESGO'!AF59</f>
        <v>Reducir</v>
      </c>
      <c r="L96" s="232" t="s">
        <v>1099</v>
      </c>
      <c r="M96" s="799"/>
      <c r="N96" s="800"/>
      <c r="O96" s="801"/>
      <c r="P96" s="133" t="str">
        <f>'5-CONTROLES'!G59</f>
        <v>Permanente</v>
      </c>
      <c r="Q96" s="22" t="s">
        <v>1100</v>
      </c>
      <c r="R96" s="133" t="str">
        <f>'5-CONTROLES'!AB59</f>
        <v>Fuerte</v>
      </c>
      <c r="S96" s="133" t="str">
        <f>'5-CONTROLES'!AC59</f>
        <v>Fuerte</v>
      </c>
      <c r="T96" s="133" t="str">
        <f>'5-CONTROLES'!AD59</f>
        <v>Fuerte</v>
      </c>
      <c r="U96" s="619" t="str">
        <f>'5-CONTROLES'!AH59</f>
        <v>Fuerte</v>
      </c>
      <c r="V96" s="823" t="str">
        <f>'5-CONTROLES'!AL59</f>
        <v>Improbable</v>
      </c>
      <c r="W96" s="823" t="str">
        <f>'5-CONTROLES'!AP59</f>
        <v>Moderado</v>
      </c>
      <c r="X96" s="823" t="str">
        <f>'5-CONTROLES'!AQ59</f>
        <v>Moderado</v>
      </c>
      <c r="Y96" s="823" t="str">
        <f>'5-CONTROLES'!AS59</f>
        <v>Acción preventiva</v>
      </c>
      <c r="Z96" s="196" t="s">
        <v>1101</v>
      </c>
      <c r="AA96" s="13" t="s">
        <v>1079</v>
      </c>
      <c r="AB96" s="13" t="s">
        <v>1056</v>
      </c>
      <c r="AC96" s="22" t="s">
        <v>1092</v>
      </c>
      <c r="AD96" s="235">
        <v>0.9</v>
      </c>
      <c r="AE96" s="236"/>
      <c r="AF96" s="236"/>
      <c r="AG96" s="235">
        <v>0.3</v>
      </c>
      <c r="AH96" s="236"/>
      <c r="AI96" s="236"/>
      <c r="AJ96" s="236"/>
      <c r="AK96" s="235">
        <v>0.3</v>
      </c>
      <c r="AL96" s="236"/>
      <c r="AM96" s="236"/>
      <c r="AN96" s="235">
        <v>0.3</v>
      </c>
      <c r="AO96" s="236"/>
      <c r="AP96" s="236"/>
    </row>
    <row r="97" spans="2:42" ht="93" customHeight="1" x14ac:dyDescent="0.2">
      <c r="B97" s="829"/>
      <c r="C97" s="812"/>
      <c r="D97" s="621"/>
      <c r="E97" s="621"/>
      <c r="F97" s="133" t="str">
        <f>'3-IDENTIFICACIÓN DEL RIESGO'!H102</f>
        <v>Desconocimiento de los requisitos establecidos en los procedimiento ACCTI-P-013 ADJUDICACIÓN Y/O REGULARIZACIÓN y ACCTI-P-015 TRÁMITE ESPECIAL EN CASO DE OCUPACIÓN DE HECHO DE PREDIOS</v>
      </c>
      <c r="G97" s="133" t="str">
        <f>'3-IDENTIFICACIÓN DEL RIESGO'!L102</f>
        <v>Afectación en el logro de indicadores y metas asociadas a los procedimientos de Titulación Bienes Fiscales Patrimoniales</v>
      </c>
      <c r="H97" s="825"/>
      <c r="I97" s="825"/>
      <c r="J97" s="825"/>
      <c r="K97" s="825"/>
      <c r="L97" s="232" t="s">
        <v>1102</v>
      </c>
      <c r="M97" s="802"/>
      <c r="N97" s="803"/>
      <c r="O97" s="804"/>
      <c r="P97" s="133" t="str">
        <f>'5-CONTROLES'!G60</f>
        <v>Permanente</v>
      </c>
      <c r="Q97" s="22" t="s">
        <v>1100</v>
      </c>
      <c r="R97" s="133" t="str">
        <f>'5-CONTROLES'!AB60</f>
        <v>Fuerte</v>
      </c>
      <c r="S97" s="133" t="str">
        <f>'5-CONTROLES'!AC60</f>
        <v>Fuerte</v>
      </c>
      <c r="T97" s="133" t="str">
        <f>'5-CONTROLES'!AD60</f>
        <v>Fuerte</v>
      </c>
      <c r="U97" s="621"/>
      <c r="V97" s="825"/>
      <c r="W97" s="825"/>
      <c r="X97" s="825"/>
      <c r="Y97" s="825"/>
      <c r="Z97" s="196" t="s">
        <v>1103</v>
      </c>
      <c r="AA97" s="13" t="s">
        <v>1104</v>
      </c>
      <c r="AB97" s="13" t="s">
        <v>1086</v>
      </c>
      <c r="AC97" s="22" t="s">
        <v>1105</v>
      </c>
      <c r="AD97" s="235">
        <v>0.9</v>
      </c>
      <c r="AE97" s="236"/>
      <c r="AF97" s="236"/>
      <c r="AG97" s="235">
        <v>0.3</v>
      </c>
      <c r="AH97" s="236"/>
      <c r="AI97" s="236"/>
      <c r="AJ97" s="236"/>
      <c r="AK97" s="235">
        <v>0.3</v>
      </c>
      <c r="AL97" s="236"/>
      <c r="AM97" s="236"/>
      <c r="AN97" s="235">
        <v>0.3</v>
      </c>
      <c r="AO97" s="236"/>
      <c r="AP97" s="236"/>
    </row>
    <row r="98" spans="2:42" ht="77" customHeight="1" x14ac:dyDescent="0.2">
      <c r="B98" s="831" t="str">
        <f>'3-IDENTIFICACIÓN DEL RIESGO'!B103</f>
        <v>Administración de Tierras.</v>
      </c>
      <c r="C98" s="811" t="s">
        <v>1106</v>
      </c>
      <c r="D98" s="619" t="str">
        <f>'3-IDENTIFICACIÓN DEL RIESGO'!G103</f>
        <v>Posibilidad de presentarse cohecho, concusión y/o prevaricato, en las actuaciones de algún profesional en el marco de la operación del proceso de Administración de Tierras de la Nación en el desarrollo de actividades para la Adjudicación de Baldíos a Entidades de Derecho Público, Limitaciones a la Propiedad, Regulación y Formalización de Servidumbres y en la Administración de Baldíos Insulares</v>
      </c>
      <c r="E98" s="619" t="s">
        <v>819</v>
      </c>
      <c r="F98" s="619" t="str">
        <f>'3-IDENTIFICACIÓN DEL RIESGO'!H103</f>
        <v>Causa 1 Presencia de intereses particulares o conductas del profesional designado por SATN, que conlleve a recibir o solicitar beneficios en el desarrollo de las actividades del proceso de Administración de tierras relacionadas con la Adjudicación de Baldíos a Entidades de Derecho Público, Limitaciones a la Propiedad, Regulación y Formalización de Servidumbres y en la Administración de Baldíos Insulares	Riesgo 1</v>
      </c>
      <c r="G98" s="133" t="str">
        <f>'3-IDENTIFICACIÓN DEL RIESGO'!L103</f>
        <v>Detrimento patrimonial o defraudación, tanto de los particulares como del estado</v>
      </c>
      <c r="H98" s="823" t="str">
        <f>'4-VALORACIÓN DEL RIESGO'!G60</f>
        <v>Posible</v>
      </c>
      <c r="I98" s="823" t="str">
        <f>'4-VALORACIÓN DEL RIESGO'!AC60</f>
        <v>Catastrófico</v>
      </c>
      <c r="J98" s="823" t="str">
        <f>'4-VALORACIÓN DEL RIESGO'!AE60</f>
        <v>Extremo</v>
      </c>
      <c r="K98" s="823" t="str">
        <f>'4-VALORACIÓN DEL RIESGO'!AF60</f>
        <v>Reducir</v>
      </c>
      <c r="L98" s="169" t="s">
        <v>1107</v>
      </c>
      <c r="M98" s="805" t="s">
        <v>1320</v>
      </c>
      <c r="N98" s="806"/>
      <c r="O98" s="807"/>
      <c r="P98" s="133" t="str">
        <f>'5-CONTROLES'!G61</f>
        <v>Trimestral</v>
      </c>
      <c r="Q98" s="237" t="s">
        <v>1108</v>
      </c>
      <c r="R98" s="133" t="str">
        <f>'5-CONTROLES'!AB61</f>
        <v>Fuerte</v>
      </c>
      <c r="S98" s="133" t="str">
        <f>'5-CONTROLES'!AC61</f>
        <v>Fuerte</v>
      </c>
      <c r="T98" s="133" t="str">
        <f>'5-CONTROLES'!AD61</f>
        <v>Fuerte</v>
      </c>
      <c r="U98" s="619" t="str">
        <f>'5-CONTROLES'!AH61</f>
        <v>Fuerte</v>
      </c>
      <c r="V98" s="823" t="str">
        <f>'5-CONTROLES'!AL61</f>
        <v>Rara Vez</v>
      </c>
      <c r="W98" s="823" t="str">
        <f>'5-CONTROLES'!AP61</f>
        <v>Moderado</v>
      </c>
      <c r="X98" s="823" t="str">
        <f>'5-CONTROLES'!AQ61</f>
        <v>Moderado</v>
      </c>
      <c r="Y98" s="823" t="str">
        <f>'5-CONTROLES'!AS61</f>
        <v>Acción preventiva</v>
      </c>
      <c r="Z98" s="826" t="s">
        <v>1109</v>
      </c>
      <c r="AA98" s="477" t="s">
        <v>1110</v>
      </c>
      <c r="AB98" s="477" t="s">
        <v>1111</v>
      </c>
      <c r="AC98" s="477" t="s">
        <v>1112</v>
      </c>
      <c r="AD98" s="813">
        <v>1</v>
      </c>
      <c r="AE98" s="477"/>
      <c r="AF98" s="477"/>
      <c r="AG98" s="477"/>
      <c r="AH98" s="477"/>
      <c r="AI98" s="477"/>
      <c r="AJ98" s="813">
        <v>0.5</v>
      </c>
      <c r="AK98" s="477"/>
      <c r="AL98" s="477"/>
      <c r="AM98" s="477"/>
      <c r="AN98" s="477"/>
      <c r="AO98" s="477"/>
      <c r="AP98" s="813">
        <v>0.5</v>
      </c>
    </row>
    <row r="99" spans="2:42" ht="93" customHeight="1" x14ac:dyDescent="0.2">
      <c r="B99" s="831"/>
      <c r="C99" s="812"/>
      <c r="D99" s="621"/>
      <c r="E99" s="621"/>
      <c r="F99" s="621"/>
      <c r="G99" s="133" t="str">
        <f>'3-IDENTIFICACIÓN DEL RIESGO'!L104</f>
        <v>Investigaciones internas (control interno, control disciplinario) o externas (por parte de órganos de control)</v>
      </c>
      <c r="H99" s="825"/>
      <c r="I99" s="825"/>
      <c r="J99" s="825"/>
      <c r="K99" s="825"/>
      <c r="L99" s="169" t="s">
        <v>1114</v>
      </c>
      <c r="M99" s="808"/>
      <c r="N99" s="809"/>
      <c r="O99" s="810"/>
      <c r="P99" s="133" t="str">
        <f>'5-CONTROLES'!G62</f>
        <v>Semestral</v>
      </c>
      <c r="Q99" s="13" t="s">
        <v>1112</v>
      </c>
      <c r="R99" s="133" t="str">
        <f>'5-CONTROLES'!AB62</f>
        <v>Fuerte</v>
      </c>
      <c r="S99" s="133" t="str">
        <f>'5-CONTROLES'!AC62</f>
        <v>Fuerte</v>
      </c>
      <c r="T99" s="133" t="str">
        <f>'5-CONTROLES'!AD62</f>
        <v>Fuerte</v>
      </c>
      <c r="U99" s="621"/>
      <c r="V99" s="825"/>
      <c r="W99" s="825"/>
      <c r="X99" s="825"/>
      <c r="Y99" s="825"/>
      <c r="Z99" s="827"/>
      <c r="AA99" s="479"/>
      <c r="AB99" s="479" t="s">
        <v>1115</v>
      </c>
      <c r="AC99" s="479" t="s">
        <v>1112</v>
      </c>
      <c r="AD99" s="479">
        <v>1</v>
      </c>
      <c r="AE99" s="479"/>
      <c r="AF99" s="479"/>
      <c r="AG99" s="479"/>
      <c r="AH99" s="479"/>
      <c r="AI99" s="479"/>
      <c r="AJ99" s="479" t="s">
        <v>1113</v>
      </c>
      <c r="AK99" s="479"/>
      <c r="AL99" s="479"/>
      <c r="AM99" s="479"/>
      <c r="AN99" s="479"/>
      <c r="AO99" s="479"/>
      <c r="AP99" s="479" t="s">
        <v>1113</v>
      </c>
    </row>
    <row r="100" spans="2:42" ht="16" hidden="1" x14ac:dyDescent="0.2">
      <c r="B100" s="831"/>
      <c r="C100" s="811">
        <v>41</v>
      </c>
      <c r="D100" s="619" t="str">
        <f>'3-IDENTIFICACIÓN DEL RIESGO'!G105</f>
        <v>Riesgo 2</v>
      </c>
      <c r="E100" s="619" t="s">
        <v>819</v>
      </c>
      <c r="F100" s="133" t="str">
        <f>'3-IDENTIFICACIÓN DEL RIESGO'!H105</f>
        <v>Causa 1 Riesgo 2</v>
      </c>
      <c r="G100" s="133" t="str">
        <f>'3-IDENTIFICACIÓN DEL RIESGO'!L105</f>
        <v>Consecuencia 1 Riesgo 2</v>
      </c>
      <c r="H100" s="823">
        <f>'4-VALORACIÓN DEL RIESGO'!G61</f>
        <v>0</v>
      </c>
      <c r="I100" s="823" t="str">
        <f>'4-VALORACIÓN DEL RIESGO'!AC61</f>
        <v>Moderado</v>
      </c>
      <c r="J100" s="823" t="b">
        <f>'4-VALORACIÓN DEL RIESGO'!AE61</f>
        <v>0</v>
      </c>
      <c r="K100" s="823" t="str">
        <f>'4-VALORACIÓN DEL RIESGO'!AF61</f>
        <v>Reducir</v>
      </c>
      <c r="L100" s="169" t="s">
        <v>1116</v>
      </c>
      <c r="M100" s="133" t="e">
        <f>'5-CONTROLES'!#REF!</f>
        <v>#REF!</v>
      </c>
      <c r="N100" s="133" t="e">
        <f>'5-CONTROLES'!#REF!</f>
        <v>#REF!</v>
      </c>
      <c r="O100" s="133" t="e">
        <f>'5-CONTROLES'!#REF!</f>
        <v>#REF!</v>
      </c>
      <c r="P100" s="133" t="e">
        <f>'5-CONTROLES'!#REF!</f>
        <v>#REF!</v>
      </c>
      <c r="Q100" s="13"/>
      <c r="R100" s="133" t="e">
        <f>'5-CONTROLES'!#REF!</f>
        <v>#REF!</v>
      </c>
      <c r="S100" s="133" t="e">
        <f>'5-CONTROLES'!#REF!</f>
        <v>#REF!</v>
      </c>
      <c r="T100" s="133" t="e">
        <f>'5-CONTROLES'!#REF!</f>
        <v>#REF!</v>
      </c>
      <c r="U100" s="619" t="e">
        <f>'5-CONTROLES'!#REF!</f>
        <v>#REF!</v>
      </c>
      <c r="V100" s="823" t="e">
        <f>'5-CONTROLES'!#REF!</f>
        <v>#REF!</v>
      </c>
      <c r="W100" s="823" t="e">
        <f>'5-CONTROLES'!#REF!</f>
        <v>#REF!</v>
      </c>
      <c r="X100" s="823" t="e">
        <f>'5-CONTROLES'!#REF!</f>
        <v>#REF!</v>
      </c>
      <c r="Y100" s="823" t="e">
        <f>'5-CONTROLES'!#REF!</f>
        <v>#REF!</v>
      </c>
      <c r="Z100" s="249" t="s">
        <v>1117</v>
      </c>
      <c r="AA100" s="5"/>
      <c r="AB100" s="5"/>
      <c r="AC100" s="5"/>
      <c r="AD100" s="11"/>
      <c r="AE100" s="5"/>
      <c r="AF100" s="5"/>
      <c r="AG100" s="5"/>
      <c r="AH100" s="11"/>
      <c r="AI100" s="5"/>
      <c r="AJ100" s="5"/>
      <c r="AK100" s="5"/>
      <c r="AL100" s="5"/>
      <c r="AM100" s="5"/>
      <c r="AN100" s="5"/>
      <c r="AO100" s="5"/>
      <c r="AP100" s="5"/>
    </row>
    <row r="101" spans="2:42" ht="16" hidden="1" x14ac:dyDescent="0.2">
      <c r="B101" s="831"/>
      <c r="C101" s="812"/>
      <c r="D101" s="621"/>
      <c r="E101" s="621"/>
      <c r="F101" s="133" t="str">
        <f>'3-IDENTIFICACIÓN DEL RIESGO'!H106</f>
        <v>Causa 2 Riesgo 2</v>
      </c>
      <c r="G101" s="133" t="str">
        <f>'3-IDENTIFICACIÓN DEL RIESGO'!L106</f>
        <v>Consecuencia 2 Riesgo 2</v>
      </c>
      <c r="H101" s="825"/>
      <c r="I101" s="825"/>
      <c r="J101" s="825"/>
      <c r="K101" s="825"/>
      <c r="L101" s="169" t="s">
        <v>1118</v>
      </c>
      <c r="M101" s="133" t="e">
        <f>'5-CONTROLES'!#REF!</f>
        <v>#REF!</v>
      </c>
      <c r="N101" s="133" t="e">
        <f>'5-CONTROLES'!#REF!</f>
        <v>#REF!</v>
      </c>
      <c r="O101" s="133" t="e">
        <f>'5-CONTROLES'!#REF!</f>
        <v>#REF!</v>
      </c>
      <c r="P101" s="133" t="e">
        <f>'5-CONTROLES'!#REF!</f>
        <v>#REF!</v>
      </c>
      <c r="Q101" s="13"/>
      <c r="R101" s="133" t="e">
        <f>'5-CONTROLES'!#REF!</f>
        <v>#REF!</v>
      </c>
      <c r="S101" s="133" t="e">
        <f>'5-CONTROLES'!#REF!</f>
        <v>#REF!</v>
      </c>
      <c r="T101" s="133" t="e">
        <f>'5-CONTROLES'!#REF!</f>
        <v>#REF!</v>
      </c>
      <c r="U101" s="621"/>
      <c r="V101" s="825"/>
      <c r="W101" s="825"/>
      <c r="X101" s="825"/>
      <c r="Y101" s="825"/>
      <c r="Z101" s="249" t="s">
        <v>1119</v>
      </c>
      <c r="AA101" s="5"/>
      <c r="AB101" s="5"/>
      <c r="AC101" s="5"/>
      <c r="AD101" s="11"/>
      <c r="AE101" s="5"/>
      <c r="AF101" s="5"/>
      <c r="AG101" s="5"/>
      <c r="AH101" s="11"/>
      <c r="AI101" s="5"/>
      <c r="AJ101" s="5"/>
      <c r="AK101" s="5"/>
      <c r="AL101" s="5"/>
      <c r="AM101" s="5"/>
      <c r="AN101" s="5"/>
      <c r="AO101" s="5"/>
      <c r="AP101" s="5"/>
    </row>
    <row r="102" spans="2:42" ht="16" hidden="1" x14ac:dyDescent="0.2">
      <c r="B102" s="831"/>
      <c r="C102" s="811">
        <v>42</v>
      </c>
      <c r="D102" s="619" t="str">
        <f>'3-IDENTIFICACIÓN DEL RIESGO'!G107</f>
        <v>Riesgo 3</v>
      </c>
      <c r="E102" s="619" t="s">
        <v>819</v>
      </c>
      <c r="F102" s="133" t="str">
        <f>'3-IDENTIFICACIÓN DEL RIESGO'!H107</f>
        <v>Causa 1 Riesgo 3</v>
      </c>
      <c r="G102" s="133" t="str">
        <f>'3-IDENTIFICACIÓN DEL RIESGO'!L107</f>
        <v>Consecuencia 1 Riesgo 3</v>
      </c>
      <c r="H102" s="823">
        <f>'4-VALORACIÓN DEL RIESGO'!G62</f>
        <v>0</v>
      </c>
      <c r="I102" s="823" t="str">
        <f>'4-VALORACIÓN DEL RIESGO'!AC62</f>
        <v>Moderado</v>
      </c>
      <c r="J102" s="823" t="b">
        <f>'4-VALORACIÓN DEL RIESGO'!AE62</f>
        <v>0</v>
      </c>
      <c r="K102" s="823" t="str">
        <f>'4-VALORACIÓN DEL RIESGO'!AF62</f>
        <v>Reducir</v>
      </c>
      <c r="L102" s="169" t="s">
        <v>1120</v>
      </c>
      <c r="M102" s="133" t="e">
        <f>'5-CONTROLES'!#REF!</f>
        <v>#REF!</v>
      </c>
      <c r="N102" s="133" t="e">
        <f>'5-CONTROLES'!#REF!</f>
        <v>#REF!</v>
      </c>
      <c r="O102" s="133" t="e">
        <f>'5-CONTROLES'!#REF!</f>
        <v>#REF!</v>
      </c>
      <c r="P102" s="133" t="e">
        <f>'5-CONTROLES'!#REF!</f>
        <v>#REF!</v>
      </c>
      <c r="Q102" s="13"/>
      <c r="R102" s="133" t="e">
        <f>'5-CONTROLES'!#REF!</f>
        <v>#REF!</v>
      </c>
      <c r="S102" s="133" t="e">
        <f>'5-CONTROLES'!#REF!</f>
        <v>#REF!</v>
      </c>
      <c r="T102" s="133" t="e">
        <f>'5-CONTROLES'!#REF!</f>
        <v>#REF!</v>
      </c>
      <c r="U102" s="619" t="e">
        <f>'5-CONTROLES'!#REF!</f>
        <v>#REF!</v>
      </c>
      <c r="V102" s="823" t="e">
        <f>'5-CONTROLES'!#REF!</f>
        <v>#REF!</v>
      </c>
      <c r="W102" s="823" t="e">
        <f>'5-CONTROLES'!#REF!</f>
        <v>#REF!</v>
      </c>
      <c r="X102" s="823" t="e">
        <f>'5-CONTROLES'!#REF!</f>
        <v>#REF!</v>
      </c>
      <c r="Y102" s="823" t="e">
        <f>'5-CONTROLES'!#REF!</f>
        <v>#REF!</v>
      </c>
      <c r="Z102" s="249" t="s">
        <v>1121</v>
      </c>
      <c r="AA102" s="5"/>
      <c r="AB102" s="5"/>
      <c r="AC102" s="5"/>
      <c r="AD102" s="11"/>
      <c r="AE102" s="5"/>
      <c r="AF102" s="5"/>
      <c r="AG102" s="5"/>
      <c r="AH102" s="11"/>
      <c r="AI102" s="5"/>
      <c r="AJ102" s="5"/>
      <c r="AK102" s="5"/>
      <c r="AL102" s="5"/>
      <c r="AM102" s="5"/>
      <c r="AN102" s="5"/>
      <c r="AO102" s="5"/>
      <c r="AP102" s="5"/>
    </row>
    <row r="103" spans="2:42" ht="16" hidden="1" x14ac:dyDescent="0.2">
      <c r="B103" s="831"/>
      <c r="C103" s="812"/>
      <c r="D103" s="621"/>
      <c r="E103" s="621"/>
      <c r="F103" s="133" t="str">
        <f>'3-IDENTIFICACIÓN DEL RIESGO'!H108</f>
        <v>Causa 2 Riesgo 3</v>
      </c>
      <c r="G103" s="133" t="str">
        <f>'3-IDENTIFICACIÓN DEL RIESGO'!L108</f>
        <v>Consecuencia 2 Riesgo 3</v>
      </c>
      <c r="H103" s="825"/>
      <c r="I103" s="825"/>
      <c r="J103" s="825"/>
      <c r="K103" s="825"/>
      <c r="L103" s="169" t="s">
        <v>1122</v>
      </c>
      <c r="M103" s="133" t="e">
        <f>'5-CONTROLES'!#REF!</f>
        <v>#REF!</v>
      </c>
      <c r="N103" s="133" t="e">
        <f>'5-CONTROLES'!#REF!</f>
        <v>#REF!</v>
      </c>
      <c r="O103" s="133" t="e">
        <f>'5-CONTROLES'!#REF!</f>
        <v>#REF!</v>
      </c>
      <c r="P103" s="133" t="e">
        <f>'5-CONTROLES'!#REF!</f>
        <v>#REF!</v>
      </c>
      <c r="Q103" s="13"/>
      <c r="R103" s="133" t="e">
        <f>'5-CONTROLES'!#REF!</f>
        <v>#REF!</v>
      </c>
      <c r="S103" s="133" t="e">
        <f>'5-CONTROLES'!#REF!</f>
        <v>#REF!</v>
      </c>
      <c r="T103" s="133" t="e">
        <f>'5-CONTROLES'!#REF!</f>
        <v>#REF!</v>
      </c>
      <c r="U103" s="621"/>
      <c r="V103" s="825"/>
      <c r="W103" s="825"/>
      <c r="X103" s="825"/>
      <c r="Y103" s="825"/>
      <c r="Z103" s="249" t="s">
        <v>1123</v>
      </c>
      <c r="AA103" s="5"/>
      <c r="AB103" s="5"/>
      <c r="AC103" s="5"/>
      <c r="AD103" s="11"/>
      <c r="AE103" s="5"/>
      <c r="AF103" s="5"/>
      <c r="AG103" s="5"/>
      <c r="AH103" s="11"/>
      <c r="AI103" s="5"/>
      <c r="AJ103" s="5"/>
      <c r="AK103" s="5"/>
      <c r="AL103" s="5"/>
      <c r="AM103" s="5"/>
      <c r="AN103" s="5"/>
      <c r="AO103" s="5"/>
      <c r="AP103" s="5"/>
    </row>
    <row r="104" spans="2:42" ht="16" hidden="1" x14ac:dyDescent="0.2">
      <c r="B104" s="831"/>
      <c r="C104" s="811">
        <v>43</v>
      </c>
      <c r="D104" s="619" t="str">
        <f>'3-IDENTIFICACIÓN DEL RIESGO'!G109</f>
        <v>Riesgo 4</v>
      </c>
      <c r="E104" s="619" t="s">
        <v>819</v>
      </c>
      <c r="F104" s="133" t="str">
        <f>'3-IDENTIFICACIÓN DEL RIESGO'!H109</f>
        <v>Causa 1 Riesgo 4</v>
      </c>
      <c r="G104" s="133" t="str">
        <f>'3-IDENTIFICACIÓN DEL RIESGO'!L109</f>
        <v>Consecuencia 1 Riesgo 4</v>
      </c>
      <c r="H104" s="823">
        <f>'4-VALORACIÓN DEL RIESGO'!G63</f>
        <v>0</v>
      </c>
      <c r="I104" s="823" t="str">
        <f>'4-VALORACIÓN DEL RIESGO'!AC63</f>
        <v>Moderado</v>
      </c>
      <c r="J104" s="823" t="b">
        <f>'4-VALORACIÓN DEL RIESGO'!AE63</f>
        <v>0</v>
      </c>
      <c r="K104" s="823" t="str">
        <f>'4-VALORACIÓN DEL RIESGO'!AF63</f>
        <v>Reducir</v>
      </c>
      <c r="L104" s="169" t="s">
        <v>1124</v>
      </c>
      <c r="M104" s="133" t="e">
        <f>'5-CONTROLES'!#REF!</f>
        <v>#REF!</v>
      </c>
      <c r="N104" s="133" t="e">
        <f>'5-CONTROLES'!#REF!</f>
        <v>#REF!</v>
      </c>
      <c r="O104" s="133" t="e">
        <f>'5-CONTROLES'!#REF!</f>
        <v>#REF!</v>
      </c>
      <c r="P104" s="133" t="e">
        <f>'5-CONTROLES'!#REF!</f>
        <v>#REF!</v>
      </c>
      <c r="Q104" s="13"/>
      <c r="R104" s="133" t="e">
        <f>'5-CONTROLES'!#REF!</f>
        <v>#REF!</v>
      </c>
      <c r="S104" s="133" t="e">
        <f>'5-CONTROLES'!#REF!</f>
        <v>#REF!</v>
      </c>
      <c r="T104" s="133" t="e">
        <f>'5-CONTROLES'!#REF!</f>
        <v>#REF!</v>
      </c>
      <c r="U104" s="619" t="e">
        <f>'5-CONTROLES'!#REF!</f>
        <v>#REF!</v>
      </c>
      <c r="V104" s="823" t="e">
        <f>'5-CONTROLES'!#REF!</f>
        <v>#REF!</v>
      </c>
      <c r="W104" s="823" t="e">
        <f>'5-CONTROLES'!#REF!</f>
        <v>#REF!</v>
      </c>
      <c r="X104" s="823" t="e">
        <f>'5-CONTROLES'!#REF!</f>
        <v>#REF!</v>
      </c>
      <c r="Y104" s="823" t="e">
        <f>'5-CONTROLES'!#REF!</f>
        <v>#REF!</v>
      </c>
      <c r="Z104" s="249" t="s">
        <v>1125</v>
      </c>
      <c r="AA104" s="5"/>
      <c r="AB104" s="5"/>
      <c r="AC104" s="5"/>
      <c r="AD104" s="11"/>
      <c r="AE104" s="5"/>
      <c r="AF104" s="5"/>
      <c r="AG104" s="5"/>
      <c r="AH104" s="11"/>
      <c r="AI104" s="5"/>
      <c r="AJ104" s="5"/>
      <c r="AK104" s="5"/>
      <c r="AL104" s="5"/>
      <c r="AM104" s="5"/>
      <c r="AN104" s="5"/>
      <c r="AO104" s="5"/>
      <c r="AP104" s="5"/>
    </row>
    <row r="105" spans="2:42" ht="16" hidden="1" x14ac:dyDescent="0.2">
      <c r="B105" s="831"/>
      <c r="C105" s="812"/>
      <c r="D105" s="621"/>
      <c r="E105" s="621"/>
      <c r="F105" s="133" t="str">
        <f>'3-IDENTIFICACIÓN DEL RIESGO'!H110</f>
        <v>Causa 2 Riesgo 4</v>
      </c>
      <c r="G105" s="133" t="str">
        <f>'3-IDENTIFICACIÓN DEL RIESGO'!L110</f>
        <v>Consecuencia 2 Riesgo 4</v>
      </c>
      <c r="H105" s="825"/>
      <c r="I105" s="825"/>
      <c r="J105" s="825"/>
      <c r="K105" s="825"/>
      <c r="L105" s="169" t="s">
        <v>1126</v>
      </c>
      <c r="M105" s="133" t="e">
        <f>'5-CONTROLES'!#REF!</f>
        <v>#REF!</v>
      </c>
      <c r="N105" s="133" t="e">
        <f>'5-CONTROLES'!#REF!</f>
        <v>#REF!</v>
      </c>
      <c r="O105" s="133" t="e">
        <f>'5-CONTROLES'!#REF!</f>
        <v>#REF!</v>
      </c>
      <c r="P105" s="133" t="e">
        <f>'5-CONTROLES'!#REF!</f>
        <v>#REF!</v>
      </c>
      <c r="Q105" s="13"/>
      <c r="R105" s="133" t="e">
        <f>'5-CONTROLES'!#REF!</f>
        <v>#REF!</v>
      </c>
      <c r="S105" s="133" t="e">
        <f>'5-CONTROLES'!#REF!</f>
        <v>#REF!</v>
      </c>
      <c r="T105" s="133" t="e">
        <f>'5-CONTROLES'!#REF!</f>
        <v>#REF!</v>
      </c>
      <c r="U105" s="621"/>
      <c r="V105" s="825"/>
      <c r="W105" s="825"/>
      <c r="X105" s="825"/>
      <c r="Y105" s="825"/>
      <c r="Z105" s="249" t="s">
        <v>1127</v>
      </c>
      <c r="AA105" s="5"/>
      <c r="AB105" s="5"/>
      <c r="AC105" s="5"/>
      <c r="AD105" s="5"/>
      <c r="AE105" s="5"/>
      <c r="AF105" s="5"/>
      <c r="AG105" s="5"/>
      <c r="AH105" s="5"/>
      <c r="AI105" s="5"/>
      <c r="AJ105" s="5"/>
      <c r="AK105" s="5"/>
      <c r="AL105" s="5"/>
      <c r="AM105" s="5"/>
      <c r="AN105" s="5"/>
      <c r="AO105" s="5"/>
      <c r="AP105" s="5"/>
    </row>
    <row r="106" spans="2:42" ht="16" hidden="1" x14ac:dyDescent="0.2">
      <c r="B106" s="831"/>
      <c r="C106" s="811">
        <v>44</v>
      </c>
      <c r="D106" s="619" t="str">
        <f>'3-IDENTIFICACIÓN DEL RIESGO'!G111</f>
        <v>Riesgo 5</v>
      </c>
      <c r="E106" s="619" t="s">
        <v>819</v>
      </c>
      <c r="F106" s="133" t="str">
        <f>'3-IDENTIFICACIÓN DEL RIESGO'!H111</f>
        <v>Causa 1 Riesgo 5</v>
      </c>
      <c r="G106" s="133" t="str">
        <f>'3-IDENTIFICACIÓN DEL RIESGO'!L111</f>
        <v>Consecuencia 1 Riesgo 5</v>
      </c>
      <c r="H106" s="823">
        <f>'4-VALORACIÓN DEL RIESGO'!G64</f>
        <v>0</v>
      </c>
      <c r="I106" s="823" t="str">
        <f>'4-VALORACIÓN DEL RIESGO'!AC64</f>
        <v>Moderado</v>
      </c>
      <c r="J106" s="823" t="b">
        <f>'4-VALORACIÓN DEL RIESGO'!AE64</f>
        <v>0</v>
      </c>
      <c r="K106" s="823" t="str">
        <f>'4-VALORACIÓN DEL RIESGO'!AF64</f>
        <v>Reducir</v>
      </c>
      <c r="L106" s="168" t="s">
        <v>1128</v>
      </c>
      <c r="M106" s="133" t="e">
        <f>'5-CONTROLES'!#REF!</f>
        <v>#REF!</v>
      </c>
      <c r="N106" s="133" t="e">
        <f>'5-CONTROLES'!#REF!</f>
        <v>#REF!</v>
      </c>
      <c r="O106" s="133" t="e">
        <f>'5-CONTROLES'!#REF!</f>
        <v>#REF!</v>
      </c>
      <c r="P106" s="133" t="e">
        <f>'5-CONTROLES'!#REF!</f>
        <v>#REF!</v>
      </c>
      <c r="Q106" s="22"/>
      <c r="R106" s="133" t="e">
        <f>'5-CONTROLES'!#REF!</f>
        <v>#REF!</v>
      </c>
      <c r="S106" s="133" t="e">
        <f>'5-CONTROLES'!#REF!</f>
        <v>#REF!</v>
      </c>
      <c r="T106" s="133" t="e">
        <f>'5-CONTROLES'!#REF!</f>
        <v>#REF!</v>
      </c>
      <c r="U106" s="619" t="e">
        <f>'5-CONTROLES'!#REF!</f>
        <v>#REF!</v>
      </c>
      <c r="V106" s="823" t="e">
        <f>'5-CONTROLES'!#REF!</f>
        <v>#REF!</v>
      </c>
      <c r="W106" s="823" t="e">
        <f>'5-CONTROLES'!#REF!</f>
        <v>#REF!</v>
      </c>
      <c r="X106" s="823" t="e">
        <f>'5-CONTROLES'!#REF!</f>
        <v>#REF!</v>
      </c>
      <c r="Y106" s="823" t="e">
        <f>'5-CONTROLES'!#REF!</f>
        <v>#REF!</v>
      </c>
      <c r="Z106" s="196" t="s">
        <v>1129</v>
      </c>
      <c r="AA106" s="16"/>
      <c r="AB106" s="16"/>
      <c r="AC106" s="17"/>
      <c r="AD106" s="18"/>
      <c r="AE106" s="16"/>
      <c r="AF106" s="16"/>
      <c r="AG106" s="16"/>
      <c r="AH106" s="16"/>
      <c r="AI106" s="16"/>
      <c r="AJ106" s="16"/>
      <c r="AK106" s="16"/>
      <c r="AL106" s="16"/>
      <c r="AM106" s="16"/>
      <c r="AN106" s="16"/>
      <c r="AO106" s="16"/>
      <c r="AP106" s="19"/>
    </row>
    <row r="107" spans="2:42" ht="16" hidden="1" x14ac:dyDescent="0.2">
      <c r="B107" s="831"/>
      <c r="C107" s="812"/>
      <c r="D107" s="621"/>
      <c r="E107" s="621"/>
      <c r="F107" s="133" t="str">
        <f>'3-IDENTIFICACIÓN DEL RIESGO'!H112</f>
        <v>Causa 2 Riesgo 5</v>
      </c>
      <c r="G107" s="133" t="str">
        <f>'3-IDENTIFICACIÓN DEL RIESGO'!L112</f>
        <v>Consecuencia 2 Riesgo 5</v>
      </c>
      <c r="H107" s="825"/>
      <c r="I107" s="825"/>
      <c r="J107" s="825"/>
      <c r="K107" s="825"/>
      <c r="L107" s="169" t="s">
        <v>1130</v>
      </c>
      <c r="M107" s="133" t="e">
        <f>'5-CONTROLES'!#REF!</f>
        <v>#REF!</v>
      </c>
      <c r="N107" s="133" t="e">
        <f>'5-CONTROLES'!#REF!</f>
        <v>#REF!</v>
      </c>
      <c r="O107" s="133" t="e">
        <f>'5-CONTROLES'!#REF!</f>
        <v>#REF!</v>
      </c>
      <c r="P107" s="133" t="e">
        <f>'5-CONTROLES'!#REF!</f>
        <v>#REF!</v>
      </c>
      <c r="Q107" s="22"/>
      <c r="R107" s="133" t="e">
        <f>'5-CONTROLES'!#REF!</f>
        <v>#REF!</v>
      </c>
      <c r="S107" s="133" t="e">
        <f>'5-CONTROLES'!#REF!</f>
        <v>#REF!</v>
      </c>
      <c r="T107" s="133" t="e">
        <f>'5-CONTROLES'!#REF!</f>
        <v>#REF!</v>
      </c>
      <c r="U107" s="621"/>
      <c r="V107" s="825"/>
      <c r="W107" s="825"/>
      <c r="X107" s="825"/>
      <c r="Y107" s="825"/>
      <c r="Z107" s="249" t="s">
        <v>1131</v>
      </c>
      <c r="AA107" s="17"/>
      <c r="AB107" s="16"/>
      <c r="AC107" s="17"/>
      <c r="AD107" s="22"/>
      <c r="AE107" s="16"/>
      <c r="AF107" s="16"/>
      <c r="AG107" s="16"/>
      <c r="AH107" s="16"/>
      <c r="AI107" s="16"/>
      <c r="AJ107" s="16"/>
      <c r="AK107" s="17"/>
      <c r="AL107" s="16"/>
      <c r="AM107" s="16"/>
      <c r="AN107" s="16"/>
      <c r="AO107" s="16"/>
      <c r="AP107" s="19"/>
    </row>
    <row r="108" spans="2:42" ht="16" hidden="1" x14ac:dyDescent="0.2">
      <c r="B108" s="831" t="str">
        <f>'3-IDENTIFICACIÓN DEL RIESGO'!B113</f>
        <v>Evaluación del Impacto del Ordenamiento Social de la Propiedad Rural</v>
      </c>
      <c r="C108" s="811">
        <v>45</v>
      </c>
      <c r="D108" s="619" t="str">
        <f>'3-IDENTIFICACIÓN DEL RIESGO'!G113</f>
        <v>Riesgo 1</v>
      </c>
      <c r="E108" s="619" t="s">
        <v>819</v>
      </c>
      <c r="F108" s="133" t="str">
        <f>'3-IDENTIFICACIÓN DEL RIESGO'!H113</f>
        <v>Causa 1 Riesgo 1</v>
      </c>
      <c r="G108" s="133" t="str">
        <f>'3-IDENTIFICACIÓN DEL RIESGO'!L113</f>
        <v>Consecuencia 1 Riesgo 1</v>
      </c>
      <c r="H108" s="823">
        <f>'4-VALORACIÓN DEL RIESGO'!G65</f>
        <v>0</v>
      </c>
      <c r="I108" s="823" t="str">
        <f>'4-VALORACIÓN DEL RIESGO'!AC65</f>
        <v>Moderado</v>
      </c>
      <c r="J108" s="823" t="b">
        <f>'4-VALORACIÓN DEL RIESGO'!AE65</f>
        <v>0</v>
      </c>
      <c r="K108" s="823" t="str">
        <f>'4-VALORACIÓN DEL RIESGO'!AF65</f>
        <v>Reducir</v>
      </c>
      <c r="L108" s="169" t="s">
        <v>1132</v>
      </c>
      <c r="M108" s="133" t="e">
        <f>'5-CONTROLES'!#REF!</f>
        <v>#REF!</v>
      </c>
      <c r="N108" s="133" t="e">
        <f>'5-CONTROLES'!#REF!</f>
        <v>#REF!</v>
      </c>
      <c r="O108" s="133" t="e">
        <f>'5-CONTROLES'!#REF!</f>
        <v>#REF!</v>
      </c>
      <c r="P108" s="133" t="e">
        <f>'5-CONTROLES'!#REF!</f>
        <v>#REF!</v>
      </c>
      <c r="Q108" s="22"/>
      <c r="R108" s="133" t="e">
        <f>'5-CONTROLES'!#REF!</f>
        <v>#REF!</v>
      </c>
      <c r="S108" s="133" t="e">
        <f>'5-CONTROLES'!#REF!</f>
        <v>#REF!</v>
      </c>
      <c r="T108" s="133" t="e">
        <f>'5-CONTROLES'!#REF!</f>
        <v>#REF!</v>
      </c>
      <c r="U108" s="619" t="e">
        <f>'5-CONTROLES'!#REF!</f>
        <v>#REF!</v>
      </c>
      <c r="V108" s="823" t="e">
        <f>'5-CONTROLES'!#REF!</f>
        <v>#REF!</v>
      </c>
      <c r="W108" s="823" t="e">
        <f>'5-CONTROLES'!#REF!</f>
        <v>#REF!</v>
      </c>
      <c r="X108" s="823" t="e">
        <f>'5-CONTROLES'!#REF!</f>
        <v>#REF!</v>
      </c>
      <c r="Y108" s="823" t="e">
        <f>'5-CONTROLES'!#REF!</f>
        <v>#REF!</v>
      </c>
      <c r="Z108" s="249" t="s">
        <v>1133</v>
      </c>
      <c r="AA108" s="17"/>
      <c r="AB108" s="16"/>
      <c r="AC108" s="17"/>
      <c r="AD108" s="22"/>
      <c r="AE108" s="16"/>
      <c r="AF108" s="16"/>
      <c r="AG108" s="16"/>
      <c r="AH108" s="16"/>
      <c r="AI108" s="16"/>
      <c r="AJ108" s="16"/>
      <c r="AK108" s="17"/>
      <c r="AL108" s="16"/>
      <c r="AM108" s="16"/>
      <c r="AN108" s="16"/>
      <c r="AO108" s="16"/>
      <c r="AP108" s="19"/>
    </row>
    <row r="109" spans="2:42" ht="16" hidden="1" x14ac:dyDescent="0.2">
      <c r="B109" s="831"/>
      <c r="C109" s="812"/>
      <c r="D109" s="621"/>
      <c r="E109" s="621"/>
      <c r="F109" s="133" t="str">
        <f>'3-IDENTIFICACIÓN DEL RIESGO'!H114</f>
        <v>Causa 2 Riesgo 1</v>
      </c>
      <c r="G109" s="133" t="str">
        <f>'3-IDENTIFICACIÓN DEL RIESGO'!L114</f>
        <v>Consecuencia 2 Riesgo 1</v>
      </c>
      <c r="H109" s="825"/>
      <c r="I109" s="825"/>
      <c r="J109" s="825"/>
      <c r="K109" s="825"/>
      <c r="L109" s="169" t="s">
        <v>1134</v>
      </c>
      <c r="M109" s="133" t="e">
        <f>'5-CONTROLES'!#REF!</f>
        <v>#REF!</v>
      </c>
      <c r="N109" s="133" t="e">
        <f>'5-CONTROLES'!#REF!</f>
        <v>#REF!</v>
      </c>
      <c r="O109" s="133" t="e">
        <f>'5-CONTROLES'!#REF!</f>
        <v>#REF!</v>
      </c>
      <c r="P109" s="133" t="e">
        <f>'5-CONTROLES'!#REF!</f>
        <v>#REF!</v>
      </c>
      <c r="Q109" s="22"/>
      <c r="R109" s="133" t="e">
        <f>'5-CONTROLES'!#REF!</f>
        <v>#REF!</v>
      </c>
      <c r="S109" s="133" t="e">
        <f>'5-CONTROLES'!#REF!</f>
        <v>#REF!</v>
      </c>
      <c r="T109" s="133" t="e">
        <f>'5-CONTROLES'!#REF!</f>
        <v>#REF!</v>
      </c>
      <c r="U109" s="621"/>
      <c r="V109" s="825"/>
      <c r="W109" s="825"/>
      <c r="X109" s="825"/>
      <c r="Y109" s="825"/>
      <c r="Z109" s="249" t="s">
        <v>1135</v>
      </c>
      <c r="AA109" s="17"/>
      <c r="AB109" s="16"/>
      <c r="AC109" s="17"/>
      <c r="AD109" s="22"/>
      <c r="AE109" s="16"/>
      <c r="AF109" s="16"/>
      <c r="AG109" s="16"/>
      <c r="AH109" s="16"/>
      <c r="AI109" s="16"/>
      <c r="AJ109" s="16"/>
      <c r="AK109" s="17"/>
      <c r="AL109" s="16"/>
      <c r="AM109" s="16"/>
      <c r="AN109" s="16"/>
      <c r="AO109" s="16"/>
      <c r="AP109" s="19"/>
    </row>
    <row r="110" spans="2:42" ht="16" hidden="1" x14ac:dyDescent="0.2">
      <c r="B110" s="831"/>
      <c r="C110" s="811">
        <v>46</v>
      </c>
      <c r="D110" s="619" t="str">
        <f>'3-IDENTIFICACIÓN DEL RIESGO'!G115</f>
        <v>Riesgo 2</v>
      </c>
      <c r="E110" s="619" t="s">
        <v>819</v>
      </c>
      <c r="F110" s="133" t="str">
        <f>'3-IDENTIFICACIÓN DEL RIESGO'!H115</f>
        <v>Causa 1 Riesgo 2</v>
      </c>
      <c r="G110" s="133" t="str">
        <f>'3-IDENTIFICACIÓN DEL RIESGO'!L115</f>
        <v>Consecuencia 1 Riesgo 2</v>
      </c>
      <c r="H110" s="823">
        <f>'4-VALORACIÓN DEL RIESGO'!G66</f>
        <v>0</v>
      </c>
      <c r="I110" s="823" t="str">
        <f>'4-VALORACIÓN DEL RIESGO'!AC66</f>
        <v>Moderado</v>
      </c>
      <c r="J110" s="823" t="b">
        <f>'4-VALORACIÓN DEL RIESGO'!AE66</f>
        <v>0</v>
      </c>
      <c r="K110" s="823" t="str">
        <f>'4-VALORACIÓN DEL RIESGO'!AF66</f>
        <v>Reducir</v>
      </c>
      <c r="L110" s="169" t="s">
        <v>1136</v>
      </c>
      <c r="M110" s="133" t="e">
        <f>'5-CONTROLES'!#REF!</f>
        <v>#REF!</v>
      </c>
      <c r="N110" s="133" t="e">
        <f>'5-CONTROLES'!#REF!</f>
        <v>#REF!</v>
      </c>
      <c r="O110" s="133" t="e">
        <f>'5-CONTROLES'!#REF!</f>
        <v>#REF!</v>
      </c>
      <c r="P110" s="133" t="e">
        <f>'5-CONTROLES'!#REF!</f>
        <v>#REF!</v>
      </c>
      <c r="Q110" s="22"/>
      <c r="R110" s="133" t="e">
        <f>'5-CONTROLES'!#REF!</f>
        <v>#REF!</v>
      </c>
      <c r="S110" s="133" t="e">
        <f>'5-CONTROLES'!#REF!</f>
        <v>#REF!</v>
      </c>
      <c r="T110" s="133" t="e">
        <f>'5-CONTROLES'!#REF!</f>
        <v>#REF!</v>
      </c>
      <c r="U110" s="619" t="e">
        <f>'5-CONTROLES'!#REF!</f>
        <v>#REF!</v>
      </c>
      <c r="V110" s="823" t="e">
        <f>'5-CONTROLES'!#REF!</f>
        <v>#REF!</v>
      </c>
      <c r="W110" s="823" t="e">
        <f>'5-CONTROLES'!#REF!</f>
        <v>#REF!</v>
      </c>
      <c r="X110" s="823" t="e">
        <f>'5-CONTROLES'!#REF!</f>
        <v>#REF!</v>
      </c>
      <c r="Y110" s="823" t="e">
        <f>'5-CONTROLES'!#REF!</f>
        <v>#REF!</v>
      </c>
      <c r="Z110" s="249" t="s">
        <v>1137</v>
      </c>
      <c r="AA110" s="17"/>
      <c r="AB110" s="16"/>
      <c r="AC110" s="17"/>
      <c r="AD110" s="22"/>
      <c r="AE110" s="16"/>
      <c r="AF110" s="16"/>
      <c r="AG110" s="16"/>
      <c r="AH110" s="16"/>
      <c r="AI110" s="16"/>
      <c r="AJ110" s="16"/>
      <c r="AK110" s="17"/>
      <c r="AL110" s="16"/>
      <c r="AM110" s="16"/>
      <c r="AN110" s="16"/>
      <c r="AO110" s="16"/>
      <c r="AP110" s="19"/>
    </row>
    <row r="111" spans="2:42" ht="16" hidden="1" x14ac:dyDescent="0.2">
      <c r="B111" s="831"/>
      <c r="C111" s="812"/>
      <c r="D111" s="621"/>
      <c r="E111" s="621"/>
      <c r="F111" s="133" t="str">
        <f>'3-IDENTIFICACIÓN DEL RIESGO'!H116</f>
        <v>Causa 2 Riesgo 2</v>
      </c>
      <c r="G111" s="133" t="str">
        <f>'3-IDENTIFICACIÓN DEL RIESGO'!L116</f>
        <v>Consecuencia 2 Riesgo 2</v>
      </c>
      <c r="H111" s="825"/>
      <c r="I111" s="825"/>
      <c r="J111" s="825"/>
      <c r="K111" s="825"/>
      <c r="L111" s="169" t="s">
        <v>1138</v>
      </c>
      <c r="M111" s="133" t="e">
        <f>'5-CONTROLES'!#REF!</f>
        <v>#REF!</v>
      </c>
      <c r="N111" s="133" t="e">
        <f>'5-CONTROLES'!#REF!</f>
        <v>#REF!</v>
      </c>
      <c r="O111" s="133" t="e">
        <f>'5-CONTROLES'!#REF!</f>
        <v>#REF!</v>
      </c>
      <c r="P111" s="133" t="e">
        <f>'5-CONTROLES'!#REF!</f>
        <v>#REF!</v>
      </c>
      <c r="Q111" s="22"/>
      <c r="R111" s="133" t="e">
        <f>'5-CONTROLES'!#REF!</f>
        <v>#REF!</v>
      </c>
      <c r="S111" s="133" t="e">
        <f>'5-CONTROLES'!#REF!</f>
        <v>#REF!</v>
      </c>
      <c r="T111" s="133" t="e">
        <f>'5-CONTROLES'!#REF!</f>
        <v>#REF!</v>
      </c>
      <c r="U111" s="621"/>
      <c r="V111" s="825"/>
      <c r="W111" s="825"/>
      <c r="X111" s="825"/>
      <c r="Y111" s="825"/>
      <c r="Z111" s="249" t="s">
        <v>1139</v>
      </c>
      <c r="AA111" s="17"/>
      <c r="AB111" s="16"/>
      <c r="AC111" s="17"/>
      <c r="AD111" s="22"/>
      <c r="AE111" s="16"/>
      <c r="AF111" s="16"/>
      <c r="AG111" s="16"/>
      <c r="AH111" s="16"/>
      <c r="AI111" s="16"/>
      <c r="AJ111" s="16"/>
      <c r="AK111" s="17"/>
      <c r="AL111" s="16"/>
      <c r="AM111" s="16"/>
      <c r="AN111" s="16"/>
      <c r="AO111" s="16"/>
      <c r="AP111" s="19"/>
    </row>
    <row r="112" spans="2:42" ht="16" hidden="1" x14ac:dyDescent="0.2">
      <c r="B112" s="831"/>
      <c r="C112" s="811">
        <v>47</v>
      </c>
      <c r="D112" s="619" t="str">
        <f>'3-IDENTIFICACIÓN DEL RIESGO'!G117</f>
        <v>Riesgo 3</v>
      </c>
      <c r="E112" s="619" t="s">
        <v>819</v>
      </c>
      <c r="F112" s="133" t="str">
        <f>'3-IDENTIFICACIÓN DEL RIESGO'!H117</f>
        <v>Causa 1 Riesgo 3</v>
      </c>
      <c r="G112" s="133" t="str">
        <f>'3-IDENTIFICACIÓN DEL RIESGO'!L117</f>
        <v>Consecuencia 1 Riesgo 3</v>
      </c>
      <c r="H112" s="823">
        <f>'4-VALORACIÓN DEL RIESGO'!G67</f>
        <v>0</v>
      </c>
      <c r="I112" s="823" t="str">
        <f>'4-VALORACIÓN DEL RIESGO'!AC67</f>
        <v>Moderado</v>
      </c>
      <c r="J112" s="823" t="b">
        <f>'4-VALORACIÓN DEL RIESGO'!AE67</f>
        <v>0</v>
      </c>
      <c r="K112" s="823" t="str">
        <f>'4-VALORACIÓN DEL RIESGO'!AF67</f>
        <v>Reducir</v>
      </c>
      <c r="L112" s="169" t="s">
        <v>1140</v>
      </c>
      <c r="M112" s="133" t="e">
        <f>'5-CONTROLES'!#REF!</f>
        <v>#REF!</v>
      </c>
      <c r="N112" s="133" t="e">
        <f>'5-CONTROLES'!#REF!</f>
        <v>#REF!</v>
      </c>
      <c r="O112" s="133" t="e">
        <f>'5-CONTROLES'!#REF!</f>
        <v>#REF!</v>
      </c>
      <c r="P112" s="133" t="e">
        <f>'5-CONTROLES'!#REF!</f>
        <v>#REF!</v>
      </c>
      <c r="Q112" s="22"/>
      <c r="R112" s="133" t="e">
        <f>'5-CONTROLES'!#REF!</f>
        <v>#REF!</v>
      </c>
      <c r="S112" s="133" t="e">
        <f>'5-CONTROLES'!#REF!</f>
        <v>#REF!</v>
      </c>
      <c r="T112" s="133" t="e">
        <f>'5-CONTROLES'!#REF!</f>
        <v>#REF!</v>
      </c>
      <c r="U112" s="619" t="e">
        <f>'5-CONTROLES'!#REF!</f>
        <v>#REF!</v>
      </c>
      <c r="V112" s="823" t="e">
        <f>'5-CONTROLES'!#REF!</f>
        <v>#REF!</v>
      </c>
      <c r="W112" s="823" t="e">
        <f>'5-CONTROLES'!#REF!</f>
        <v>#REF!</v>
      </c>
      <c r="X112" s="823" t="e">
        <f>'5-CONTROLES'!#REF!</f>
        <v>#REF!</v>
      </c>
      <c r="Y112" s="823" t="e">
        <f>'5-CONTROLES'!#REF!</f>
        <v>#REF!</v>
      </c>
      <c r="Z112" s="249" t="s">
        <v>1141</v>
      </c>
      <c r="AA112" s="17"/>
      <c r="AB112" s="16"/>
      <c r="AC112" s="17"/>
      <c r="AD112" s="22"/>
      <c r="AE112" s="16"/>
      <c r="AF112" s="16"/>
      <c r="AG112" s="16"/>
      <c r="AH112" s="16"/>
      <c r="AI112" s="16"/>
      <c r="AJ112" s="16"/>
      <c r="AK112" s="17"/>
      <c r="AL112" s="16"/>
      <c r="AM112" s="16"/>
      <c r="AN112" s="16"/>
      <c r="AO112" s="16"/>
      <c r="AP112" s="19"/>
    </row>
    <row r="113" spans="2:42" ht="16" hidden="1" x14ac:dyDescent="0.2">
      <c r="B113" s="831"/>
      <c r="C113" s="812"/>
      <c r="D113" s="621"/>
      <c r="E113" s="621"/>
      <c r="F113" s="133" t="str">
        <f>'3-IDENTIFICACIÓN DEL RIESGO'!H118</f>
        <v>Causa 2 Riesgo 3</v>
      </c>
      <c r="G113" s="133" t="str">
        <f>'3-IDENTIFICACIÓN DEL RIESGO'!L118</f>
        <v>Consecuencia 2 Riesgo 3</v>
      </c>
      <c r="H113" s="825"/>
      <c r="I113" s="825"/>
      <c r="J113" s="825"/>
      <c r="K113" s="825"/>
      <c r="L113" s="169" t="s">
        <v>1142</v>
      </c>
      <c r="M113" s="133" t="e">
        <f>'5-CONTROLES'!#REF!</f>
        <v>#REF!</v>
      </c>
      <c r="N113" s="133" t="e">
        <f>'5-CONTROLES'!#REF!</f>
        <v>#REF!</v>
      </c>
      <c r="O113" s="133" t="e">
        <f>'5-CONTROLES'!#REF!</f>
        <v>#REF!</v>
      </c>
      <c r="P113" s="133" t="e">
        <f>'5-CONTROLES'!#REF!</f>
        <v>#REF!</v>
      </c>
      <c r="Q113" s="22"/>
      <c r="R113" s="133" t="e">
        <f>'5-CONTROLES'!#REF!</f>
        <v>#REF!</v>
      </c>
      <c r="S113" s="133" t="e">
        <f>'5-CONTROLES'!#REF!</f>
        <v>#REF!</v>
      </c>
      <c r="T113" s="133" t="e">
        <f>'5-CONTROLES'!#REF!</f>
        <v>#REF!</v>
      </c>
      <c r="U113" s="621"/>
      <c r="V113" s="825"/>
      <c r="W113" s="825"/>
      <c r="X113" s="825"/>
      <c r="Y113" s="825"/>
      <c r="Z113" s="249" t="s">
        <v>1143</v>
      </c>
      <c r="AA113" s="17"/>
      <c r="AB113" s="16"/>
      <c r="AC113" s="17"/>
      <c r="AD113" s="22"/>
      <c r="AE113" s="16"/>
      <c r="AF113" s="16"/>
      <c r="AG113" s="16"/>
      <c r="AH113" s="16"/>
      <c r="AI113" s="16"/>
      <c r="AJ113" s="16"/>
      <c r="AK113" s="17"/>
      <c r="AL113" s="16"/>
      <c r="AM113" s="16"/>
      <c r="AN113" s="16"/>
      <c r="AO113" s="16"/>
      <c r="AP113" s="19"/>
    </row>
    <row r="114" spans="2:42" ht="16" hidden="1" x14ac:dyDescent="0.2">
      <c r="B114" s="831"/>
      <c r="C114" s="811">
        <v>48</v>
      </c>
      <c r="D114" s="619" t="str">
        <f>'3-IDENTIFICACIÓN DEL RIESGO'!G119</f>
        <v>Riesgo 4</v>
      </c>
      <c r="E114" s="619" t="s">
        <v>819</v>
      </c>
      <c r="F114" s="133" t="str">
        <f>'3-IDENTIFICACIÓN DEL RIESGO'!H119</f>
        <v>Causa 1 Riesgo 4</v>
      </c>
      <c r="G114" s="133" t="str">
        <f>'3-IDENTIFICACIÓN DEL RIESGO'!L119</f>
        <v>Consecuencia 1 Riesgo 4</v>
      </c>
      <c r="H114" s="823">
        <f>'4-VALORACIÓN DEL RIESGO'!G68</f>
        <v>0</v>
      </c>
      <c r="I114" s="823" t="str">
        <f>'4-VALORACIÓN DEL RIESGO'!AC68</f>
        <v>Moderado</v>
      </c>
      <c r="J114" s="823" t="b">
        <f>'4-VALORACIÓN DEL RIESGO'!AE68</f>
        <v>0</v>
      </c>
      <c r="K114" s="823" t="str">
        <f>'4-VALORACIÓN DEL RIESGO'!AF68</f>
        <v>Reducir</v>
      </c>
      <c r="L114" s="169" t="s">
        <v>1144</v>
      </c>
      <c r="M114" s="133" t="e">
        <f>'5-CONTROLES'!#REF!</f>
        <v>#REF!</v>
      </c>
      <c r="N114" s="133" t="e">
        <f>'5-CONTROLES'!#REF!</f>
        <v>#REF!</v>
      </c>
      <c r="O114" s="133" t="e">
        <f>'5-CONTROLES'!#REF!</f>
        <v>#REF!</v>
      </c>
      <c r="P114" s="133" t="e">
        <f>'5-CONTROLES'!#REF!</f>
        <v>#REF!</v>
      </c>
      <c r="Q114" s="22"/>
      <c r="R114" s="133" t="e">
        <f>'5-CONTROLES'!#REF!</f>
        <v>#REF!</v>
      </c>
      <c r="S114" s="133" t="e">
        <f>'5-CONTROLES'!#REF!</f>
        <v>#REF!</v>
      </c>
      <c r="T114" s="133" t="e">
        <f>'5-CONTROLES'!#REF!</f>
        <v>#REF!</v>
      </c>
      <c r="U114" s="619" t="e">
        <f>'5-CONTROLES'!#REF!</f>
        <v>#REF!</v>
      </c>
      <c r="V114" s="823" t="e">
        <f>'5-CONTROLES'!#REF!</f>
        <v>#REF!</v>
      </c>
      <c r="W114" s="823" t="e">
        <f>'5-CONTROLES'!#REF!</f>
        <v>#REF!</v>
      </c>
      <c r="X114" s="823" t="e">
        <f>'5-CONTROLES'!#REF!</f>
        <v>#REF!</v>
      </c>
      <c r="Y114" s="823" t="e">
        <f>'5-CONTROLES'!#REF!</f>
        <v>#REF!</v>
      </c>
      <c r="Z114" s="249" t="s">
        <v>1145</v>
      </c>
      <c r="AA114" s="17"/>
      <c r="AB114" s="16"/>
      <c r="AC114" s="17"/>
      <c r="AD114" s="22"/>
      <c r="AE114" s="16"/>
      <c r="AF114" s="16"/>
      <c r="AG114" s="16"/>
      <c r="AH114" s="16"/>
      <c r="AI114" s="16"/>
      <c r="AJ114" s="16"/>
      <c r="AK114" s="17"/>
      <c r="AL114" s="16"/>
      <c r="AM114" s="16"/>
      <c r="AN114" s="16"/>
      <c r="AO114" s="16"/>
      <c r="AP114" s="19"/>
    </row>
    <row r="115" spans="2:42" ht="16" hidden="1" x14ac:dyDescent="0.2">
      <c r="B115" s="831"/>
      <c r="C115" s="812"/>
      <c r="D115" s="621"/>
      <c r="E115" s="621"/>
      <c r="F115" s="133" t="str">
        <f>'3-IDENTIFICACIÓN DEL RIESGO'!H120</f>
        <v>Causa 2 Riesgo 4</v>
      </c>
      <c r="G115" s="133" t="str">
        <f>'3-IDENTIFICACIÓN DEL RIESGO'!L120</f>
        <v>Consecuencia 2 Riesgo 4</v>
      </c>
      <c r="H115" s="825"/>
      <c r="I115" s="825"/>
      <c r="J115" s="825"/>
      <c r="K115" s="825"/>
      <c r="L115" s="169" t="s">
        <v>1146</v>
      </c>
      <c r="M115" s="133" t="e">
        <f>'5-CONTROLES'!#REF!</f>
        <v>#REF!</v>
      </c>
      <c r="N115" s="133" t="e">
        <f>'5-CONTROLES'!#REF!</f>
        <v>#REF!</v>
      </c>
      <c r="O115" s="133" t="e">
        <f>'5-CONTROLES'!#REF!</f>
        <v>#REF!</v>
      </c>
      <c r="P115" s="133" t="e">
        <f>'5-CONTROLES'!#REF!</f>
        <v>#REF!</v>
      </c>
      <c r="Q115" s="22"/>
      <c r="R115" s="133" t="e">
        <f>'5-CONTROLES'!#REF!</f>
        <v>#REF!</v>
      </c>
      <c r="S115" s="133" t="e">
        <f>'5-CONTROLES'!#REF!</f>
        <v>#REF!</v>
      </c>
      <c r="T115" s="133" t="e">
        <f>'5-CONTROLES'!#REF!</f>
        <v>#REF!</v>
      </c>
      <c r="U115" s="621"/>
      <c r="V115" s="825"/>
      <c r="W115" s="825"/>
      <c r="X115" s="825"/>
      <c r="Y115" s="825"/>
      <c r="Z115" s="249" t="s">
        <v>1147</v>
      </c>
      <c r="AA115" s="17"/>
      <c r="AB115" s="16"/>
      <c r="AC115" s="17"/>
      <c r="AD115" s="22"/>
      <c r="AE115" s="16"/>
      <c r="AF115" s="16"/>
      <c r="AG115" s="16"/>
      <c r="AH115" s="16"/>
      <c r="AI115" s="16"/>
      <c r="AJ115" s="16"/>
      <c r="AK115" s="17"/>
      <c r="AL115" s="16"/>
      <c r="AM115" s="16"/>
      <c r="AN115" s="16"/>
      <c r="AO115" s="16"/>
      <c r="AP115" s="19"/>
    </row>
    <row r="116" spans="2:42" ht="16" hidden="1" x14ac:dyDescent="0.2">
      <c r="B116" s="831"/>
      <c r="C116" s="811">
        <v>49</v>
      </c>
      <c r="D116" s="619" t="str">
        <f>'3-IDENTIFICACIÓN DEL RIESGO'!G121</f>
        <v>Riesgo 5</v>
      </c>
      <c r="E116" s="619" t="s">
        <v>819</v>
      </c>
      <c r="F116" s="133" t="str">
        <f>'3-IDENTIFICACIÓN DEL RIESGO'!H121</f>
        <v>Causa 1 Riesgo 5</v>
      </c>
      <c r="G116" s="133" t="str">
        <f>'3-IDENTIFICACIÓN DEL RIESGO'!L121</f>
        <v>Consecuencia 1 Riesgo 5</v>
      </c>
      <c r="H116" s="823">
        <f>'4-VALORACIÓN DEL RIESGO'!G69</f>
        <v>0</v>
      </c>
      <c r="I116" s="823" t="str">
        <f>'4-VALORACIÓN DEL RIESGO'!AC69</f>
        <v>Moderado</v>
      </c>
      <c r="J116" s="823" t="b">
        <f>'4-VALORACIÓN DEL RIESGO'!AE69</f>
        <v>0</v>
      </c>
      <c r="K116" s="823" t="str">
        <f>'4-VALORACIÓN DEL RIESGO'!AF69</f>
        <v>Reducir</v>
      </c>
      <c r="L116" s="169" t="s">
        <v>1148</v>
      </c>
      <c r="M116" s="133" t="e">
        <f>'5-CONTROLES'!#REF!</f>
        <v>#REF!</v>
      </c>
      <c r="N116" s="133" t="e">
        <f>'5-CONTROLES'!#REF!</f>
        <v>#REF!</v>
      </c>
      <c r="O116" s="133" t="e">
        <f>'5-CONTROLES'!#REF!</f>
        <v>#REF!</v>
      </c>
      <c r="P116" s="133" t="e">
        <f>'5-CONTROLES'!#REF!</f>
        <v>#REF!</v>
      </c>
      <c r="Q116" s="22"/>
      <c r="R116" s="133" t="e">
        <f>'5-CONTROLES'!#REF!</f>
        <v>#REF!</v>
      </c>
      <c r="S116" s="133" t="e">
        <f>'5-CONTROLES'!#REF!</f>
        <v>#REF!</v>
      </c>
      <c r="T116" s="133" t="e">
        <f>'5-CONTROLES'!#REF!</f>
        <v>#REF!</v>
      </c>
      <c r="U116" s="619" t="e">
        <f>'5-CONTROLES'!#REF!</f>
        <v>#REF!</v>
      </c>
      <c r="V116" s="823" t="e">
        <f>'5-CONTROLES'!#REF!</f>
        <v>#REF!</v>
      </c>
      <c r="W116" s="823" t="e">
        <f>'5-CONTROLES'!#REF!</f>
        <v>#REF!</v>
      </c>
      <c r="X116" s="823" t="e">
        <f>'5-CONTROLES'!#REF!</f>
        <v>#REF!</v>
      </c>
      <c r="Y116" s="823" t="e">
        <f>'5-CONTROLES'!#REF!</f>
        <v>#REF!</v>
      </c>
      <c r="Z116" s="249" t="s">
        <v>1149</v>
      </c>
      <c r="AA116" s="17"/>
      <c r="AB116" s="16"/>
      <c r="AC116" s="17"/>
      <c r="AD116" s="22"/>
      <c r="AE116" s="16"/>
      <c r="AF116" s="16"/>
      <c r="AG116" s="16"/>
      <c r="AH116" s="16"/>
      <c r="AI116" s="16"/>
      <c r="AJ116" s="16"/>
      <c r="AK116" s="17"/>
      <c r="AL116" s="16"/>
      <c r="AM116" s="16"/>
      <c r="AN116" s="16"/>
      <c r="AO116" s="16"/>
      <c r="AP116" s="19"/>
    </row>
    <row r="117" spans="2:42" ht="16" hidden="1" x14ac:dyDescent="0.2">
      <c r="B117" s="831"/>
      <c r="C117" s="812"/>
      <c r="D117" s="621"/>
      <c r="E117" s="621"/>
      <c r="F117" s="133" t="str">
        <f>'3-IDENTIFICACIÓN DEL RIESGO'!H122</f>
        <v>Causa 2 Riesgo 5</v>
      </c>
      <c r="G117" s="133" t="str">
        <f>'3-IDENTIFICACIÓN DEL RIESGO'!L122</f>
        <v>Consecuencia 2 Riesgo 5</v>
      </c>
      <c r="H117" s="825"/>
      <c r="I117" s="825"/>
      <c r="J117" s="825"/>
      <c r="K117" s="825"/>
      <c r="L117" s="169" t="s">
        <v>1150</v>
      </c>
      <c r="M117" s="133" t="e">
        <f>'5-CONTROLES'!#REF!</f>
        <v>#REF!</v>
      </c>
      <c r="N117" s="133" t="e">
        <f>'5-CONTROLES'!#REF!</f>
        <v>#REF!</v>
      </c>
      <c r="O117" s="133" t="e">
        <f>'5-CONTROLES'!#REF!</f>
        <v>#REF!</v>
      </c>
      <c r="P117" s="133" t="e">
        <f>'5-CONTROLES'!#REF!</f>
        <v>#REF!</v>
      </c>
      <c r="Q117" s="22"/>
      <c r="R117" s="133" t="e">
        <f>'5-CONTROLES'!#REF!</f>
        <v>#REF!</v>
      </c>
      <c r="S117" s="133" t="e">
        <f>'5-CONTROLES'!#REF!</f>
        <v>#REF!</v>
      </c>
      <c r="T117" s="133" t="e">
        <f>'5-CONTROLES'!#REF!</f>
        <v>#REF!</v>
      </c>
      <c r="U117" s="621"/>
      <c r="V117" s="825"/>
      <c r="W117" s="825"/>
      <c r="X117" s="825"/>
      <c r="Y117" s="825"/>
      <c r="Z117" s="249" t="s">
        <v>1151</v>
      </c>
      <c r="AA117" s="17"/>
      <c r="AB117" s="16"/>
      <c r="AC117" s="17"/>
      <c r="AD117" s="22"/>
      <c r="AE117" s="16"/>
      <c r="AF117" s="16"/>
      <c r="AG117" s="16"/>
      <c r="AH117" s="16"/>
      <c r="AI117" s="16"/>
      <c r="AJ117" s="16"/>
      <c r="AK117" s="17"/>
      <c r="AL117" s="16"/>
      <c r="AM117" s="16"/>
      <c r="AN117" s="16"/>
      <c r="AO117" s="16"/>
      <c r="AP117" s="19"/>
    </row>
    <row r="118" spans="2:42" ht="16" hidden="1" x14ac:dyDescent="0.2">
      <c r="B118" s="831" t="str">
        <f>'3-IDENTIFICACIÓN DEL RIESGO'!B123</f>
        <v>Gestión de la Información</v>
      </c>
      <c r="C118" s="811">
        <v>50</v>
      </c>
      <c r="D118" s="619" t="str">
        <f>'3-IDENTIFICACIÓN DEL RIESGO'!G123</f>
        <v>Riesgo 1</v>
      </c>
      <c r="E118" s="619" t="s">
        <v>819</v>
      </c>
      <c r="F118" s="133" t="str">
        <f>'3-IDENTIFICACIÓN DEL RIESGO'!H123</f>
        <v>Causa 1 Riesgo 1</v>
      </c>
      <c r="G118" s="133" t="str">
        <f>'3-IDENTIFICACIÓN DEL RIESGO'!L123</f>
        <v>Consecuencia 1 Riesgo 1</v>
      </c>
      <c r="H118" s="823">
        <f>'4-VALORACIÓN DEL RIESGO'!G70</f>
        <v>0</v>
      </c>
      <c r="I118" s="823" t="str">
        <f>'4-VALORACIÓN DEL RIESGO'!AC70</f>
        <v>Moderado</v>
      </c>
      <c r="J118" s="823" t="b">
        <f>'4-VALORACIÓN DEL RIESGO'!AE70</f>
        <v>0</v>
      </c>
      <c r="K118" s="823" t="str">
        <f>'4-VALORACIÓN DEL RIESGO'!AF70</f>
        <v>Reducir</v>
      </c>
      <c r="L118" s="168" t="s">
        <v>1152</v>
      </c>
      <c r="M118" s="133" t="e">
        <f>'5-CONTROLES'!#REF!</f>
        <v>#REF!</v>
      </c>
      <c r="N118" s="133" t="e">
        <f>'5-CONTROLES'!#REF!</f>
        <v>#REF!</v>
      </c>
      <c r="O118" s="133" t="e">
        <f>'5-CONTROLES'!#REF!</f>
        <v>#REF!</v>
      </c>
      <c r="P118" s="133" t="e">
        <f>'5-CONTROLES'!#REF!</f>
        <v>#REF!</v>
      </c>
      <c r="Q118" s="5"/>
      <c r="R118" s="133" t="e">
        <f>'5-CONTROLES'!#REF!</f>
        <v>#REF!</v>
      </c>
      <c r="S118" s="133" t="e">
        <f>'5-CONTROLES'!#REF!</f>
        <v>#REF!</v>
      </c>
      <c r="T118" s="133" t="e">
        <f>'5-CONTROLES'!#REF!</f>
        <v>#REF!</v>
      </c>
      <c r="U118" s="619" t="e">
        <f>'5-CONTROLES'!#REF!</f>
        <v>#REF!</v>
      </c>
      <c r="V118" s="823" t="e">
        <f>'5-CONTROLES'!#REF!</f>
        <v>#REF!</v>
      </c>
      <c r="W118" s="823" t="e">
        <f>'5-CONTROLES'!#REF!</f>
        <v>#REF!</v>
      </c>
      <c r="X118" s="823" t="e">
        <f>'5-CONTROLES'!#REF!</f>
        <v>#REF!</v>
      </c>
      <c r="Y118" s="823" t="e">
        <f>'5-CONTROLES'!#REF!</f>
        <v>#REF!</v>
      </c>
      <c r="Z118" s="196" t="s">
        <v>1153</v>
      </c>
      <c r="AA118" s="22"/>
      <c r="AB118" s="22"/>
      <c r="AC118" s="22"/>
      <c r="AD118" s="22"/>
      <c r="AE118" s="22"/>
      <c r="AF118" s="22"/>
      <c r="AG118" s="22"/>
      <c r="AH118" s="22"/>
      <c r="AI118" s="22"/>
      <c r="AJ118" s="22"/>
      <c r="AK118" s="22"/>
      <c r="AL118" s="22"/>
      <c r="AM118" s="22"/>
      <c r="AN118" s="22"/>
      <c r="AO118" s="22"/>
      <c r="AP118" s="22"/>
    </row>
    <row r="119" spans="2:42" ht="16" hidden="1" x14ac:dyDescent="0.2">
      <c r="B119" s="831"/>
      <c r="C119" s="812"/>
      <c r="D119" s="621"/>
      <c r="E119" s="621"/>
      <c r="F119" s="133" t="str">
        <f>'3-IDENTIFICACIÓN DEL RIESGO'!H124</f>
        <v>Causa 2 Riesgo 1</v>
      </c>
      <c r="G119" s="133" t="str">
        <f>'3-IDENTIFICACIÓN DEL RIESGO'!L124</f>
        <v>Consecuencia 2 Riesgo 1</v>
      </c>
      <c r="H119" s="825"/>
      <c r="I119" s="825"/>
      <c r="J119" s="825"/>
      <c r="K119" s="825"/>
      <c r="L119" s="168" t="s">
        <v>1154</v>
      </c>
      <c r="M119" s="133" t="e">
        <f>'5-CONTROLES'!#REF!</f>
        <v>#REF!</v>
      </c>
      <c r="N119" s="133" t="e">
        <f>'5-CONTROLES'!#REF!</f>
        <v>#REF!</v>
      </c>
      <c r="O119" s="133" t="e">
        <f>'5-CONTROLES'!#REF!</f>
        <v>#REF!</v>
      </c>
      <c r="P119" s="133" t="e">
        <f>'5-CONTROLES'!#REF!</f>
        <v>#REF!</v>
      </c>
      <c r="Q119" s="5"/>
      <c r="R119" s="133" t="e">
        <f>'5-CONTROLES'!#REF!</f>
        <v>#REF!</v>
      </c>
      <c r="S119" s="133" t="e">
        <f>'5-CONTROLES'!#REF!</f>
        <v>#REF!</v>
      </c>
      <c r="T119" s="133" t="e">
        <f>'5-CONTROLES'!#REF!</f>
        <v>#REF!</v>
      </c>
      <c r="U119" s="621"/>
      <c r="V119" s="825"/>
      <c r="W119" s="825"/>
      <c r="X119" s="825"/>
      <c r="Y119" s="825"/>
      <c r="Z119" s="196" t="s">
        <v>1155</v>
      </c>
      <c r="AA119" s="22"/>
      <c r="AB119" s="22"/>
      <c r="AC119" s="22"/>
      <c r="AD119" s="22"/>
      <c r="AE119" s="22"/>
      <c r="AF119" s="22"/>
      <c r="AG119" s="22"/>
      <c r="AH119" s="22"/>
      <c r="AI119" s="22"/>
      <c r="AJ119" s="22"/>
      <c r="AK119" s="22"/>
      <c r="AL119" s="22"/>
      <c r="AM119" s="22"/>
      <c r="AN119" s="22"/>
      <c r="AO119" s="22"/>
      <c r="AP119" s="22"/>
    </row>
    <row r="120" spans="2:42" ht="16" hidden="1" x14ac:dyDescent="0.2">
      <c r="B120" s="831"/>
      <c r="C120" s="811">
        <v>51</v>
      </c>
      <c r="D120" s="619" t="str">
        <f>'3-IDENTIFICACIÓN DEL RIESGO'!G125</f>
        <v>Riesgo 2</v>
      </c>
      <c r="E120" s="619" t="s">
        <v>819</v>
      </c>
      <c r="F120" s="133" t="str">
        <f>'3-IDENTIFICACIÓN DEL RIESGO'!H125</f>
        <v>Causa 1 Riesgo 2</v>
      </c>
      <c r="G120" s="133" t="str">
        <f>'3-IDENTIFICACIÓN DEL RIESGO'!L125</f>
        <v>Consecuencia 1 Riesgo 2</v>
      </c>
      <c r="H120" s="823">
        <f>'4-VALORACIÓN DEL RIESGO'!G71</f>
        <v>0</v>
      </c>
      <c r="I120" s="823" t="str">
        <f>'4-VALORACIÓN DEL RIESGO'!AC71</f>
        <v>Moderado</v>
      </c>
      <c r="J120" s="823" t="b">
        <f>'4-VALORACIÓN DEL RIESGO'!AE71</f>
        <v>0</v>
      </c>
      <c r="K120" s="823" t="str">
        <f>'4-VALORACIÓN DEL RIESGO'!AF71</f>
        <v>Reducir</v>
      </c>
      <c r="L120" s="168" t="s">
        <v>1156</v>
      </c>
      <c r="M120" s="133" t="e">
        <f>'5-CONTROLES'!#REF!</f>
        <v>#REF!</v>
      </c>
      <c r="N120" s="133" t="e">
        <f>'5-CONTROLES'!#REF!</f>
        <v>#REF!</v>
      </c>
      <c r="O120" s="133" t="e">
        <f>'5-CONTROLES'!#REF!</f>
        <v>#REF!</v>
      </c>
      <c r="P120" s="133" t="e">
        <f>'5-CONTROLES'!#REF!</f>
        <v>#REF!</v>
      </c>
      <c r="Q120" s="5"/>
      <c r="R120" s="133" t="e">
        <f>'5-CONTROLES'!#REF!</f>
        <v>#REF!</v>
      </c>
      <c r="S120" s="133" t="e">
        <f>'5-CONTROLES'!#REF!</f>
        <v>#REF!</v>
      </c>
      <c r="T120" s="133" t="e">
        <f>'5-CONTROLES'!#REF!</f>
        <v>#REF!</v>
      </c>
      <c r="U120" s="619" t="e">
        <f>'5-CONTROLES'!#REF!</f>
        <v>#REF!</v>
      </c>
      <c r="V120" s="823" t="e">
        <f>'5-CONTROLES'!#REF!</f>
        <v>#REF!</v>
      </c>
      <c r="W120" s="823" t="e">
        <f>'5-CONTROLES'!#REF!</f>
        <v>#REF!</v>
      </c>
      <c r="X120" s="823" t="e">
        <f>'5-CONTROLES'!#REF!</f>
        <v>#REF!</v>
      </c>
      <c r="Y120" s="823" t="e">
        <f>'5-CONTROLES'!#REF!</f>
        <v>#REF!</v>
      </c>
      <c r="Z120" s="196" t="s">
        <v>1157</v>
      </c>
      <c r="AA120" s="22"/>
      <c r="AB120" s="22"/>
      <c r="AC120" s="22"/>
      <c r="AD120" s="22"/>
      <c r="AE120" s="22"/>
      <c r="AF120" s="22"/>
      <c r="AG120" s="22"/>
      <c r="AH120" s="22"/>
      <c r="AI120" s="22"/>
      <c r="AJ120" s="22"/>
      <c r="AK120" s="22"/>
      <c r="AL120" s="22"/>
      <c r="AM120" s="22"/>
      <c r="AN120" s="22"/>
      <c r="AO120" s="22"/>
      <c r="AP120" s="22"/>
    </row>
    <row r="121" spans="2:42" ht="16" hidden="1" x14ac:dyDescent="0.2">
      <c r="B121" s="831"/>
      <c r="C121" s="812"/>
      <c r="D121" s="621"/>
      <c r="E121" s="621"/>
      <c r="F121" s="133" t="str">
        <f>'3-IDENTIFICACIÓN DEL RIESGO'!H126</f>
        <v>Causa 2 Riesgo 2</v>
      </c>
      <c r="G121" s="133" t="str">
        <f>'3-IDENTIFICACIÓN DEL RIESGO'!L126</f>
        <v>Consecuencia 2 Riesgo 2</v>
      </c>
      <c r="H121" s="825"/>
      <c r="I121" s="825"/>
      <c r="J121" s="825"/>
      <c r="K121" s="825"/>
      <c r="L121" s="168" t="s">
        <v>1158</v>
      </c>
      <c r="M121" s="133" t="e">
        <f>'5-CONTROLES'!#REF!</f>
        <v>#REF!</v>
      </c>
      <c r="N121" s="133" t="e">
        <f>'5-CONTROLES'!#REF!</f>
        <v>#REF!</v>
      </c>
      <c r="O121" s="133" t="e">
        <f>'5-CONTROLES'!#REF!</f>
        <v>#REF!</v>
      </c>
      <c r="P121" s="133" t="e">
        <f>'5-CONTROLES'!#REF!</f>
        <v>#REF!</v>
      </c>
      <c r="Q121" s="5"/>
      <c r="R121" s="133" t="e">
        <f>'5-CONTROLES'!#REF!</f>
        <v>#REF!</v>
      </c>
      <c r="S121" s="133" t="e">
        <f>'5-CONTROLES'!#REF!</f>
        <v>#REF!</v>
      </c>
      <c r="T121" s="133" t="e">
        <f>'5-CONTROLES'!#REF!</f>
        <v>#REF!</v>
      </c>
      <c r="U121" s="621"/>
      <c r="V121" s="825"/>
      <c r="W121" s="825"/>
      <c r="X121" s="825"/>
      <c r="Y121" s="825"/>
      <c r="Z121" s="196" t="s">
        <v>1159</v>
      </c>
      <c r="AA121" s="22"/>
      <c r="AB121" s="22"/>
      <c r="AC121" s="22"/>
      <c r="AD121" s="22"/>
      <c r="AE121" s="22"/>
      <c r="AF121" s="22"/>
      <c r="AG121" s="22"/>
      <c r="AH121" s="22"/>
      <c r="AI121" s="22"/>
      <c r="AJ121" s="22"/>
      <c r="AK121" s="22"/>
      <c r="AL121" s="22"/>
      <c r="AM121" s="22"/>
      <c r="AN121" s="22"/>
      <c r="AO121" s="22"/>
      <c r="AP121" s="22"/>
    </row>
    <row r="122" spans="2:42" ht="16" hidden="1" x14ac:dyDescent="0.2">
      <c r="B122" s="831"/>
      <c r="C122" s="811">
        <v>52</v>
      </c>
      <c r="D122" s="619" t="str">
        <f>'3-IDENTIFICACIÓN DEL RIESGO'!G127</f>
        <v>Riesgo 3</v>
      </c>
      <c r="E122" s="619" t="s">
        <v>819</v>
      </c>
      <c r="F122" s="133" t="str">
        <f>'3-IDENTIFICACIÓN DEL RIESGO'!H127</f>
        <v>Causa 1 Riesgo 3</v>
      </c>
      <c r="G122" s="133" t="str">
        <f>'3-IDENTIFICACIÓN DEL RIESGO'!L127</f>
        <v>Consecuencia 1 Riesgo 3</v>
      </c>
      <c r="H122" s="823">
        <f>'4-VALORACIÓN DEL RIESGO'!G72</f>
        <v>0</v>
      </c>
      <c r="I122" s="823" t="str">
        <f>'4-VALORACIÓN DEL RIESGO'!AC72</f>
        <v>Moderado</v>
      </c>
      <c r="J122" s="823" t="b">
        <f>'4-VALORACIÓN DEL RIESGO'!AE72</f>
        <v>0</v>
      </c>
      <c r="K122" s="823" t="str">
        <f>'4-VALORACIÓN DEL RIESGO'!AF72</f>
        <v>Reducir</v>
      </c>
      <c r="L122" s="168" t="s">
        <v>1160</v>
      </c>
      <c r="M122" s="133" t="e">
        <f>'5-CONTROLES'!#REF!</f>
        <v>#REF!</v>
      </c>
      <c r="N122" s="133" t="e">
        <f>'5-CONTROLES'!#REF!</f>
        <v>#REF!</v>
      </c>
      <c r="O122" s="133" t="e">
        <f>'5-CONTROLES'!#REF!</f>
        <v>#REF!</v>
      </c>
      <c r="P122" s="133" t="e">
        <f>'5-CONTROLES'!#REF!</f>
        <v>#REF!</v>
      </c>
      <c r="Q122" s="5"/>
      <c r="R122" s="133" t="e">
        <f>'5-CONTROLES'!#REF!</f>
        <v>#REF!</v>
      </c>
      <c r="S122" s="133" t="e">
        <f>'5-CONTROLES'!#REF!</f>
        <v>#REF!</v>
      </c>
      <c r="T122" s="133" t="e">
        <f>'5-CONTROLES'!#REF!</f>
        <v>#REF!</v>
      </c>
      <c r="U122" s="619" t="e">
        <f>'5-CONTROLES'!#REF!</f>
        <v>#REF!</v>
      </c>
      <c r="V122" s="823" t="e">
        <f>'5-CONTROLES'!#REF!</f>
        <v>#REF!</v>
      </c>
      <c r="W122" s="823" t="e">
        <f>'5-CONTROLES'!#REF!</f>
        <v>#REF!</v>
      </c>
      <c r="X122" s="823" t="e">
        <f>'5-CONTROLES'!#REF!</f>
        <v>#REF!</v>
      </c>
      <c r="Y122" s="823" t="e">
        <f>'5-CONTROLES'!#REF!</f>
        <v>#REF!</v>
      </c>
      <c r="Z122" s="196" t="s">
        <v>1161</v>
      </c>
      <c r="AA122" s="22"/>
      <c r="AB122" s="22"/>
      <c r="AC122" s="22"/>
      <c r="AD122" s="22"/>
      <c r="AE122" s="22"/>
      <c r="AF122" s="22"/>
      <c r="AG122" s="22"/>
      <c r="AH122" s="22"/>
      <c r="AI122" s="22"/>
      <c r="AJ122" s="22"/>
      <c r="AK122" s="22"/>
      <c r="AL122" s="22"/>
      <c r="AM122" s="22"/>
      <c r="AN122" s="22"/>
      <c r="AO122" s="22"/>
      <c r="AP122" s="22"/>
    </row>
    <row r="123" spans="2:42" ht="16" hidden="1" x14ac:dyDescent="0.2">
      <c r="B123" s="831"/>
      <c r="C123" s="812"/>
      <c r="D123" s="621"/>
      <c r="E123" s="621"/>
      <c r="F123" s="133" t="str">
        <f>'3-IDENTIFICACIÓN DEL RIESGO'!H128</f>
        <v>Causa 2 Riesgo 3</v>
      </c>
      <c r="G123" s="133" t="str">
        <f>'3-IDENTIFICACIÓN DEL RIESGO'!L128</f>
        <v>Consecuencia 2 Riesgo 3</v>
      </c>
      <c r="H123" s="825"/>
      <c r="I123" s="825"/>
      <c r="J123" s="825"/>
      <c r="K123" s="825"/>
      <c r="L123" s="168" t="s">
        <v>1162</v>
      </c>
      <c r="M123" s="133" t="e">
        <f>'5-CONTROLES'!#REF!</f>
        <v>#REF!</v>
      </c>
      <c r="N123" s="133" t="e">
        <f>'5-CONTROLES'!#REF!</f>
        <v>#REF!</v>
      </c>
      <c r="O123" s="133" t="e">
        <f>'5-CONTROLES'!#REF!</f>
        <v>#REF!</v>
      </c>
      <c r="P123" s="133" t="e">
        <f>'5-CONTROLES'!#REF!</f>
        <v>#REF!</v>
      </c>
      <c r="Q123" s="5"/>
      <c r="R123" s="133" t="e">
        <f>'5-CONTROLES'!#REF!</f>
        <v>#REF!</v>
      </c>
      <c r="S123" s="133" t="e">
        <f>'5-CONTROLES'!#REF!</f>
        <v>#REF!</v>
      </c>
      <c r="T123" s="133" t="e">
        <f>'5-CONTROLES'!#REF!</f>
        <v>#REF!</v>
      </c>
      <c r="U123" s="621"/>
      <c r="V123" s="825"/>
      <c r="W123" s="825"/>
      <c r="X123" s="825"/>
      <c r="Y123" s="825"/>
      <c r="Z123" s="196" t="s">
        <v>1163</v>
      </c>
      <c r="AA123" s="22"/>
      <c r="AB123" s="22"/>
      <c r="AC123" s="22"/>
      <c r="AD123" s="22"/>
      <c r="AE123" s="22"/>
      <c r="AF123" s="22"/>
      <c r="AG123" s="22"/>
      <c r="AH123" s="22"/>
      <c r="AI123" s="22"/>
      <c r="AJ123" s="22"/>
      <c r="AK123" s="22"/>
      <c r="AL123" s="22"/>
      <c r="AM123" s="22"/>
      <c r="AN123" s="22"/>
      <c r="AO123" s="22"/>
      <c r="AP123" s="22"/>
    </row>
    <row r="124" spans="2:42" ht="16" hidden="1" x14ac:dyDescent="0.2">
      <c r="B124" s="831"/>
      <c r="C124" s="811">
        <v>53</v>
      </c>
      <c r="D124" s="619" t="str">
        <f>'3-IDENTIFICACIÓN DEL RIESGO'!G129</f>
        <v>Riesgo 4</v>
      </c>
      <c r="E124" s="619" t="s">
        <v>819</v>
      </c>
      <c r="F124" s="133" t="str">
        <f>'3-IDENTIFICACIÓN DEL RIESGO'!H129</f>
        <v>Causa 1 Riesgo 4</v>
      </c>
      <c r="G124" s="133" t="str">
        <f>'3-IDENTIFICACIÓN DEL RIESGO'!L129</f>
        <v>Consecuencia 1 Riesgo 4</v>
      </c>
      <c r="H124" s="823">
        <f>'4-VALORACIÓN DEL RIESGO'!G73</f>
        <v>0</v>
      </c>
      <c r="I124" s="823" t="str">
        <f>'4-VALORACIÓN DEL RIESGO'!AC73</f>
        <v>Moderado</v>
      </c>
      <c r="J124" s="823" t="b">
        <f>'4-VALORACIÓN DEL RIESGO'!AE73</f>
        <v>0</v>
      </c>
      <c r="K124" s="823" t="str">
        <f>'4-VALORACIÓN DEL RIESGO'!AF73</f>
        <v>Reducir</v>
      </c>
      <c r="L124" s="168" t="s">
        <v>1164</v>
      </c>
      <c r="M124" s="133" t="e">
        <f>'5-CONTROLES'!#REF!</f>
        <v>#REF!</v>
      </c>
      <c r="N124" s="133" t="e">
        <f>'5-CONTROLES'!#REF!</f>
        <v>#REF!</v>
      </c>
      <c r="O124" s="133" t="e">
        <f>'5-CONTROLES'!#REF!</f>
        <v>#REF!</v>
      </c>
      <c r="P124" s="133" t="e">
        <f>'5-CONTROLES'!#REF!</f>
        <v>#REF!</v>
      </c>
      <c r="Q124" s="5"/>
      <c r="R124" s="133" t="e">
        <f>'5-CONTROLES'!#REF!</f>
        <v>#REF!</v>
      </c>
      <c r="S124" s="133" t="e">
        <f>'5-CONTROLES'!#REF!</f>
        <v>#REF!</v>
      </c>
      <c r="T124" s="133" t="e">
        <f>'5-CONTROLES'!#REF!</f>
        <v>#REF!</v>
      </c>
      <c r="U124" s="619" t="e">
        <f>'5-CONTROLES'!#REF!</f>
        <v>#REF!</v>
      </c>
      <c r="V124" s="823" t="e">
        <f>'5-CONTROLES'!#REF!</f>
        <v>#REF!</v>
      </c>
      <c r="W124" s="823" t="e">
        <f>'5-CONTROLES'!#REF!</f>
        <v>#REF!</v>
      </c>
      <c r="X124" s="823" t="e">
        <f>'5-CONTROLES'!#REF!</f>
        <v>#REF!</v>
      </c>
      <c r="Y124" s="823" t="e">
        <f>'5-CONTROLES'!#REF!</f>
        <v>#REF!</v>
      </c>
      <c r="Z124" s="196" t="s">
        <v>1165</v>
      </c>
      <c r="AA124" s="22"/>
      <c r="AB124" s="22"/>
      <c r="AC124" s="22"/>
      <c r="AD124" s="22"/>
      <c r="AE124" s="22"/>
      <c r="AF124" s="22"/>
      <c r="AG124" s="22"/>
      <c r="AH124" s="22"/>
      <c r="AI124" s="22"/>
      <c r="AJ124" s="22"/>
      <c r="AK124" s="22"/>
      <c r="AL124" s="22"/>
      <c r="AM124" s="22"/>
      <c r="AN124" s="22"/>
      <c r="AO124" s="22"/>
      <c r="AP124" s="22"/>
    </row>
    <row r="125" spans="2:42" ht="16" hidden="1" x14ac:dyDescent="0.2">
      <c r="B125" s="831"/>
      <c r="C125" s="812"/>
      <c r="D125" s="621"/>
      <c r="E125" s="621"/>
      <c r="F125" s="133" t="str">
        <f>'3-IDENTIFICACIÓN DEL RIESGO'!H130</f>
        <v>Causa 2 Riesgo 4</v>
      </c>
      <c r="G125" s="133" t="str">
        <f>'3-IDENTIFICACIÓN DEL RIESGO'!L130</f>
        <v>Consecuencia 2 Riesgo 4</v>
      </c>
      <c r="H125" s="825"/>
      <c r="I125" s="825"/>
      <c r="J125" s="825"/>
      <c r="K125" s="825"/>
      <c r="L125" s="168" t="s">
        <v>1166</v>
      </c>
      <c r="M125" s="133" t="e">
        <f>'5-CONTROLES'!#REF!</f>
        <v>#REF!</v>
      </c>
      <c r="N125" s="133" t="e">
        <f>'5-CONTROLES'!#REF!</f>
        <v>#REF!</v>
      </c>
      <c r="O125" s="133" t="e">
        <f>'5-CONTROLES'!#REF!</f>
        <v>#REF!</v>
      </c>
      <c r="P125" s="133" t="e">
        <f>'5-CONTROLES'!#REF!</f>
        <v>#REF!</v>
      </c>
      <c r="Q125" s="5"/>
      <c r="R125" s="133" t="e">
        <f>'5-CONTROLES'!#REF!</f>
        <v>#REF!</v>
      </c>
      <c r="S125" s="133" t="e">
        <f>'5-CONTROLES'!#REF!</f>
        <v>#REF!</v>
      </c>
      <c r="T125" s="133" t="e">
        <f>'5-CONTROLES'!#REF!</f>
        <v>#REF!</v>
      </c>
      <c r="U125" s="621"/>
      <c r="V125" s="825"/>
      <c r="W125" s="825"/>
      <c r="X125" s="825"/>
      <c r="Y125" s="825"/>
      <c r="Z125" s="196" t="s">
        <v>1167</v>
      </c>
      <c r="AA125" s="22"/>
      <c r="AB125" s="22"/>
      <c r="AC125" s="22"/>
      <c r="AD125" s="22"/>
      <c r="AE125" s="22"/>
      <c r="AF125" s="22"/>
      <c r="AG125" s="22"/>
      <c r="AH125" s="22"/>
      <c r="AI125" s="22"/>
      <c r="AJ125" s="22"/>
      <c r="AK125" s="22"/>
      <c r="AL125" s="22"/>
      <c r="AM125" s="22"/>
      <c r="AN125" s="22"/>
      <c r="AO125" s="22"/>
      <c r="AP125" s="22"/>
    </row>
    <row r="126" spans="2:42" ht="16" hidden="1" x14ac:dyDescent="0.2">
      <c r="B126" s="831"/>
      <c r="C126" s="811">
        <v>54</v>
      </c>
      <c r="D126" s="619" t="str">
        <f>'3-IDENTIFICACIÓN DEL RIESGO'!G131</f>
        <v>Riesgo 5</v>
      </c>
      <c r="E126" s="619" t="s">
        <v>819</v>
      </c>
      <c r="F126" s="133" t="str">
        <f>'3-IDENTIFICACIÓN DEL RIESGO'!H131</f>
        <v>Causa 1 Riesgo 5</v>
      </c>
      <c r="G126" s="133" t="str">
        <f>'3-IDENTIFICACIÓN DEL RIESGO'!L131</f>
        <v>Consecuencia 1 Riesgo 5</v>
      </c>
      <c r="H126" s="823">
        <f>'4-VALORACIÓN DEL RIESGO'!G74</f>
        <v>0</v>
      </c>
      <c r="I126" s="823" t="str">
        <f>'4-VALORACIÓN DEL RIESGO'!AC74</f>
        <v>Moderado</v>
      </c>
      <c r="J126" s="823" t="b">
        <f>'4-VALORACIÓN DEL RIESGO'!AE74</f>
        <v>0</v>
      </c>
      <c r="K126" s="823" t="str">
        <f>'4-VALORACIÓN DEL RIESGO'!AF74</f>
        <v>Reducir</v>
      </c>
      <c r="L126" s="168" t="s">
        <v>1168</v>
      </c>
      <c r="M126" s="133" t="e">
        <f>'5-CONTROLES'!#REF!</f>
        <v>#REF!</v>
      </c>
      <c r="N126" s="133" t="e">
        <f>'5-CONTROLES'!#REF!</f>
        <v>#REF!</v>
      </c>
      <c r="O126" s="133" t="e">
        <f>'5-CONTROLES'!#REF!</f>
        <v>#REF!</v>
      </c>
      <c r="P126" s="133" t="e">
        <f>'5-CONTROLES'!#REF!</f>
        <v>#REF!</v>
      </c>
      <c r="Q126" s="5"/>
      <c r="R126" s="133" t="e">
        <f>'5-CONTROLES'!#REF!</f>
        <v>#REF!</v>
      </c>
      <c r="S126" s="133" t="e">
        <f>'5-CONTROLES'!#REF!</f>
        <v>#REF!</v>
      </c>
      <c r="T126" s="133" t="e">
        <f>'5-CONTROLES'!#REF!</f>
        <v>#REF!</v>
      </c>
      <c r="U126" s="619" t="e">
        <f>'5-CONTROLES'!#REF!</f>
        <v>#REF!</v>
      </c>
      <c r="V126" s="823" t="e">
        <f>'5-CONTROLES'!#REF!</f>
        <v>#REF!</v>
      </c>
      <c r="W126" s="823" t="e">
        <f>'5-CONTROLES'!#REF!</f>
        <v>#REF!</v>
      </c>
      <c r="X126" s="823" t="e">
        <f>'5-CONTROLES'!#REF!</f>
        <v>#REF!</v>
      </c>
      <c r="Y126" s="823" t="e">
        <f>'5-CONTROLES'!#REF!</f>
        <v>#REF!</v>
      </c>
      <c r="Z126" s="196" t="s">
        <v>1169</v>
      </c>
      <c r="AA126" s="22"/>
      <c r="AB126" s="22"/>
      <c r="AC126" s="22"/>
      <c r="AD126" s="22"/>
      <c r="AE126" s="22"/>
      <c r="AF126" s="22"/>
      <c r="AG126" s="22"/>
      <c r="AH126" s="22"/>
      <c r="AI126" s="22"/>
      <c r="AJ126" s="22"/>
      <c r="AK126" s="22"/>
      <c r="AL126" s="22"/>
      <c r="AM126" s="22"/>
      <c r="AN126" s="22"/>
      <c r="AO126" s="22"/>
      <c r="AP126" s="22"/>
    </row>
    <row r="127" spans="2:42" ht="16" hidden="1" x14ac:dyDescent="0.2">
      <c r="B127" s="831"/>
      <c r="C127" s="812"/>
      <c r="D127" s="621"/>
      <c r="E127" s="621"/>
      <c r="F127" s="133" t="str">
        <f>'3-IDENTIFICACIÓN DEL RIESGO'!H132</f>
        <v>Causa 2 Riesgo 5</v>
      </c>
      <c r="G127" s="133" t="str">
        <f>'3-IDENTIFICACIÓN DEL RIESGO'!L132</f>
        <v>Consecuencia 2 Riesgo 5</v>
      </c>
      <c r="H127" s="825"/>
      <c r="I127" s="825"/>
      <c r="J127" s="825"/>
      <c r="K127" s="825"/>
      <c r="L127" s="168" t="s">
        <v>1170</v>
      </c>
      <c r="M127" s="133" t="e">
        <f>'5-CONTROLES'!#REF!</f>
        <v>#REF!</v>
      </c>
      <c r="N127" s="133" t="e">
        <f>'5-CONTROLES'!#REF!</f>
        <v>#REF!</v>
      </c>
      <c r="O127" s="133" t="e">
        <f>'5-CONTROLES'!#REF!</f>
        <v>#REF!</v>
      </c>
      <c r="P127" s="133" t="e">
        <f>'5-CONTROLES'!#REF!</f>
        <v>#REF!</v>
      </c>
      <c r="Q127" s="5"/>
      <c r="R127" s="133" t="e">
        <f>'5-CONTROLES'!#REF!</f>
        <v>#REF!</v>
      </c>
      <c r="S127" s="133" t="e">
        <f>'5-CONTROLES'!#REF!</f>
        <v>#REF!</v>
      </c>
      <c r="T127" s="133" t="e">
        <f>'5-CONTROLES'!#REF!</f>
        <v>#REF!</v>
      </c>
      <c r="U127" s="621"/>
      <c r="V127" s="825"/>
      <c r="W127" s="825"/>
      <c r="X127" s="825"/>
      <c r="Y127" s="825"/>
      <c r="Z127" s="196" t="s">
        <v>1171</v>
      </c>
      <c r="AA127" s="22"/>
      <c r="AB127" s="22"/>
      <c r="AC127" s="22"/>
      <c r="AD127" s="22"/>
      <c r="AE127" s="22"/>
      <c r="AF127" s="22"/>
      <c r="AG127" s="22"/>
      <c r="AH127" s="22"/>
      <c r="AI127" s="22"/>
      <c r="AJ127" s="22"/>
      <c r="AK127" s="22"/>
      <c r="AL127" s="22"/>
      <c r="AM127" s="22"/>
      <c r="AN127" s="22"/>
      <c r="AO127" s="22"/>
      <c r="AP127" s="22"/>
    </row>
    <row r="128" spans="2:42" ht="66" customHeight="1" x14ac:dyDescent="0.2">
      <c r="B128" s="828" t="str">
        <f>'3-IDENTIFICACIÓN DEL RIESGO'!B133</f>
        <v>Gestión del Talento Humano</v>
      </c>
      <c r="C128" s="811" t="s">
        <v>1172</v>
      </c>
      <c r="D128" s="619" t="str">
        <f>'3-IDENTIFICACIÓN DEL RIESGO'!G133</f>
        <v>Posibilidad de ocurrencia de prevaricato por la vinculación de personal sin cumplimiento de requisitos mínimos en beneficio particular o de un tercero.</v>
      </c>
      <c r="E128" s="619" t="s">
        <v>819</v>
      </c>
      <c r="F128" s="133" t="str">
        <f>'3-IDENTIFICACIÓN DEL RIESGO'!H133</f>
        <v xml:space="preserve">Intereses de terceros. Omisión intencional en la aplicación de criterios definidos en el Manual de Funciones, competencias y requisitos o la  modificación de los mismos </v>
      </c>
      <c r="G128" s="133" t="str">
        <f>'3-IDENTIFICACIÓN DEL RIESGO'!L133</f>
        <v xml:space="preserve"> Investigaciones por parte de órganos de control.</v>
      </c>
      <c r="H128" s="823" t="str">
        <f>'4-VALORACIÓN DEL RIESGO'!G75</f>
        <v>Probable</v>
      </c>
      <c r="I128" s="823" t="str">
        <f>'4-VALORACIÓN DEL RIESGO'!AC75</f>
        <v>Catastrófico</v>
      </c>
      <c r="J128" s="823" t="str">
        <f>'4-VALORACIÓN DEL RIESGO'!AE75</f>
        <v>Extremo</v>
      </c>
      <c r="K128" s="823" t="str">
        <f>'4-VALORACIÓN DEL RIESGO'!AF75</f>
        <v>Reducir</v>
      </c>
      <c r="L128" s="811" t="s">
        <v>1173</v>
      </c>
      <c r="M128" s="796" t="s">
        <v>1320</v>
      </c>
      <c r="N128" s="797"/>
      <c r="O128" s="798"/>
      <c r="P128" s="619" t="str">
        <f>'5-CONTROLES'!G63</f>
        <v>Semestral</v>
      </c>
      <c r="Q128" s="477" t="s">
        <v>738</v>
      </c>
      <c r="R128" s="619" t="str">
        <f>'5-CONTROLES'!AB63</f>
        <v>Moderado</v>
      </c>
      <c r="S128" s="619" t="str">
        <f>'5-CONTROLES'!AC63</f>
        <v>Fuerte</v>
      </c>
      <c r="T128" s="619" t="str">
        <f>'5-CONTROLES'!AD63</f>
        <v>Moderado</v>
      </c>
      <c r="U128" s="619" t="str">
        <f>'5-CONTROLES'!AH63</f>
        <v>Moderado</v>
      </c>
      <c r="V128" s="823" t="str">
        <f>'5-CONTROLES'!AL63</f>
        <v>Posible</v>
      </c>
      <c r="W128" s="823" t="str">
        <f>'5-CONTROLES'!AP63</f>
        <v>Mayor</v>
      </c>
      <c r="X128" s="823" t="str">
        <f>'5-CONTROLES'!AQ63</f>
        <v>Extremo</v>
      </c>
      <c r="Y128" s="823" t="str">
        <f>'5-CONTROLES'!AS63</f>
        <v>Acción preventiva</v>
      </c>
      <c r="Z128" s="811" t="s">
        <v>1174</v>
      </c>
      <c r="AA128" s="495" t="s">
        <v>1175</v>
      </c>
      <c r="AB128" s="495" t="s">
        <v>1176</v>
      </c>
      <c r="AC128" s="495" t="s">
        <v>1177</v>
      </c>
      <c r="AD128" s="813">
        <v>1</v>
      </c>
      <c r="AE128" s="477"/>
      <c r="AF128" s="477"/>
      <c r="AG128" s="477"/>
      <c r="AH128" s="477"/>
      <c r="AI128" s="477"/>
      <c r="AJ128" s="813">
        <v>1</v>
      </c>
      <c r="AK128" s="477"/>
      <c r="AL128" s="477"/>
      <c r="AM128" s="477"/>
      <c r="AN128" s="477"/>
      <c r="AO128" s="477"/>
      <c r="AP128" s="813">
        <v>1</v>
      </c>
    </row>
    <row r="129" spans="2:42" ht="42.75" customHeight="1" x14ac:dyDescent="0.2">
      <c r="B129" s="829"/>
      <c r="C129" s="812"/>
      <c r="D129" s="621"/>
      <c r="E129" s="621"/>
      <c r="F129" s="133" t="str">
        <f>'3-IDENTIFICACIÓN DEL RIESGO'!H134</f>
        <v xml:space="preserve">  Presión indebida por parte de jefes o superiores lo cual conlleva a verificación sesgada de cumplimiento de requisitos de vinculación.</v>
      </c>
      <c r="G129" s="133" t="str">
        <f>'3-IDENTIFICACIÓN DEL RIESGO'!L134</f>
        <v>Perdida de la credibilidad institucional</v>
      </c>
      <c r="H129" s="825"/>
      <c r="I129" s="825"/>
      <c r="J129" s="825"/>
      <c r="K129" s="825"/>
      <c r="L129" s="812"/>
      <c r="M129" s="799"/>
      <c r="N129" s="800"/>
      <c r="O129" s="801"/>
      <c r="P129" s="621"/>
      <c r="Q129" s="479"/>
      <c r="R129" s="621"/>
      <c r="S129" s="621"/>
      <c r="T129" s="621"/>
      <c r="U129" s="621"/>
      <c r="V129" s="825"/>
      <c r="W129" s="825"/>
      <c r="X129" s="825"/>
      <c r="Y129" s="825"/>
      <c r="Z129" s="812"/>
      <c r="AA129" s="496"/>
      <c r="AB129" s="496"/>
      <c r="AC129" s="496"/>
      <c r="AD129" s="814"/>
      <c r="AE129" s="479"/>
      <c r="AF129" s="479"/>
      <c r="AG129" s="479"/>
      <c r="AH129" s="479"/>
      <c r="AI129" s="479"/>
      <c r="AJ129" s="814"/>
      <c r="AK129" s="479"/>
      <c r="AL129" s="479"/>
      <c r="AM129" s="479"/>
      <c r="AN129" s="479"/>
      <c r="AO129" s="479"/>
      <c r="AP129" s="814"/>
    </row>
    <row r="130" spans="2:42" ht="15" hidden="1" customHeight="1" x14ac:dyDescent="0.2">
      <c r="B130" s="829"/>
      <c r="C130" s="811">
        <v>56</v>
      </c>
      <c r="D130" s="619" t="str">
        <f>'3-IDENTIFICACIÓN DEL RIESGO'!G135</f>
        <v>Riesgo 2</v>
      </c>
      <c r="E130" s="619" t="s">
        <v>819</v>
      </c>
      <c r="F130" s="133" t="str">
        <f>'3-IDENTIFICACIÓN DEL RIESGO'!H135</f>
        <v>Causa 1 Riesgo 2</v>
      </c>
      <c r="G130" s="133" t="str">
        <f>'3-IDENTIFICACIÓN DEL RIESGO'!L135</f>
        <v>Consecuencia 1 Riesgo 2</v>
      </c>
      <c r="H130" s="823">
        <f>'4-VALORACIÓN DEL RIESGO'!G76</f>
        <v>0</v>
      </c>
      <c r="I130" s="823" t="str">
        <f>'4-VALORACIÓN DEL RIESGO'!AC76</f>
        <v>Moderado</v>
      </c>
      <c r="J130" s="823" t="b">
        <f>'4-VALORACIÓN DEL RIESGO'!AE76</f>
        <v>0</v>
      </c>
      <c r="K130" s="823" t="str">
        <f>'4-VALORACIÓN DEL RIESGO'!AF76</f>
        <v>Reducir</v>
      </c>
      <c r="L130" s="168" t="s">
        <v>1178</v>
      </c>
      <c r="M130" s="799"/>
      <c r="N130" s="800"/>
      <c r="O130" s="801"/>
      <c r="P130" s="133" t="e">
        <f>'5-CONTROLES'!#REF!</f>
        <v>#REF!</v>
      </c>
      <c r="Q130" s="22"/>
      <c r="R130" s="133" t="e">
        <f>'5-CONTROLES'!#REF!</f>
        <v>#REF!</v>
      </c>
      <c r="S130" s="133" t="e">
        <f>'5-CONTROLES'!#REF!</f>
        <v>#REF!</v>
      </c>
      <c r="T130" s="133" t="e">
        <f>'5-CONTROLES'!#REF!</f>
        <v>#REF!</v>
      </c>
      <c r="U130" s="619" t="e">
        <f>'5-CONTROLES'!#REF!</f>
        <v>#REF!</v>
      </c>
      <c r="V130" s="823" t="e">
        <f>'5-CONTROLES'!#REF!</f>
        <v>#REF!</v>
      </c>
      <c r="W130" s="823" t="e">
        <f>'5-CONTROLES'!#REF!</f>
        <v>#REF!</v>
      </c>
      <c r="X130" s="823" t="e">
        <f>'5-CONTROLES'!#REF!</f>
        <v>#REF!</v>
      </c>
      <c r="Y130" s="823" t="e">
        <f>'5-CONTROLES'!#REF!</f>
        <v>#REF!</v>
      </c>
      <c r="Z130" s="196" t="s">
        <v>1179</v>
      </c>
      <c r="AA130" s="22"/>
      <c r="AB130" s="7"/>
      <c r="AC130" s="22"/>
      <c r="AD130" s="22"/>
      <c r="AE130" s="22"/>
      <c r="AF130" s="22"/>
      <c r="AG130" s="22"/>
      <c r="AH130" s="22"/>
      <c r="AI130" s="22"/>
      <c r="AJ130" s="22"/>
      <c r="AK130" s="22"/>
      <c r="AL130" s="22"/>
      <c r="AM130" s="22"/>
      <c r="AN130" s="22"/>
      <c r="AO130" s="22"/>
      <c r="AP130" s="22"/>
    </row>
    <row r="131" spans="2:42" ht="15" hidden="1" customHeight="1" x14ac:dyDescent="0.2">
      <c r="B131" s="829"/>
      <c r="C131" s="812"/>
      <c r="D131" s="621"/>
      <c r="E131" s="621"/>
      <c r="F131" s="133" t="str">
        <f>'3-IDENTIFICACIÓN DEL RIESGO'!H136</f>
        <v>Causa 2 Riesgo 2</v>
      </c>
      <c r="G131" s="133" t="str">
        <f>'3-IDENTIFICACIÓN DEL RIESGO'!L136</f>
        <v>Consecuencia 2 Riesgo 2</v>
      </c>
      <c r="H131" s="825"/>
      <c r="I131" s="825"/>
      <c r="J131" s="825"/>
      <c r="K131" s="825"/>
      <c r="L131" s="168" t="s">
        <v>1180</v>
      </c>
      <c r="M131" s="799"/>
      <c r="N131" s="800"/>
      <c r="O131" s="801"/>
      <c r="P131" s="133" t="e">
        <f>'5-CONTROLES'!#REF!</f>
        <v>#REF!</v>
      </c>
      <c r="Q131" s="22"/>
      <c r="R131" s="133" t="e">
        <f>'5-CONTROLES'!#REF!</f>
        <v>#REF!</v>
      </c>
      <c r="S131" s="133" t="e">
        <f>'5-CONTROLES'!#REF!</f>
        <v>#REF!</v>
      </c>
      <c r="T131" s="133" t="e">
        <f>'5-CONTROLES'!#REF!</f>
        <v>#REF!</v>
      </c>
      <c r="U131" s="621"/>
      <c r="V131" s="825"/>
      <c r="W131" s="825"/>
      <c r="X131" s="825"/>
      <c r="Y131" s="825"/>
      <c r="Z131" s="196" t="s">
        <v>1181</v>
      </c>
      <c r="AA131" s="22"/>
      <c r="AB131" s="7"/>
      <c r="AC131" s="22"/>
      <c r="AD131" s="22"/>
      <c r="AE131" s="22"/>
      <c r="AF131" s="22"/>
      <c r="AG131" s="22"/>
      <c r="AH131" s="22"/>
      <c r="AI131" s="22"/>
      <c r="AJ131" s="22"/>
      <c r="AK131" s="22"/>
      <c r="AL131" s="22"/>
      <c r="AM131" s="22"/>
      <c r="AN131" s="22"/>
      <c r="AO131" s="22"/>
      <c r="AP131" s="22"/>
    </row>
    <row r="132" spans="2:42" ht="15" hidden="1" customHeight="1" x14ac:dyDescent="0.2">
      <c r="B132" s="829"/>
      <c r="C132" s="811">
        <v>57</v>
      </c>
      <c r="D132" s="619" t="str">
        <f>'3-IDENTIFICACIÓN DEL RIESGO'!G137</f>
        <v>Riesgo 3</v>
      </c>
      <c r="E132" s="619" t="s">
        <v>819</v>
      </c>
      <c r="F132" s="133" t="str">
        <f>'3-IDENTIFICACIÓN DEL RIESGO'!H137</f>
        <v>Causa 1 Riesgo 3</v>
      </c>
      <c r="G132" s="133" t="str">
        <f>'3-IDENTIFICACIÓN DEL RIESGO'!L137</f>
        <v>Consecuencia 1 Riesgo 3</v>
      </c>
      <c r="H132" s="823">
        <f>'4-VALORACIÓN DEL RIESGO'!G77</f>
        <v>0</v>
      </c>
      <c r="I132" s="823" t="str">
        <f>'4-VALORACIÓN DEL RIESGO'!AC77</f>
        <v>Moderado</v>
      </c>
      <c r="J132" s="823" t="b">
        <f>'4-VALORACIÓN DEL RIESGO'!AE77</f>
        <v>0</v>
      </c>
      <c r="K132" s="823" t="str">
        <f>'4-VALORACIÓN DEL RIESGO'!AF77</f>
        <v>Reducir</v>
      </c>
      <c r="L132" s="168" t="s">
        <v>1182</v>
      </c>
      <c r="M132" s="799"/>
      <c r="N132" s="800"/>
      <c r="O132" s="801"/>
      <c r="P132" s="133" t="e">
        <f>'5-CONTROLES'!#REF!</f>
        <v>#REF!</v>
      </c>
      <c r="Q132" s="22"/>
      <c r="R132" s="133" t="e">
        <f>'5-CONTROLES'!#REF!</f>
        <v>#REF!</v>
      </c>
      <c r="S132" s="133" t="e">
        <f>'5-CONTROLES'!#REF!</f>
        <v>#REF!</v>
      </c>
      <c r="T132" s="133" t="e">
        <f>'5-CONTROLES'!#REF!</f>
        <v>#REF!</v>
      </c>
      <c r="U132" s="619" t="e">
        <f>'5-CONTROLES'!#REF!</f>
        <v>#REF!</v>
      </c>
      <c r="V132" s="823" t="e">
        <f>'5-CONTROLES'!#REF!</f>
        <v>#REF!</v>
      </c>
      <c r="W132" s="823" t="e">
        <f>'5-CONTROLES'!#REF!</f>
        <v>#REF!</v>
      </c>
      <c r="X132" s="823" t="e">
        <f>'5-CONTROLES'!#REF!</f>
        <v>#REF!</v>
      </c>
      <c r="Y132" s="823" t="e">
        <f>'5-CONTROLES'!#REF!</f>
        <v>#REF!</v>
      </c>
      <c r="Z132" s="196" t="s">
        <v>1183</v>
      </c>
      <c r="AA132" s="22"/>
      <c r="AB132" s="7"/>
      <c r="AC132" s="22"/>
      <c r="AD132" s="22"/>
      <c r="AE132" s="22"/>
      <c r="AF132" s="22"/>
      <c r="AG132" s="22"/>
      <c r="AH132" s="22"/>
      <c r="AI132" s="22"/>
      <c r="AJ132" s="22"/>
      <c r="AK132" s="22"/>
      <c r="AL132" s="22"/>
      <c r="AM132" s="22"/>
      <c r="AN132" s="22"/>
      <c r="AO132" s="22"/>
      <c r="AP132" s="22"/>
    </row>
    <row r="133" spans="2:42" ht="15" hidden="1" customHeight="1" x14ac:dyDescent="0.2">
      <c r="B133" s="829"/>
      <c r="C133" s="812"/>
      <c r="D133" s="621"/>
      <c r="E133" s="621"/>
      <c r="F133" s="133" t="str">
        <f>'3-IDENTIFICACIÓN DEL RIESGO'!H138</f>
        <v>Causa 2 Riesgo 3</v>
      </c>
      <c r="G133" s="133" t="str">
        <f>'3-IDENTIFICACIÓN DEL RIESGO'!L138</f>
        <v>Consecuencia 2 Riesgo 3</v>
      </c>
      <c r="H133" s="825"/>
      <c r="I133" s="825"/>
      <c r="J133" s="825"/>
      <c r="K133" s="825"/>
      <c r="L133" s="168" t="s">
        <v>1184</v>
      </c>
      <c r="M133" s="799"/>
      <c r="N133" s="800"/>
      <c r="O133" s="801"/>
      <c r="P133" s="133" t="e">
        <f>'5-CONTROLES'!#REF!</f>
        <v>#REF!</v>
      </c>
      <c r="Q133" s="22"/>
      <c r="R133" s="133" t="e">
        <f>'5-CONTROLES'!#REF!</f>
        <v>#REF!</v>
      </c>
      <c r="S133" s="133" t="e">
        <f>'5-CONTROLES'!#REF!</f>
        <v>#REF!</v>
      </c>
      <c r="T133" s="133" t="e">
        <f>'5-CONTROLES'!#REF!</f>
        <v>#REF!</v>
      </c>
      <c r="U133" s="621"/>
      <c r="V133" s="825"/>
      <c r="W133" s="825"/>
      <c r="X133" s="825"/>
      <c r="Y133" s="825"/>
      <c r="Z133" s="196" t="s">
        <v>1185</v>
      </c>
      <c r="AA133" s="22"/>
      <c r="AB133" s="7"/>
      <c r="AC133" s="22"/>
      <c r="AD133" s="22"/>
      <c r="AE133" s="22"/>
      <c r="AF133" s="22"/>
      <c r="AG133" s="22"/>
      <c r="AH133" s="22"/>
      <c r="AI133" s="22"/>
      <c r="AJ133" s="22"/>
      <c r="AK133" s="22"/>
      <c r="AL133" s="22"/>
      <c r="AM133" s="22"/>
      <c r="AN133" s="22"/>
      <c r="AO133" s="22"/>
      <c r="AP133" s="22"/>
    </row>
    <row r="134" spans="2:42" ht="15" hidden="1" customHeight="1" x14ac:dyDescent="0.2">
      <c r="B134" s="829"/>
      <c r="C134" s="811">
        <v>58</v>
      </c>
      <c r="D134" s="619" t="str">
        <f>'3-IDENTIFICACIÓN DEL RIESGO'!G139</f>
        <v>Riesgo 4</v>
      </c>
      <c r="E134" s="619" t="s">
        <v>819</v>
      </c>
      <c r="F134" s="133" t="str">
        <f>'3-IDENTIFICACIÓN DEL RIESGO'!H139</f>
        <v>Causa 1 Riesgo 4</v>
      </c>
      <c r="G134" s="133" t="str">
        <f>'3-IDENTIFICACIÓN DEL RIESGO'!L139</f>
        <v>Consecuencia 1 Riesgo 4</v>
      </c>
      <c r="H134" s="823">
        <f>'4-VALORACIÓN DEL RIESGO'!G78</f>
        <v>0</v>
      </c>
      <c r="I134" s="823" t="str">
        <f>'4-VALORACIÓN DEL RIESGO'!AC78</f>
        <v>Moderado</v>
      </c>
      <c r="J134" s="823" t="b">
        <f>'4-VALORACIÓN DEL RIESGO'!AE78</f>
        <v>0</v>
      </c>
      <c r="K134" s="823" t="str">
        <f>'4-VALORACIÓN DEL RIESGO'!AF78</f>
        <v>Reducir</v>
      </c>
      <c r="L134" s="168" t="s">
        <v>1186</v>
      </c>
      <c r="M134" s="799"/>
      <c r="N134" s="800"/>
      <c r="O134" s="801"/>
      <c r="P134" s="133" t="e">
        <f>'5-CONTROLES'!#REF!</f>
        <v>#REF!</v>
      </c>
      <c r="Q134" s="22"/>
      <c r="R134" s="133" t="e">
        <f>'5-CONTROLES'!#REF!</f>
        <v>#REF!</v>
      </c>
      <c r="S134" s="133" t="e">
        <f>'5-CONTROLES'!#REF!</f>
        <v>#REF!</v>
      </c>
      <c r="T134" s="133" t="e">
        <f>'5-CONTROLES'!#REF!</f>
        <v>#REF!</v>
      </c>
      <c r="U134" s="619" t="e">
        <f>'5-CONTROLES'!#REF!</f>
        <v>#REF!</v>
      </c>
      <c r="V134" s="823" t="e">
        <f>'5-CONTROLES'!#REF!</f>
        <v>#REF!</v>
      </c>
      <c r="W134" s="823" t="e">
        <f>'5-CONTROLES'!#REF!</f>
        <v>#REF!</v>
      </c>
      <c r="X134" s="823" t="e">
        <f>'5-CONTROLES'!#REF!</f>
        <v>#REF!</v>
      </c>
      <c r="Y134" s="823" t="e">
        <f>'5-CONTROLES'!#REF!</f>
        <v>#REF!</v>
      </c>
      <c r="Z134" s="196" t="s">
        <v>1187</v>
      </c>
      <c r="AA134" s="22"/>
      <c r="AB134" s="22"/>
      <c r="AC134" s="22"/>
      <c r="AD134" s="22"/>
      <c r="AE134" s="22"/>
      <c r="AF134" s="22"/>
      <c r="AG134" s="22"/>
      <c r="AH134" s="22"/>
      <c r="AI134" s="22"/>
      <c r="AJ134" s="22"/>
      <c r="AK134" s="22"/>
      <c r="AL134" s="22"/>
      <c r="AM134" s="22"/>
      <c r="AN134" s="22"/>
      <c r="AO134" s="22"/>
      <c r="AP134" s="22"/>
    </row>
    <row r="135" spans="2:42" ht="15" hidden="1" customHeight="1" x14ac:dyDescent="0.2">
      <c r="B135" s="829"/>
      <c r="C135" s="812"/>
      <c r="D135" s="621"/>
      <c r="E135" s="621"/>
      <c r="F135" s="133" t="str">
        <f>'3-IDENTIFICACIÓN DEL RIESGO'!H140</f>
        <v>Causa 2 Riesgo 4</v>
      </c>
      <c r="G135" s="133" t="str">
        <f>'3-IDENTIFICACIÓN DEL RIESGO'!L140</f>
        <v>Consecuencia 2 Riesgo 4</v>
      </c>
      <c r="H135" s="825"/>
      <c r="I135" s="825"/>
      <c r="J135" s="825"/>
      <c r="K135" s="825"/>
      <c r="L135" s="168" t="s">
        <v>1188</v>
      </c>
      <c r="M135" s="799"/>
      <c r="N135" s="800"/>
      <c r="O135" s="801"/>
      <c r="P135" s="133" t="e">
        <f>'5-CONTROLES'!#REF!</f>
        <v>#REF!</v>
      </c>
      <c r="Q135" s="22"/>
      <c r="R135" s="133" t="e">
        <f>'5-CONTROLES'!#REF!</f>
        <v>#REF!</v>
      </c>
      <c r="S135" s="133" t="e">
        <f>'5-CONTROLES'!#REF!</f>
        <v>#REF!</v>
      </c>
      <c r="T135" s="133" t="e">
        <f>'5-CONTROLES'!#REF!</f>
        <v>#REF!</v>
      </c>
      <c r="U135" s="621"/>
      <c r="V135" s="825"/>
      <c r="W135" s="825"/>
      <c r="X135" s="825"/>
      <c r="Y135" s="825"/>
      <c r="Z135" s="196" t="s">
        <v>1189</v>
      </c>
      <c r="AA135" s="22"/>
      <c r="AB135" s="22"/>
      <c r="AC135" s="22"/>
      <c r="AD135" s="22"/>
      <c r="AE135" s="22"/>
      <c r="AF135" s="22"/>
      <c r="AG135" s="22"/>
      <c r="AH135" s="22"/>
      <c r="AI135" s="22"/>
      <c r="AJ135" s="22"/>
      <c r="AK135" s="22"/>
      <c r="AL135" s="22"/>
      <c r="AM135" s="22"/>
      <c r="AN135" s="22"/>
      <c r="AO135" s="22"/>
      <c r="AP135" s="22"/>
    </row>
    <row r="136" spans="2:42" ht="15" hidden="1" customHeight="1" x14ac:dyDescent="0.2">
      <c r="B136" s="829"/>
      <c r="C136" s="811">
        <v>59</v>
      </c>
      <c r="D136" s="619" t="str">
        <f>'3-IDENTIFICACIÓN DEL RIESGO'!G141</f>
        <v>Riesgo 5</v>
      </c>
      <c r="E136" s="619" t="s">
        <v>819</v>
      </c>
      <c r="F136" s="133" t="str">
        <f>'3-IDENTIFICACIÓN DEL RIESGO'!H141</f>
        <v>Causa 1 Riesgo 5</v>
      </c>
      <c r="G136" s="133" t="str">
        <f>'3-IDENTIFICACIÓN DEL RIESGO'!L141</f>
        <v>Consecuencia 1 Riesgo 5</v>
      </c>
      <c r="H136" s="823">
        <f>'4-VALORACIÓN DEL RIESGO'!G79</f>
        <v>0</v>
      </c>
      <c r="I136" s="823" t="str">
        <f>'4-VALORACIÓN DEL RIESGO'!AC79</f>
        <v>Moderado</v>
      </c>
      <c r="J136" s="823" t="b">
        <f>'4-VALORACIÓN DEL RIESGO'!AE79</f>
        <v>0</v>
      </c>
      <c r="K136" s="823" t="str">
        <f>'4-VALORACIÓN DEL RIESGO'!AF79</f>
        <v>Reducir</v>
      </c>
      <c r="L136" s="168" t="s">
        <v>1190</v>
      </c>
      <c r="M136" s="799"/>
      <c r="N136" s="800"/>
      <c r="O136" s="801"/>
      <c r="P136" s="133" t="e">
        <f>'5-CONTROLES'!#REF!</f>
        <v>#REF!</v>
      </c>
      <c r="Q136" s="5"/>
      <c r="R136" s="133" t="e">
        <f>'5-CONTROLES'!#REF!</f>
        <v>#REF!</v>
      </c>
      <c r="S136" s="133" t="e">
        <f>'5-CONTROLES'!#REF!</f>
        <v>#REF!</v>
      </c>
      <c r="T136" s="133" t="e">
        <f>'5-CONTROLES'!#REF!</f>
        <v>#REF!</v>
      </c>
      <c r="U136" s="619" t="e">
        <f>'5-CONTROLES'!#REF!</f>
        <v>#REF!</v>
      </c>
      <c r="V136" s="823" t="e">
        <f>'5-CONTROLES'!#REF!</f>
        <v>#REF!</v>
      </c>
      <c r="W136" s="823" t="e">
        <f>'5-CONTROLES'!#REF!</f>
        <v>#REF!</v>
      </c>
      <c r="X136" s="823" t="e">
        <f>'5-CONTROLES'!#REF!</f>
        <v>#REF!</v>
      </c>
      <c r="Y136" s="823" t="e">
        <f>'5-CONTROLES'!#REF!</f>
        <v>#REF!</v>
      </c>
      <c r="Z136" s="196" t="s">
        <v>1191</v>
      </c>
      <c r="AA136" s="5"/>
      <c r="AB136" s="5"/>
      <c r="AC136" s="22"/>
      <c r="AD136" s="22"/>
      <c r="AE136" s="22"/>
      <c r="AF136" s="22"/>
      <c r="AG136" s="22"/>
      <c r="AH136" s="22"/>
      <c r="AI136" s="22"/>
      <c r="AJ136" s="22"/>
      <c r="AK136" s="22"/>
      <c r="AL136" s="22"/>
      <c r="AM136" s="22"/>
      <c r="AN136" s="22"/>
      <c r="AO136" s="22"/>
      <c r="AP136" s="22"/>
    </row>
    <row r="137" spans="2:42" ht="15" hidden="1" customHeight="1" x14ac:dyDescent="0.2">
      <c r="B137" s="830"/>
      <c r="C137" s="812"/>
      <c r="D137" s="621"/>
      <c r="E137" s="621"/>
      <c r="F137" s="133" t="str">
        <f>'3-IDENTIFICACIÓN DEL RIESGO'!H142</f>
        <v>Causa 2 Riesgo 5</v>
      </c>
      <c r="G137" s="133" t="str">
        <f>'3-IDENTIFICACIÓN DEL RIESGO'!L142</f>
        <v>Consecuencia 2 Riesgo 5</v>
      </c>
      <c r="H137" s="825"/>
      <c r="I137" s="825"/>
      <c r="J137" s="825"/>
      <c r="K137" s="825"/>
      <c r="L137" s="168" t="s">
        <v>1192</v>
      </c>
      <c r="M137" s="799"/>
      <c r="N137" s="800"/>
      <c r="O137" s="801"/>
      <c r="P137" s="133" t="e">
        <f>'5-CONTROLES'!#REF!</f>
        <v>#REF!</v>
      </c>
      <c r="Q137" s="5"/>
      <c r="R137" s="133" t="e">
        <f>'5-CONTROLES'!#REF!</f>
        <v>#REF!</v>
      </c>
      <c r="S137" s="133" t="e">
        <f>'5-CONTROLES'!#REF!</f>
        <v>#REF!</v>
      </c>
      <c r="T137" s="133" t="e">
        <f>'5-CONTROLES'!#REF!</f>
        <v>#REF!</v>
      </c>
      <c r="U137" s="621"/>
      <c r="V137" s="825"/>
      <c r="W137" s="825"/>
      <c r="X137" s="825"/>
      <c r="Y137" s="825"/>
      <c r="Z137" s="196" t="s">
        <v>1193</v>
      </c>
      <c r="AA137" s="5"/>
      <c r="AB137" s="5"/>
      <c r="AC137" s="22"/>
      <c r="AD137" s="12"/>
      <c r="AE137" s="22"/>
      <c r="AF137" s="22"/>
      <c r="AG137" s="22"/>
      <c r="AH137" s="22"/>
      <c r="AI137" s="22"/>
      <c r="AJ137" s="22"/>
      <c r="AK137" s="22"/>
      <c r="AL137" s="22"/>
      <c r="AM137" s="12"/>
      <c r="AN137" s="22"/>
      <c r="AO137" s="22"/>
      <c r="AP137" s="12"/>
    </row>
    <row r="138" spans="2:42" ht="345" customHeight="1" x14ac:dyDescent="0.2">
      <c r="B138" s="832" t="str">
        <f>'3-IDENTIFICACIÓN DEL RIESGO'!B143</f>
        <v>Apoyo Jurídico</v>
      </c>
      <c r="C138" s="811" t="s">
        <v>1194</v>
      </c>
      <c r="D138" s="619" t="str">
        <f>'3-IDENTIFICACIÓN DEL RIESGO'!G143</f>
        <v>Posibilidad de ocurrencia de hechos de prevaricato en las actuaciones administrativas de la Oficina Jurídica relacionadas con la emisión de conceptos jurídicos o en la gestión del cobro coactivo, así como en la defensa técnica frente a demandas, acciones de tutela y demás requerimientos de los jueces de la república.</v>
      </c>
      <c r="E138" s="619" t="s">
        <v>819</v>
      </c>
      <c r="F138" s="133" t="str">
        <f>'3-IDENTIFICACIÓN DEL RIESGO'!H143</f>
        <v xml:space="preserve">Beneficios particulares del colaborador.	</v>
      </c>
      <c r="G138" s="133" t="str">
        <f>'3-IDENTIFICACIÓN DEL RIESGO'!L143</f>
        <v>Investigaciones y sanciones.</v>
      </c>
      <c r="H138" s="823" t="str">
        <f>'4-VALORACIÓN DEL RIESGO'!G80</f>
        <v>Posible</v>
      </c>
      <c r="I138" s="823" t="str">
        <f>'4-VALORACIÓN DEL RIESGO'!AC80</f>
        <v>Catastrófico</v>
      </c>
      <c r="J138" s="823" t="str">
        <f>'4-VALORACIÓN DEL RIESGO'!AE80</f>
        <v>Extremo</v>
      </c>
      <c r="K138" s="823" t="str">
        <f>'4-VALORACIÓN DEL RIESGO'!AF80</f>
        <v>Reducir</v>
      </c>
      <c r="L138" s="868" t="s">
        <v>1195</v>
      </c>
      <c r="M138" s="799"/>
      <c r="N138" s="800"/>
      <c r="O138" s="801"/>
      <c r="P138" s="619" t="str">
        <f>'5-CONTROLES'!G65</f>
        <v>Mensual</v>
      </c>
      <c r="Q138" s="477" t="s">
        <v>1196</v>
      </c>
      <c r="R138" s="619" t="str">
        <f>'5-CONTROLES'!AB65</f>
        <v>Fuerte</v>
      </c>
      <c r="S138" s="619" t="str">
        <f>'5-CONTROLES'!AC65</f>
        <v>Fuerte</v>
      </c>
      <c r="T138" s="619" t="str">
        <f>'5-CONTROLES'!AD65</f>
        <v>Fuerte</v>
      </c>
      <c r="U138" s="619" t="str">
        <f>'5-CONTROLES'!AH65</f>
        <v>Fuerte</v>
      </c>
      <c r="V138" s="823" t="str">
        <f>'5-CONTROLES'!AL65</f>
        <v>Rara Vez</v>
      </c>
      <c r="W138" s="823" t="str">
        <f>'5-CONTROLES'!AP65</f>
        <v>Moderado</v>
      </c>
      <c r="X138" s="823" t="str">
        <f>'5-CONTROLES'!AQ65</f>
        <v>Moderado</v>
      </c>
      <c r="Y138" s="823" t="str">
        <f>'5-CONTROLES'!AS65</f>
        <v>Acción preventiva</v>
      </c>
      <c r="Z138" s="196" t="s">
        <v>1197</v>
      </c>
      <c r="AA138" s="22" t="s">
        <v>1198</v>
      </c>
      <c r="AB138" s="198" t="s">
        <v>1199</v>
      </c>
      <c r="AC138" s="198" t="s">
        <v>1200</v>
      </c>
      <c r="AD138" s="197">
        <v>1</v>
      </c>
      <c r="AE138" s="198"/>
      <c r="AF138" s="198"/>
      <c r="AG138" s="198"/>
      <c r="AH138" s="198"/>
      <c r="AI138" s="198"/>
      <c r="AJ138" s="198"/>
      <c r="AK138" s="198"/>
      <c r="AL138" s="198"/>
      <c r="AM138" s="198"/>
      <c r="AN138" s="198"/>
      <c r="AO138" s="198"/>
      <c r="AP138" s="198">
        <v>1</v>
      </c>
    </row>
    <row r="139" spans="2:42" ht="62.25" customHeight="1" x14ac:dyDescent="0.2">
      <c r="B139" s="832"/>
      <c r="C139" s="812"/>
      <c r="D139" s="621"/>
      <c r="E139" s="621"/>
      <c r="F139" s="133" t="str">
        <f>'3-IDENTIFICACIÓN DEL RIESGO'!H144</f>
        <v>Presiones indebidas.</v>
      </c>
      <c r="G139" s="133" t="str">
        <f>'3-IDENTIFICACIÓN DEL RIESGO'!L144</f>
        <v xml:space="preserve">Detrimento patrimonial y pérdida de credibilidad institucional (interna y externa)	</v>
      </c>
      <c r="H139" s="825"/>
      <c r="I139" s="825"/>
      <c r="J139" s="825"/>
      <c r="K139" s="825"/>
      <c r="L139" s="869"/>
      <c r="M139" s="799"/>
      <c r="N139" s="800"/>
      <c r="O139" s="801"/>
      <c r="P139" s="621"/>
      <c r="Q139" s="479"/>
      <c r="R139" s="621"/>
      <c r="S139" s="621"/>
      <c r="T139" s="621"/>
      <c r="U139" s="621"/>
      <c r="V139" s="825"/>
      <c r="W139" s="825"/>
      <c r="X139" s="825"/>
      <c r="Y139" s="825"/>
      <c r="Z139" s="196" t="s">
        <v>1201</v>
      </c>
      <c r="AA139" s="22" t="s">
        <v>1202</v>
      </c>
      <c r="AB139" s="198" t="s">
        <v>1203</v>
      </c>
      <c r="AC139" s="198" t="s">
        <v>1204</v>
      </c>
      <c r="AD139" s="197">
        <v>24</v>
      </c>
      <c r="AE139" s="198">
        <v>2</v>
      </c>
      <c r="AF139" s="198">
        <v>2</v>
      </c>
      <c r="AG139" s="198">
        <v>2</v>
      </c>
      <c r="AH139" s="198">
        <v>2</v>
      </c>
      <c r="AI139" s="198">
        <v>2</v>
      </c>
      <c r="AJ139" s="198">
        <v>2</v>
      </c>
      <c r="AK139" s="198">
        <v>2</v>
      </c>
      <c r="AL139" s="198">
        <v>2</v>
      </c>
      <c r="AM139" s="198">
        <v>2</v>
      </c>
      <c r="AN139" s="198">
        <v>2</v>
      </c>
      <c r="AO139" s="198">
        <v>2</v>
      </c>
      <c r="AP139" s="198">
        <v>2</v>
      </c>
    </row>
    <row r="140" spans="2:42" ht="393" customHeight="1" x14ac:dyDescent="0.2">
      <c r="B140" s="832"/>
      <c r="C140" s="811" t="s">
        <v>1205</v>
      </c>
      <c r="D140" s="619" t="str">
        <f>'3-IDENTIFICACIÓN DEL RIESGO'!G145</f>
        <v>La probabilidad de que ocurran actos de cohecho en las acciones administrativas de la Oficina Jurídica ya sea en la emisión de conceptos jurídicos o en la gestión del cobro coactivo, así como en la defensa técnica frente a demandas, acciones de tutela y demás requerimientos de los jueces de la república.</v>
      </c>
      <c r="E140" s="619" t="s">
        <v>819</v>
      </c>
      <c r="F140" s="133" t="str">
        <f>'3-IDENTIFICACIÓN DEL RIESGO'!H145</f>
        <v xml:space="preserve">Beneficios particulares del colaborador.	</v>
      </c>
      <c r="G140" s="133" t="str">
        <f>'3-IDENTIFICACIÓN DEL RIESGO'!L145</f>
        <v xml:space="preserve"> Investigaciones y sanciones.</v>
      </c>
      <c r="H140" s="823" t="str">
        <f>'4-VALORACIÓN DEL RIESGO'!G81</f>
        <v>Posible</v>
      </c>
      <c r="I140" s="823" t="str">
        <f>'4-VALORACIÓN DEL RIESGO'!AC81</f>
        <v>Catastrófico</v>
      </c>
      <c r="J140" s="823" t="str">
        <f>'4-VALORACIÓN DEL RIESGO'!AE81</f>
        <v>Extremo</v>
      </c>
      <c r="K140" s="823" t="str">
        <f>'4-VALORACIÓN DEL RIESGO'!AF81</f>
        <v>Reducir</v>
      </c>
      <c r="L140" s="811" t="s">
        <v>1206</v>
      </c>
      <c r="M140" s="799"/>
      <c r="N140" s="800"/>
      <c r="O140" s="801"/>
      <c r="P140" s="619" t="str">
        <f>'5-CONTROLES'!G67</f>
        <v>Mensual</v>
      </c>
      <c r="Q140" s="477" t="s">
        <v>1196</v>
      </c>
      <c r="R140" s="619" t="str">
        <f>'5-CONTROLES'!AB67</f>
        <v>Fuerte</v>
      </c>
      <c r="S140" s="619" t="str">
        <f>'5-CONTROLES'!AC67</f>
        <v>Fuerte</v>
      </c>
      <c r="T140" s="619" t="str">
        <f>'5-CONTROLES'!AD67</f>
        <v>Fuerte</v>
      </c>
      <c r="U140" s="619" t="str">
        <f>'5-CONTROLES'!AD67</f>
        <v>Fuerte</v>
      </c>
      <c r="V140" s="823" t="str">
        <f>'5-CONTROLES'!AL65</f>
        <v>Rara Vez</v>
      </c>
      <c r="W140" s="823" t="str">
        <f>'5-CONTROLES'!AP65</f>
        <v>Moderado</v>
      </c>
      <c r="X140" s="823" t="str">
        <f>'5-CONTROLES'!AQ65</f>
        <v>Moderado</v>
      </c>
      <c r="Y140" s="823" t="str">
        <f>'5-CONTROLES'!AS65</f>
        <v>Acción preventiva</v>
      </c>
      <c r="Z140" s="811" t="s">
        <v>1207</v>
      </c>
      <c r="AA140" s="477" t="s">
        <v>1208</v>
      </c>
      <c r="AB140" s="495" t="s">
        <v>1209</v>
      </c>
      <c r="AC140" s="495" t="s">
        <v>1210</v>
      </c>
      <c r="AD140" s="870">
        <v>4</v>
      </c>
      <c r="AE140" s="495">
        <v>1</v>
      </c>
      <c r="AF140" s="495"/>
      <c r="AG140" s="495"/>
      <c r="AH140" s="495">
        <v>1</v>
      </c>
      <c r="AI140" s="495"/>
      <c r="AJ140" s="495"/>
      <c r="AK140" s="495">
        <v>1</v>
      </c>
      <c r="AL140" s="495"/>
      <c r="AM140" s="495"/>
      <c r="AN140" s="495">
        <v>1</v>
      </c>
      <c r="AO140" s="495"/>
      <c r="AP140" s="495"/>
    </row>
    <row r="141" spans="2:42" ht="64.5" customHeight="1" x14ac:dyDescent="0.2">
      <c r="B141" s="832"/>
      <c r="C141" s="812"/>
      <c r="D141" s="621"/>
      <c r="E141" s="621"/>
      <c r="F141" s="133" t="str">
        <f>'3-IDENTIFICACIÓN DEL RIESGO'!H146</f>
        <v>Presiones indebidas.</v>
      </c>
      <c r="G141" s="133" t="str">
        <f>'3-IDENTIFICACIÓN DEL RIESGO'!L146</f>
        <v xml:space="preserve"> Detrimento patrimonial y pérdida de credibilidad institucional (interna y externa)	</v>
      </c>
      <c r="H141" s="825"/>
      <c r="I141" s="825"/>
      <c r="J141" s="825"/>
      <c r="K141" s="825"/>
      <c r="L141" s="812"/>
      <c r="M141" s="799"/>
      <c r="N141" s="800"/>
      <c r="O141" s="801"/>
      <c r="P141" s="621"/>
      <c r="Q141" s="479"/>
      <c r="R141" s="621"/>
      <c r="S141" s="621"/>
      <c r="T141" s="621"/>
      <c r="U141" s="621"/>
      <c r="V141" s="825"/>
      <c r="W141" s="825"/>
      <c r="X141" s="825"/>
      <c r="Y141" s="825"/>
      <c r="Z141" s="812"/>
      <c r="AA141" s="479"/>
      <c r="AB141" s="496"/>
      <c r="AC141" s="496"/>
      <c r="AD141" s="871"/>
      <c r="AE141" s="496"/>
      <c r="AF141" s="496"/>
      <c r="AG141" s="496"/>
      <c r="AH141" s="496"/>
      <c r="AI141" s="496"/>
      <c r="AJ141" s="496"/>
      <c r="AK141" s="496"/>
      <c r="AL141" s="496"/>
      <c r="AM141" s="496"/>
      <c r="AN141" s="496"/>
      <c r="AO141" s="496"/>
      <c r="AP141" s="496"/>
    </row>
    <row r="142" spans="2:42" ht="15" hidden="1" customHeight="1" x14ac:dyDescent="0.2">
      <c r="B142" s="832"/>
      <c r="C142" s="811">
        <v>62</v>
      </c>
      <c r="D142" s="619" t="str">
        <f>'3-IDENTIFICACIÓN DEL RIESGO'!G147</f>
        <v>Riesgo 3</v>
      </c>
      <c r="E142" s="619" t="s">
        <v>819</v>
      </c>
      <c r="F142" s="133" t="str">
        <f>'3-IDENTIFICACIÓN DEL RIESGO'!H147</f>
        <v>Causa 1 Riesgo 3</v>
      </c>
      <c r="G142" s="133" t="str">
        <f>'3-IDENTIFICACIÓN DEL RIESGO'!L147</f>
        <v>Consecuencia 1 Riesgo 3</v>
      </c>
      <c r="H142" s="823">
        <f>'4-VALORACIÓN DEL RIESGO'!G82</f>
        <v>0</v>
      </c>
      <c r="I142" s="823" t="str">
        <f>'4-VALORACIÓN DEL RIESGO'!AC82</f>
        <v>Moderado</v>
      </c>
      <c r="J142" s="823" t="b">
        <f>'4-VALORACIÓN DEL RIESGO'!AE82</f>
        <v>0</v>
      </c>
      <c r="K142" s="823" t="str">
        <f>'4-VALORACIÓN DEL RIESGO'!AF82</f>
        <v>Reducir</v>
      </c>
      <c r="L142" s="168" t="s">
        <v>1211</v>
      </c>
      <c r="M142" s="799"/>
      <c r="N142" s="800"/>
      <c r="O142" s="801"/>
      <c r="P142" s="133" t="e">
        <f>'5-CONTROLES'!#REF!</f>
        <v>#REF!</v>
      </c>
      <c r="Q142" s="22"/>
      <c r="R142" s="133" t="e">
        <f>'5-CONTROLES'!#REF!</f>
        <v>#REF!</v>
      </c>
      <c r="S142" s="133" t="e">
        <f>'5-CONTROLES'!#REF!</f>
        <v>#REF!</v>
      </c>
      <c r="T142" s="133" t="e">
        <f>'5-CONTROLES'!#REF!</f>
        <v>#REF!</v>
      </c>
      <c r="U142" s="619" t="e">
        <f>'5-CONTROLES'!#REF!</f>
        <v>#REF!</v>
      </c>
      <c r="V142" s="823" t="e">
        <f>'5-CONTROLES'!AL67</f>
        <v>#REF!</v>
      </c>
      <c r="W142" s="823" t="e">
        <f>'5-CONTROLES'!#REF!</f>
        <v>#REF!</v>
      </c>
      <c r="X142" s="823" t="e">
        <f>'5-CONTROLES'!#REF!</f>
        <v>#REF!</v>
      </c>
      <c r="Y142" s="823" t="e">
        <f>'5-CONTROLES'!#REF!</f>
        <v>#REF!</v>
      </c>
      <c r="Z142" s="196" t="s">
        <v>1212</v>
      </c>
      <c r="AA142" s="22"/>
      <c r="AB142" s="22"/>
      <c r="AC142" s="22"/>
      <c r="AD142" s="22"/>
      <c r="AE142" s="22"/>
      <c r="AF142" s="22"/>
      <c r="AG142" s="22"/>
      <c r="AH142" s="22"/>
      <c r="AI142" s="22"/>
      <c r="AJ142" s="22"/>
      <c r="AK142" s="22"/>
      <c r="AL142" s="22"/>
      <c r="AM142" s="22"/>
      <c r="AN142" s="22"/>
      <c r="AO142" s="22"/>
      <c r="AP142" s="22"/>
    </row>
    <row r="143" spans="2:42" ht="15" hidden="1" customHeight="1" x14ac:dyDescent="0.2">
      <c r="B143" s="832"/>
      <c r="C143" s="812"/>
      <c r="D143" s="621"/>
      <c r="E143" s="621"/>
      <c r="F143" s="133" t="str">
        <f>'3-IDENTIFICACIÓN DEL RIESGO'!H148</f>
        <v>Causa 2 Riesgo 3</v>
      </c>
      <c r="G143" s="133" t="str">
        <f>'3-IDENTIFICACIÓN DEL RIESGO'!L148</f>
        <v>Consecuencia 2 Riesgo 3</v>
      </c>
      <c r="H143" s="825"/>
      <c r="I143" s="825"/>
      <c r="J143" s="825"/>
      <c r="K143" s="825"/>
      <c r="L143" s="168" t="s">
        <v>1213</v>
      </c>
      <c r="M143" s="799"/>
      <c r="N143" s="800"/>
      <c r="O143" s="801"/>
      <c r="P143" s="133" t="e">
        <f>'5-CONTROLES'!#REF!</f>
        <v>#REF!</v>
      </c>
      <c r="Q143" s="22"/>
      <c r="R143" s="133" t="e">
        <f>'5-CONTROLES'!#REF!</f>
        <v>#REF!</v>
      </c>
      <c r="S143" s="133" t="e">
        <f>'5-CONTROLES'!#REF!</f>
        <v>#REF!</v>
      </c>
      <c r="T143" s="133" t="e">
        <f>'5-CONTROLES'!#REF!</f>
        <v>#REF!</v>
      </c>
      <c r="U143" s="621"/>
      <c r="V143" s="825"/>
      <c r="W143" s="825"/>
      <c r="X143" s="825"/>
      <c r="Y143" s="825"/>
      <c r="Z143" s="196" t="s">
        <v>1214</v>
      </c>
      <c r="AA143" s="22"/>
      <c r="AB143" s="22"/>
      <c r="AC143" s="22"/>
      <c r="AD143" s="22"/>
      <c r="AE143" s="22"/>
      <c r="AF143" s="22"/>
      <c r="AG143" s="22"/>
      <c r="AH143" s="22"/>
      <c r="AI143" s="22"/>
      <c r="AJ143" s="22"/>
      <c r="AK143" s="22"/>
      <c r="AL143" s="22"/>
      <c r="AM143" s="22"/>
      <c r="AN143" s="22"/>
      <c r="AO143" s="22"/>
      <c r="AP143" s="22"/>
    </row>
    <row r="144" spans="2:42" ht="15" hidden="1" customHeight="1" x14ac:dyDescent="0.2">
      <c r="B144" s="832"/>
      <c r="C144" s="811">
        <v>63</v>
      </c>
      <c r="D144" s="619" t="str">
        <f>'3-IDENTIFICACIÓN DEL RIESGO'!G149</f>
        <v>Riesgo 4</v>
      </c>
      <c r="E144" s="619" t="s">
        <v>819</v>
      </c>
      <c r="F144" s="133" t="str">
        <f>'3-IDENTIFICACIÓN DEL RIESGO'!H149</f>
        <v>Causa 1 Riesgo 4</v>
      </c>
      <c r="G144" s="133" t="str">
        <f>'3-IDENTIFICACIÓN DEL RIESGO'!L149</f>
        <v>Consecuencia 1 Riesgo 4</v>
      </c>
      <c r="H144" s="823">
        <f>'4-VALORACIÓN DEL RIESGO'!G83</f>
        <v>0</v>
      </c>
      <c r="I144" s="823" t="str">
        <f>'4-VALORACIÓN DEL RIESGO'!AC83</f>
        <v>Moderado</v>
      </c>
      <c r="J144" s="823" t="b">
        <f>'4-VALORACIÓN DEL RIESGO'!AE83</f>
        <v>0</v>
      </c>
      <c r="K144" s="823" t="str">
        <f>'4-VALORACIÓN DEL RIESGO'!AF83</f>
        <v>Reducir</v>
      </c>
      <c r="L144" s="168" t="s">
        <v>1215</v>
      </c>
      <c r="M144" s="799"/>
      <c r="N144" s="800"/>
      <c r="O144" s="801"/>
      <c r="P144" s="133" t="e">
        <f>'5-CONTROLES'!#REF!</f>
        <v>#REF!</v>
      </c>
      <c r="Q144" s="22"/>
      <c r="R144" s="133" t="e">
        <f>'5-CONTROLES'!#REF!</f>
        <v>#REF!</v>
      </c>
      <c r="S144" s="133" t="e">
        <f>'5-CONTROLES'!#REF!</f>
        <v>#REF!</v>
      </c>
      <c r="T144" s="133" t="e">
        <f>'5-CONTROLES'!#REF!</f>
        <v>#REF!</v>
      </c>
      <c r="U144" s="619" t="e">
        <f>'5-CONTROLES'!#REF!</f>
        <v>#REF!</v>
      </c>
      <c r="V144" s="823" t="e">
        <f>'5-CONTROLES'!#REF!</f>
        <v>#REF!</v>
      </c>
      <c r="W144" s="823" t="e">
        <f>'5-CONTROLES'!#REF!</f>
        <v>#REF!</v>
      </c>
      <c r="X144" s="823" t="e">
        <f>'5-CONTROLES'!#REF!</f>
        <v>#REF!</v>
      </c>
      <c r="Y144" s="823" t="e">
        <f>'5-CONTROLES'!#REF!</f>
        <v>#REF!</v>
      </c>
      <c r="Z144" s="196" t="s">
        <v>1216</v>
      </c>
      <c r="AA144" s="22"/>
      <c r="AB144" s="22"/>
      <c r="AC144" s="22"/>
      <c r="AD144" s="22"/>
      <c r="AE144" s="22"/>
      <c r="AF144" s="22"/>
      <c r="AG144" s="22"/>
      <c r="AH144" s="22"/>
      <c r="AI144" s="22"/>
      <c r="AJ144" s="22"/>
      <c r="AK144" s="22"/>
      <c r="AL144" s="22"/>
      <c r="AM144" s="22"/>
      <c r="AN144" s="22"/>
      <c r="AO144" s="22"/>
      <c r="AP144" s="22"/>
    </row>
    <row r="145" spans="2:42" ht="15" hidden="1" customHeight="1" x14ac:dyDescent="0.2">
      <c r="B145" s="832"/>
      <c r="C145" s="812"/>
      <c r="D145" s="621"/>
      <c r="E145" s="621"/>
      <c r="F145" s="133" t="str">
        <f>'3-IDENTIFICACIÓN DEL RIESGO'!H150</f>
        <v>Causa 2 Riesgo 4</v>
      </c>
      <c r="G145" s="133" t="str">
        <f>'3-IDENTIFICACIÓN DEL RIESGO'!L150</f>
        <v>Consecuencia 2 Riesgo 4</v>
      </c>
      <c r="H145" s="825"/>
      <c r="I145" s="825"/>
      <c r="J145" s="825"/>
      <c r="K145" s="825"/>
      <c r="L145" s="168" t="s">
        <v>1217</v>
      </c>
      <c r="M145" s="799"/>
      <c r="N145" s="800"/>
      <c r="O145" s="801"/>
      <c r="P145" s="133" t="e">
        <f>'5-CONTROLES'!#REF!</f>
        <v>#REF!</v>
      </c>
      <c r="Q145" s="22"/>
      <c r="R145" s="133" t="e">
        <f>'5-CONTROLES'!#REF!</f>
        <v>#REF!</v>
      </c>
      <c r="S145" s="133" t="e">
        <f>'5-CONTROLES'!#REF!</f>
        <v>#REF!</v>
      </c>
      <c r="T145" s="133" t="e">
        <f>'5-CONTROLES'!#REF!</f>
        <v>#REF!</v>
      </c>
      <c r="U145" s="621"/>
      <c r="V145" s="825"/>
      <c r="W145" s="825"/>
      <c r="X145" s="825"/>
      <c r="Y145" s="825"/>
      <c r="Z145" s="196" t="s">
        <v>1218</v>
      </c>
      <c r="AA145" s="22"/>
      <c r="AB145" s="22"/>
      <c r="AC145" s="22"/>
      <c r="AD145" s="22"/>
      <c r="AE145" s="22"/>
      <c r="AF145" s="22"/>
      <c r="AG145" s="22"/>
      <c r="AH145" s="22"/>
      <c r="AI145" s="22"/>
      <c r="AJ145" s="22"/>
      <c r="AK145" s="22"/>
      <c r="AL145" s="22"/>
      <c r="AM145" s="22"/>
      <c r="AN145" s="22"/>
      <c r="AO145" s="22"/>
      <c r="AP145" s="22"/>
    </row>
    <row r="146" spans="2:42" ht="15" hidden="1" customHeight="1" x14ac:dyDescent="0.2">
      <c r="B146" s="832"/>
      <c r="C146" s="811">
        <v>64</v>
      </c>
      <c r="D146" s="619" t="str">
        <f>'3-IDENTIFICACIÓN DEL RIESGO'!G151</f>
        <v>Riesgo 5</v>
      </c>
      <c r="E146" s="619" t="s">
        <v>819</v>
      </c>
      <c r="F146" s="133" t="str">
        <f>'3-IDENTIFICACIÓN DEL RIESGO'!H151</f>
        <v>Causa 1 Riesgo 5</v>
      </c>
      <c r="G146" s="133" t="str">
        <f>'3-IDENTIFICACIÓN DEL RIESGO'!L151</f>
        <v>Consecuencia 1 Riesgo 5</v>
      </c>
      <c r="H146" s="823">
        <f>'4-VALORACIÓN DEL RIESGO'!G84</f>
        <v>0</v>
      </c>
      <c r="I146" s="823" t="str">
        <f>'4-VALORACIÓN DEL RIESGO'!AC84</f>
        <v>Moderado</v>
      </c>
      <c r="J146" s="823" t="b">
        <f>'4-VALORACIÓN DEL RIESGO'!AE84</f>
        <v>0</v>
      </c>
      <c r="K146" s="823" t="str">
        <f>'4-VALORACIÓN DEL RIESGO'!AF84</f>
        <v>Reducir</v>
      </c>
      <c r="L146" s="168" t="s">
        <v>1219</v>
      </c>
      <c r="M146" s="799"/>
      <c r="N146" s="800"/>
      <c r="O146" s="801"/>
      <c r="P146" s="133" t="e">
        <f>'5-CONTROLES'!#REF!</f>
        <v>#REF!</v>
      </c>
      <c r="Q146" s="22"/>
      <c r="R146" s="133" t="e">
        <f>'5-CONTROLES'!#REF!</f>
        <v>#REF!</v>
      </c>
      <c r="S146" s="133" t="e">
        <f>'5-CONTROLES'!#REF!</f>
        <v>#REF!</v>
      </c>
      <c r="T146" s="133" t="e">
        <f>'5-CONTROLES'!#REF!</f>
        <v>#REF!</v>
      </c>
      <c r="U146" s="619" t="e">
        <f>'5-CONTROLES'!#REF!</f>
        <v>#REF!</v>
      </c>
      <c r="V146" s="823" t="e">
        <f>'5-CONTROLES'!#REF!</f>
        <v>#REF!</v>
      </c>
      <c r="W146" s="823" t="e">
        <f>'5-CONTROLES'!#REF!</f>
        <v>#REF!</v>
      </c>
      <c r="X146" s="823" t="e">
        <f>'5-CONTROLES'!#REF!</f>
        <v>#REF!</v>
      </c>
      <c r="Y146" s="823" t="e">
        <f>'5-CONTROLES'!#REF!</f>
        <v>#REF!</v>
      </c>
      <c r="Z146" s="196" t="s">
        <v>1220</v>
      </c>
      <c r="AA146" s="22"/>
      <c r="AB146" s="22"/>
      <c r="AC146" s="22"/>
      <c r="AD146" s="22"/>
      <c r="AE146" s="22"/>
      <c r="AF146" s="22"/>
      <c r="AG146" s="22"/>
      <c r="AH146" s="22"/>
      <c r="AI146" s="22"/>
      <c r="AJ146" s="22"/>
      <c r="AK146" s="22"/>
      <c r="AL146" s="22"/>
      <c r="AM146" s="22"/>
      <c r="AN146" s="22"/>
      <c r="AO146" s="22"/>
      <c r="AP146" s="22"/>
    </row>
    <row r="147" spans="2:42" ht="15" hidden="1" customHeight="1" x14ac:dyDescent="0.2">
      <c r="B147" s="832"/>
      <c r="C147" s="812"/>
      <c r="D147" s="621"/>
      <c r="E147" s="621"/>
      <c r="F147" s="133" t="str">
        <f>'3-IDENTIFICACIÓN DEL RIESGO'!H152</f>
        <v>Causa 2 Riesgo 5</v>
      </c>
      <c r="G147" s="133" t="str">
        <f>'3-IDENTIFICACIÓN DEL RIESGO'!L152</f>
        <v>Consecuencia 2 Riesgo 5</v>
      </c>
      <c r="H147" s="825"/>
      <c r="I147" s="825"/>
      <c r="J147" s="825"/>
      <c r="K147" s="825"/>
      <c r="L147" s="168" t="s">
        <v>1221</v>
      </c>
      <c r="M147" s="799"/>
      <c r="N147" s="800"/>
      <c r="O147" s="801"/>
      <c r="P147" s="133" t="e">
        <f>'5-CONTROLES'!#REF!</f>
        <v>#REF!</v>
      </c>
      <c r="Q147" s="22"/>
      <c r="R147" s="133" t="e">
        <f>'5-CONTROLES'!#REF!</f>
        <v>#REF!</v>
      </c>
      <c r="S147" s="133" t="e">
        <f>'5-CONTROLES'!#REF!</f>
        <v>#REF!</v>
      </c>
      <c r="T147" s="133" t="e">
        <f>'5-CONTROLES'!#REF!</f>
        <v>#REF!</v>
      </c>
      <c r="U147" s="621"/>
      <c r="V147" s="825"/>
      <c r="W147" s="825"/>
      <c r="X147" s="825"/>
      <c r="Y147" s="825"/>
      <c r="Z147" s="196" t="s">
        <v>1222</v>
      </c>
      <c r="AA147" s="22"/>
      <c r="AB147" s="22"/>
      <c r="AC147" s="22"/>
      <c r="AD147" s="22"/>
      <c r="AE147" s="22"/>
      <c r="AF147" s="22"/>
      <c r="AG147" s="22"/>
      <c r="AH147" s="22"/>
      <c r="AI147" s="22"/>
      <c r="AJ147" s="22"/>
      <c r="AK147" s="22"/>
      <c r="AL147" s="22"/>
      <c r="AM147" s="22"/>
      <c r="AN147" s="22"/>
      <c r="AO147" s="22"/>
      <c r="AP147" s="22"/>
    </row>
    <row r="148" spans="2:42" ht="76.5" customHeight="1" x14ac:dyDescent="0.2">
      <c r="B148" s="828" t="str">
        <f>'3-IDENTIFICACIÓN DEL RIESGO'!B153</f>
        <v>Adquisición de Bienes y Servicios</v>
      </c>
      <c r="C148" s="811" t="s">
        <v>1223</v>
      </c>
      <c r="D148" s="619" t="str">
        <f>'3-IDENTIFICACIÓN DEL RIESGO'!G153</f>
        <v>Posibilidad que se celebren contratos indebidos con vicios estructurales en los pliegos y términos de referencia, debido a la omisión de criterios técnicos establecidos, la evaluación sesgada de proveedores y la falta de supervisión adecuada en la planeación del proceso; motivado por presiones indebidas de terceros, debilidades en los controles internos y carencias en los mecanismos de verificación.</v>
      </c>
      <c r="E148" s="619" t="s">
        <v>819</v>
      </c>
      <c r="F148" s="133" t="str">
        <f>'3-IDENTIFICACIÓN DEL RIESGO'!H153</f>
        <v>Debilidades en la fase de planeación y revisión, que permitan vicios en la estructuración de los pliegos y términos por presiones indebidas, orientados a un beneficio a terceros.</v>
      </c>
      <c r="G148" s="133" t="str">
        <f>'3-IDENTIFICACIÓN DEL RIESGO'!L153</f>
        <v>Detrimento patrimonial</v>
      </c>
      <c r="H148" s="823" t="str">
        <f>'4-VALORACIÓN DEL RIESGO'!G85</f>
        <v>Probable</v>
      </c>
      <c r="I148" s="823" t="str">
        <f>'4-VALORACIÓN DEL RIESGO'!AC85</f>
        <v>Catastrófico</v>
      </c>
      <c r="J148" s="823" t="str">
        <f>'4-VALORACIÓN DEL RIESGO'!AE85</f>
        <v>Extremo</v>
      </c>
      <c r="K148" s="823" t="str">
        <f>'4-VALORACIÓN DEL RIESGO'!AF85</f>
        <v>Reducir</v>
      </c>
      <c r="L148" s="811" t="s">
        <v>1224</v>
      </c>
      <c r="M148" s="799"/>
      <c r="N148" s="800"/>
      <c r="O148" s="801"/>
      <c r="P148" s="619" t="str">
        <f>'5-CONTROLES'!G68</f>
        <v>Semestral</v>
      </c>
      <c r="Q148" s="495" t="s">
        <v>1225</v>
      </c>
      <c r="R148" s="619" t="str">
        <f>'5-CONTROLES'!AB68</f>
        <v>Débil</v>
      </c>
      <c r="S148" s="619" t="str">
        <f>'5-CONTROLES'!AC68</f>
        <v>Débil</v>
      </c>
      <c r="T148" s="619" t="str">
        <f>'5-CONTROLES'!AD68</f>
        <v>Débil</v>
      </c>
      <c r="U148" s="619" t="str">
        <f>'5-CONTROLES'!AH68</f>
        <v>Débil</v>
      </c>
      <c r="V148" s="823" t="str">
        <f>'5-CONTROLES'!AL68</f>
        <v>Probable</v>
      </c>
      <c r="W148" s="823" t="str">
        <f>'5-CONTROLES'!AP68</f>
        <v>Catastrófico</v>
      </c>
      <c r="X148" s="823" t="str">
        <f>'5-CONTROLES'!AQ68</f>
        <v>Extremo</v>
      </c>
      <c r="Y148" s="823" t="str">
        <f>'5-CONTROLES'!AS68</f>
        <v>Acción preventiva</v>
      </c>
      <c r="Z148" s="811" t="s">
        <v>1226</v>
      </c>
      <c r="AA148" s="495" t="s">
        <v>1227</v>
      </c>
      <c r="AB148" s="495" t="s">
        <v>1228</v>
      </c>
      <c r="AC148" s="495" t="s">
        <v>1225</v>
      </c>
      <c r="AD148" s="477">
        <v>2</v>
      </c>
      <c r="AE148" s="477"/>
      <c r="AF148" s="477"/>
      <c r="AG148" s="477"/>
      <c r="AH148" s="477"/>
      <c r="AI148" s="477"/>
      <c r="AJ148" s="477">
        <v>1</v>
      </c>
      <c r="AK148" s="477"/>
      <c r="AL148" s="477"/>
      <c r="AM148" s="477"/>
      <c r="AN148" s="477"/>
      <c r="AO148" s="477"/>
      <c r="AP148" s="477">
        <v>1</v>
      </c>
    </row>
    <row r="149" spans="2:42" ht="72" customHeight="1" x14ac:dyDescent="0.2">
      <c r="B149" s="829"/>
      <c r="C149" s="812"/>
      <c r="D149" s="621"/>
      <c r="E149" s="621"/>
      <c r="F149" s="133" t="str">
        <f>'3-IDENTIFICACIÓN DEL RIESGO'!H154</f>
        <v>Indebida verificación de requisitos y evaluación no objetiva de los proveedores.</v>
      </c>
      <c r="G149" s="133" t="str">
        <f>'3-IDENTIFICACIÓN DEL RIESGO'!L154</f>
        <v>Investigaciones y sanciones por parte de los órganos de control, así como pérdida de credibilidad institucional</v>
      </c>
      <c r="H149" s="825"/>
      <c r="I149" s="825"/>
      <c r="J149" s="825"/>
      <c r="K149" s="825"/>
      <c r="L149" s="812"/>
      <c r="M149" s="799"/>
      <c r="N149" s="800"/>
      <c r="O149" s="801"/>
      <c r="P149" s="621"/>
      <c r="Q149" s="496"/>
      <c r="R149" s="621"/>
      <c r="S149" s="621"/>
      <c r="T149" s="621"/>
      <c r="U149" s="621"/>
      <c r="V149" s="825"/>
      <c r="W149" s="825"/>
      <c r="X149" s="825"/>
      <c r="Y149" s="825"/>
      <c r="Z149" s="812"/>
      <c r="AA149" s="496"/>
      <c r="AB149" s="496"/>
      <c r="AC149" s="496"/>
      <c r="AD149" s="479"/>
      <c r="AE149" s="479"/>
      <c r="AF149" s="479"/>
      <c r="AG149" s="479"/>
      <c r="AH149" s="479"/>
      <c r="AI149" s="479"/>
      <c r="AJ149" s="479"/>
      <c r="AK149" s="479"/>
      <c r="AL149" s="479"/>
      <c r="AM149" s="479"/>
      <c r="AN149" s="479"/>
      <c r="AO149" s="479"/>
      <c r="AP149" s="479"/>
    </row>
    <row r="150" spans="2:42" ht="76.5" customHeight="1" x14ac:dyDescent="0.2">
      <c r="B150" s="829"/>
      <c r="C150" s="811" t="s">
        <v>1229</v>
      </c>
      <c r="D150" s="619" t="str">
        <f>'3-IDENTIFICACIÓN DEL RIESGO'!G155</f>
        <v>Posibilidad de ocurrencia de ejecución indebida de contratos por la extralimitación u omisión de la funciones del supervisor del contrato</v>
      </c>
      <c r="E150" s="619" t="s">
        <v>819</v>
      </c>
      <c r="F150" s="872" t="str">
        <f>'3-IDENTIFICACIÓN DEL RIESGO'!H155</f>
        <v>Deficiencia en el ejercicio de la interventoría o supervisión</v>
      </c>
      <c r="G150" s="133" t="str">
        <f>'3-IDENTIFICACIÓN DEL RIESGO'!L155</f>
        <v>Demandas contra la entidad</v>
      </c>
      <c r="H150" s="823" t="str">
        <f>'4-VALORACIÓN DEL RIESGO'!G86</f>
        <v>Probable</v>
      </c>
      <c r="I150" s="823" t="str">
        <f>'4-VALORACIÓN DEL RIESGO'!AC86</f>
        <v>Catastrófico</v>
      </c>
      <c r="J150" s="823" t="str">
        <f>'4-VALORACIÓN DEL RIESGO'!AE86</f>
        <v>Extremo</v>
      </c>
      <c r="K150" s="823" t="str">
        <f>'4-VALORACIÓN DEL RIESGO'!AF86</f>
        <v>Reducir</v>
      </c>
      <c r="L150" s="811" t="s">
        <v>1230</v>
      </c>
      <c r="M150" s="799"/>
      <c r="N150" s="800"/>
      <c r="O150" s="801"/>
      <c r="P150" s="619" t="str">
        <f>'5-CONTROLES'!G70</f>
        <v>Semestral</v>
      </c>
      <c r="Q150" s="495" t="s">
        <v>1225</v>
      </c>
      <c r="R150" s="619" t="str">
        <f>'5-CONTROLES'!AB70</f>
        <v>Débil</v>
      </c>
      <c r="S150" s="619" t="str">
        <f>'5-CONTROLES'!AC70</f>
        <v>Débil</v>
      </c>
      <c r="T150" s="619" t="str">
        <f>'5-CONTROLES'!AD70</f>
        <v>Débil</v>
      </c>
      <c r="U150" s="619" t="str">
        <f>'5-CONTROLES'!AH70</f>
        <v>Débil</v>
      </c>
      <c r="V150" s="823" t="str">
        <f>'5-CONTROLES'!AL70</f>
        <v>Probable</v>
      </c>
      <c r="W150" s="823" t="str">
        <f>'5-CONTROLES'!AP70</f>
        <v>Catastrófico</v>
      </c>
      <c r="X150" s="823" t="str">
        <f>'5-CONTROLES'!AQ70</f>
        <v>Extremo</v>
      </c>
      <c r="Y150" s="823" t="str">
        <f>'5-CONTROLES'!AS70</f>
        <v>Acción preventiva</v>
      </c>
      <c r="Z150" s="811" t="s">
        <v>1231</v>
      </c>
      <c r="AA150" s="495" t="s">
        <v>1232</v>
      </c>
      <c r="AB150" s="495" t="s">
        <v>1233</v>
      </c>
      <c r="AC150" s="495" t="s">
        <v>1225</v>
      </c>
      <c r="AD150" s="477">
        <v>2</v>
      </c>
      <c r="AE150" s="813"/>
      <c r="AF150" s="813"/>
      <c r="AG150" s="477"/>
      <c r="AH150" s="477"/>
      <c r="AI150" s="477"/>
      <c r="AJ150" s="477">
        <v>1</v>
      </c>
      <c r="AK150" s="477"/>
      <c r="AL150" s="477"/>
      <c r="AM150" s="477"/>
      <c r="AN150" s="477"/>
      <c r="AO150" s="477"/>
      <c r="AP150" s="477">
        <v>1</v>
      </c>
    </row>
    <row r="151" spans="2:42" ht="42" customHeight="1" x14ac:dyDescent="0.2">
      <c r="B151" s="829"/>
      <c r="C151" s="812"/>
      <c r="D151" s="621"/>
      <c r="E151" s="621"/>
      <c r="F151" s="873"/>
      <c r="G151" s="133" t="str">
        <f>'3-IDENTIFICACIÓN DEL RIESGO'!L156</f>
        <v>Investigaciones y sanciones por parte de los organos de control, así como pérdida de credibilidad institucional</v>
      </c>
      <c r="H151" s="825"/>
      <c r="I151" s="825"/>
      <c r="J151" s="825"/>
      <c r="K151" s="825"/>
      <c r="L151" s="812"/>
      <c r="M151" s="799"/>
      <c r="N151" s="800"/>
      <c r="O151" s="801"/>
      <c r="P151" s="621"/>
      <c r="Q151" s="496"/>
      <c r="R151" s="621"/>
      <c r="S151" s="621"/>
      <c r="T151" s="621"/>
      <c r="U151" s="621"/>
      <c r="V151" s="825"/>
      <c r="W151" s="825"/>
      <c r="X151" s="825"/>
      <c r="Y151" s="825"/>
      <c r="Z151" s="812"/>
      <c r="AA151" s="496"/>
      <c r="AB151" s="496"/>
      <c r="AC151" s="496"/>
      <c r="AD151" s="479"/>
      <c r="AE151" s="814"/>
      <c r="AF151" s="814"/>
      <c r="AG151" s="479"/>
      <c r="AH151" s="479"/>
      <c r="AI151" s="479"/>
      <c r="AJ151" s="479"/>
      <c r="AK151" s="479"/>
      <c r="AL151" s="479"/>
      <c r="AM151" s="479"/>
      <c r="AN151" s="479"/>
      <c r="AO151" s="479"/>
      <c r="AP151" s="479"/>
    </row>
    <row r="152" spans="2:42" ht="76.5" customHeight="1" x14ac:dyDescent="0.2">
      <c r="B152" s="829"/>
      <c r="C152" s="811" t="s">
        <v>1234</v>
      </c>
      <c r="D152" s="619" t="str">
        <f>'3-IDENTIFICACIÓN DEL RIESGO'!G157</f>
        <v>Posibilidad de ocurrencia de prevaricato por la omisión del debido proceso administrativo sancionatorio, cuando se presenten incumplimientos contractuales.</v>
      </c>
      <c r="E152" s="619" t="s">
        <v>819</v>
      </c>
      <c r="F152" s="619" t="str">
        <f>'3-IDENTIFICACIÓN DEL RIESGO'!H157</f>
        <v>Deficiencia en el ejercicio de la interventoría o supervisión</v>
      </c>
      <c r="G152" s="133" t="str">
        <f>'3-IDENTIFICACIÓN DEL RIESGO'!L157</f>
        <v>Detrimento patrimonial</v>
      </c>
      <c r="H152" s="823" t="str">
        <f>'4-VALORACIÓN DEL RIESGO'!G87</f>
        <v>Probable</v>
      </c>
      <c r="I152" s="823" t="str">
        <f>'4-VALORACIÓN DEL RIESGO'!AC87</f>
        <v>Catastrófico</v>
      </c>
      <c r="J152" s="823" t="str">
        <f>'4-VALORACIÓN DEL RIESGO'!AE87</f>
        <v>Extremo</v>
      </c>
      <c r="K152" s="823" t="str">
        <f>'4-VALORACIÓN DEL RIESGO'!AF87</f>
        <v>Reducir</v>
      </c>
      <c r="L152" s="811" t="s">
        <v>1235</v>
      </c>
      <c r="M152" s="799"/>
      <c r="N152" s="800"/>
      <c r="O152" s="801"/>
      <c r="P152" s="619" t="str">
        <f>'5-CONTROLES'!G72</f>
        <v>ANUAL</v>
      </c>
      <c r="Q152" s="495" t="s">
        <v>1225</v>
      </c>
      <c r="R152" s="619" t="str">
        <f>'5-CONTROLES'!AB72</f>
        <v>Débil</v>
      </c>
      <c r="S152" s="619" t="str">
        <f>'5-CONTROLES'!AC72</f>
        <v>Débil</v>
      </c>
      <c r="T152" s="619" t="str">
        <f>'5-CONTROLES'!AD72</f>
        <v>Débil</v>
      </c>
      <c r="U152" s="619" t="str">
        <f>'5-CONTROLES'!AH72</f>
        <v>Débil</v>
      </c>
      <c r="V152" s="823" t="str">
        <f>'5-CONTROLES'!AL72</f>
        <v>Probable</v>
      </c>
      <c r="W152" s="823" t="str">
        <f>'5-CONTROLES'!AP72</f>
        <v>Catastrófico</v>
      </c>
      <c r="X152" s="823" t="str">
        <f>'5-CONTROLES'!AQ72</f>
        <v>Extremo</v>
      </c>
      <c r="Y152" s="823" t="str">
        <f>'5-CONTROLES'!AS72</f>
        <v>Acción preventiva</v>
      </c>
      <c r="Z152" s="811" t="s">
        <v>1236</v>
      </c>
      <c r="AA152" s="477" t="s">
        <v>754</v>
      </c>
      <c r="AB152" s="495" t="s">
        <v>1233</v>
      </c>
      <c r="AC152" s="495" t="s">
        <v>1225</v>
      </c>
      <c r="AD152" s="477">
        <v>1</v>
      </c>
      <c r="AE152" s="813"/>
      <c r="AF152" s="813"/>
      <c r="AG152" s="477">
        <v>1</v>
      </c>
      <c r="AH152" s="477"/>
      <c r="AI152" s="477"/>
      <c r="AJ152" s="477"/>
      <c r="AK152" s="477"/>
      <c r="AL152" s="477"/>
      <c r="AM152" s="477"/>
      <c r="AN152" s="477"/>
      <c r="AO152" s="477"/>
      <c r="AP152" s="477"/>
    </row>
    <row r="153" spans="2:42" ht="42.75" customHeight="1" x14ac:dyDescent="0.2">
      <c r="B153" s="829"/>
      <c r="C153" s="812"/>
      <c r="D153" s="621"/>
      <c r="E153" s="621"/>
      <c r="F153" s="621"/>
      <c r="G153" s="133" t="str">
        <f>'3-IDENTIFICACIÓN DEL RIESGO'!L158</f>
        <v>Investigaciones y sanciones por parte de los órganos de control, así como pérdida de credibilidad institucional</v>
      </c>
      <c r="H153" s="825"/>
      <c r="I153" s="825"/>
      <c r="J153" s="825"/>
      <c r="K153" s="825"/>
      <c r="L153" s="812"/>
      <c r="M153" s="799"/>
      <c r="N153" s="800"/>
      <c r="O153" s="801"/>
      <c r="P153" s="621"/>
      <c r="Q153" s="496"/>
      <c r="R153" s="621"/>
      <c r="S153" s="621"/>
      <c r="T153" s="621"/>
      <c r="U153" s="621"/>
      <c r="V153" s="825"/>
      <c r="W153" s="825"/>
      <c r="X153" s="825"/>
      <c r="Y153" s="825"/>
      <c r="Z153" s="812"/>
      <c r="AA153" s="479"/>
      <c r="AB153" s="496"/>
      <c r="AC153" s="496"/>
      <c r="AD153" s="479"/>
      <c r="AE153" s="814"/>
      <c r="AF153" s="814"/>
      <c r="AG153" s="479"/>
      <c r="AH153" s="479"/>
      <c r="AI153" s="479"/>
      <c r="AJ153" s="479"/>
      <c r="AK153" s="479"/>
      <c r="AL153" s="479"/>
      <c r="AM153" s="479"/>
      <c r="AN153" s="479"/>
      <c r="AO153" s="479"/>
      <c r="AP153" s="479"/>
    </row>
    <row r="154" spans="2:42" ht="15" hidden="1" customHeight="1" x14ac:dyDescent="0.2">
      <c r="B154" s="829"/>
      <c r="C154" s="811">
        <v>68</v>
      </c>
      <c r="D154" s="619" t="str">
        <f>'3-IDENTIFICACIÓN DEL RIESGO'!G159</f>
        <v>Riesgo 4</v>
      </c>
      <c r="E154" s="619" t="s">
        <v>819</v>
      </c>
      <c r="F154" s="133" t="str">
        <f>'3-IDENTIFICACIÓN DEL RIESGO'!H159</f>
        <v>Causa 1 Riesgo 4</v>
      </c>
      <c r="G154" s="133" t="str">
        <f>'3-IDENTIFICACIÓN DEL RIESGO'!L159</f>
        <v>Consecuencia 1 Riesgo 4</v>
      </c>
      <c r="H154" s="823">
        <f>'4-VALORACIÓN DEL RIESGO'!G88</f>
        <v>0</v>
      </c>
      <c r="I154" s="823" t="str">
        <f>'4-VALORACIÓN DEL RIESGO'!AC88</f>
        <v>Moderado</v>
      </c>
      <c r="J154" s="823" t="b">
        <f>'4-VALORACIÓN DEL RIESGO'!AE88</f>
        <v>0</v>
      </c>
      <c r="K154" s="823" t="str">
        <f>'4-VALORACIÓN DEL RIESGO'!AF88</f>
        <v>Reducir</v>
      </c>
      <c r="L154" s="168" t="s">
        <v>1237</v>
      </c>
      <c r="M154" s="799"/>
      <c r="N154" s="800"/>
      <c r="O154" s="801"/>
      <c r="P154" s="133">
        <f>'5-CONTROLES'!G74</f>
        <v>0</v>
      </c>
      <c r="Q154" s="5"/>
      <c r="R154" s="133" t="str">
        <f>'5-CONTROLES'!AB74</f>
        <v>Débil</v>
      </c>
      <c r="S154" s="133">
        <f>'5-CONTROLES'!AC74</f>
        <v>0</v>
      </c>
      <c r="T154" s="133" t="str">
        <f>'5-CONTROLES'!AD74</f>
        <v>Débil</v>
      </c>
      <c r="U154" s="619" t="e">
        <f>'5-CONTROLES'!AH74</f>
        <v>#DIV/0!</v>
      </c>
      <c r="V154" s="823" t="e">
        <f>'5-CONTROLES'!AL74</f>
        <v>#DIV/0!</v>
      </c>
      <c r="W154" s="823" t="e">
        <f>'5-CONTROLES'!AP74</f>
        <v>#DIV/0!</v>
      </c>
      <c r="X154" s="823" t="e">
        <f>'5-CONTROLES'!AQ74</f>
        <v>#DIV/0!</v>
      </c>
      <c r="Y154" s="823" t="str">
        <f>'5-CONTROLES'!AS74</f>
        <v>Acción preventiva</v>
      </c>
      <c r="Z154" s="196" t="s">
        <v>1238</v>
      </c>
      <c r="AA154" s="22"/>
      <c r="AB154" s="22"/>
      <c r="AC154" s="22"/>
      <c r="AD154" s="12"/>
      <c r="AE154" s="12"/>
      <c r="AF154" s="12"/>
      <c r="AG154" s="12"/>
      <c r="AH154" s="12"/>
      <c r="AI154" s="12"/>
      <c r="AJ154" s="12"/>
      <c r="AK154" s="12"/>
      <c r="AL154" s="12"/>
      <c r="AM154" s="12"/>
      <c r="AN154" s="12"/>
      <c r="AO154" s="12"/>
      <c r="AP154" s="12"/>
    </row>
    <row r="155" spans="2:42" ht="15" hidden="1" customHeight="1" x14ac:dyDescent="0.2">
      <c r="B155" s="829"/>
      <c r="C155" s="812"/>
      <c r="D155" s="621"/>
      <c r="E155" s="621"/>
      <c r="F155" s="133" t="str">
        <f>'3-IDENTIFICACIÓN DEL RIESGO'!H160</f>
        <v>Causa 2 Riesgo 4</v>
      </c>
      <c r="G155" s="133" t="str">
        <f>'3-IDENTIFICACIÓN DEL RIESGO'!L160</f>
        <v>Consecuencia 2 Riesgo 4</v>
      </c>
      <c r="H155" s="825"/>
      <c r="I155" s="825"/>
      <c r="J155" s="825"/>
      <c r="K155" s="825"/>
      <c r="L155" s="168" t="s">
        <v>1239</v>
      </c>
      <c r="M155" s="799"/>
      <c r="N155" s="800"/>
      <c r="O155" s="801"/>
      <c r="P155" s="133">
        <f>'5-CONTROLES'!G75</f>
        <v>0</v>
      </c>
      <c r="Q155" s="5"/>
      <c r="R155" s="133" t="str">
        <f>'5-CONTROLES'!AB75</f>
        <v>Débil</v>
      </c>
      <c r="S155" s="133">
        <f>'5-CONTROLES'!AC75</f>
        <v>0</v>
      </c>
      <c r="T155" s="133" t="str">
        <f>'5-CONTROLES'!AD75</f>
        <v>Débil</v>
      </c>
      <c r="U155" s="621"/>
      <c r="V155" s="825"/>
      <c r="W155" s="825"/>
      <c r="X155" s="825"/>
      <c r="Y155" s="825"/>
      <c r="Z155" s="196" t="s">
        <v>1240</v>
      </c>
      <c r="AA155" s="22"/>
      <c r="AB155" s="22"/>
      <c r="AC155" s="22"/>
      <c r="AD155" s="12"/>
      <c r="AE155" s="12"/>
      <c r="AF155" s="12"/>
      <c r="AG155" s="12"/>
      <c r="AH155" s="12"/>
      <c r="AI155" s="12"/>
      <c r="AJ155" s="12"/>
      <c r="AK155" s="12"/>
      <c r="AL155" s="12"/>
      <c r="AM155" s="12"/>
      <c r="AN155" s="12"/>
      <c r="AO155" s="12"/>
      <c r="AP155" s="12"/>
    </row>
    <row r="156" spans="2:42" ht="15" hidden="1" customHeight="1" x14ac:dyDescent="0.2">
      <c r="B156" s="829"/>
      <c r="C156" s="811">
        <v>69</v>
      </c>
      <c r="D156" s="619" t="str">
        <f>'3-IDENTIFICACIÓN DEL RIESGO'!G161</f>
        <v>Riesgo 5</v>
      </c>
      <c r="E156" s="619" t="s">
        <v>819</v>
      </c>
      <c r="F156" s="133" t="str">
        <f>'3-IDENTIFICACIÓN DEL RIESGO'!H161</f>
        <v>Causa 1 Riesgo 5</v>
      </c>
      <c r="G156" s="133" t="str">
        <f>'3-IDENTIFICACIÓN DEL RIESGO'!L161</f>
        <v>Consecuencia 1 Riesgo 5</v>
      </c>
      <c r="H156" s="823">
        <f>'4-VALORACIÓN DEL RIESGO'!G89</f>
        <v>0</v>
      </c>
      <c r="I156" s="823" t="str">
        <f>'4-VALORACIÓN DEL RIESGO'!AC88</f>
        <v>Moderado</v>
      </c>
      <c r="J156" s="823" t="b">
        <f>'4-VALORACIÓN DEL RIESGO'!AE89</f>
        <v>0</v>
      </c>
      <c r="K156" s="823" t="str">
        <f>'4-VALORACIÓN DEL RIESGO'!AF89</f>
        <v>Reducir</v>
      </c>
      <c r="L156" s="168" t="s">
        <v>1241</v>
      </c>
      <c r="M156" s="799"/>
      <c r="N156" s="800"/>
      <c r="O156" s="801"/>
      <c r="P156" s="133">
        <f>'5-CONTROLES'!G76</f>
        <v>0</v>
      </c>
      <c r="Q156" s="5"/>
      <c r="R156" s="133" t="str">
        <f>'5-CONTROLES'!AB76</f>
        <v>Débil</v>
      </c>
      <c r="S156" s="133">
        <f>'5-CONTROLES'!AC76</f>
        <v>0</v>
      </c>
      <c r="T156" s="133" t="str">
        <f>'5-CONTROLES'!AD76</f>
        <v>Débil</v>
      </c>
      <c r="U156" s="619" t="e">
        <f>'5-CONTROLES'!AH76</f>
        <v>#DIV/0!</v>
      </c>
      <c r="V156" s="823" t="e">
        <f>'5-CONTROLES'!AL76</f>
        <v>#DIV/0!</v>
      </c>
      <c r="W156" s="823" t="e">
        <f>'5-CONTROLES'!AP76</f>
        <v>#DIV/0!</v>
      </c>
      <c r="X156" s="823" t="e">
        <f>'5-CONTROLES'!AQ76</f>
        <v>#DIV/0!</v>
      </c>
      <c r="Y156" s="823" t="str">
        <f>'5-CONTROLES'!AS76</f>
        <v>Acción preventiva</v>
      </c>
      <c r="Z156" s="196" t="s">
        <v>1242</v>
      </c>
      <c r="AA156" s="22"/>
      <c r="AB156" s="22"/>
      <c r="AC156" s="22"/>
      <c r="AD156" s="15"/>
      <c r="AE156" s="12"/>
      <c r="AF156" s="12"/>
      <c r="AG156" s="15"/>
      <c r="AH156" s="12"/>
      <c r="AI156" s="12"/>
      <c r="AJ156" s="12"/>
      <c r="AK156" s="12"/>
      <c r="AL156" s="12"/>
      <c r="AM156" s="12"/>
      <c r="AN156" s="12"/>
      <c r="AO156" s="12"/>
      <c r="AP156" s="12"/>
    </row>
    <row r="157" spans="2:42" ht="15" hidden="1" customHeight="1" x14ac:dyDescent="0.2">
      <c r="B157" s="830"/>
      <c r="C157" s="812"/>
      <c r="D157" s="621"/>
      <c r="E157" s="621"/>
      <c r="F157" s="133" t="str">
        <f>'3-IDENTIFICACIÓN DEL RIESGO'!H162</f>
        <v>Causa 2 Riesgo 5</v>
      </c>
      <c r="G157" s="133" t="str">
        <f>'3-IDENTIFICACIÓN DEL RIESGO'!L162</f>
        <v>Consecuencia 2 Riesgo 5</v>
      </c>
      <c r="H157" s="825"/>
      <c r="I157" s="825"/>
      <c r="J157" s="825"/>
      <c r="K157" s="825"/>
      <c r="L157" s="168" t="s">
        <v>1243</v>
      </c>
      <c r="M157" s="799"/>
      <c r="N157" s="800"/>
      <c r="O157" s="801"/>
      <c r="P157" s="133">
        <f>'5-CONTROLES'!G77</f>
        <v>0</v>
      </c>
      <c r="Q157" s="5"/>
      <c r="R157" s="133" t="str">
        <f>'5-CONTROLES'!AB77</f>
        <v>Débil</v>
      </c>
      <c r="S157" s="133">
        <f>'5-CONTROLES'!AC77</f>
        <v>0</v>
      </c>
      <c r="T157" s="133" t="str">
        <f>'5-CONTROLES'!AD77</f>
        <v>Débil</v>
      </c>
      <c r="U157" s="621"/>
      <c r="V157" s="825"/>
      <c r="W157" s="825"/>
      <c r="X157" s="825"/>
      <c r="Y157" s="825"/>
      <c r="Z157" s="196" t="s">
        <v>1244</v>
      </c>
      <c r="AA157" s="22"/>
      <c r="AB157" s="22"/>
      <c r="AC157" s="22"/>
      <c r="AD157" s="12"/>
      <c r="AE157" s="12"/>
      <c r="AF157" s="12"/>
      <c r="AG157" s="12"/>
      <c r="AH157" s="12"/>
      <c r="AI157" s="12"/>
      <c r="AJ157" s="12"/>
      <c r="AK157" s="12"/>
      <c r="AL157" s="12"/>
      <c r="AM157" s="12"/>
      <c r="AN157" s="12"/>
      <c r="AO157" s="12"/>
      <c r="AP157" s="12"/>
    </row>
    <row r="158" spans="2:42" ht="60" customHeight="1" x14ac:dyDescent="0.2">
      <c r="B158" s="832" t="str">
        <f>'3-IDENTIFICACIÓN DEL RIESGO'!B163</f>
        <v>Administración de Bienes y Servicios</v>
      </c>
      <c r="C158" s="811" t="s">
        <v>1245</v>
      </c>
      <c r="D158" s="619" t="str">
        <f>'3-IDENTIFICACIÓN DEL RIESGO'!G163</f>
        <v>Posibilidad de incurrir en peculado con los bienes devolutivos de la Agencia Nacional de Tierras</v>
      </c>
      <c r="E158" s="619" t="s">
        <v>819</v>
      </c>
      <c r="F158" s="133" t="str">
        <f>'3-IDENTIFICACIÓN DEL RIESGO'!H163</f>
        <v xml:space="preserve">Desconocimiento de los procedimientos de uso de bienes de la Agencia Nacional de Tierras </v>
      </c>
      <c r="G158" s="133" t="str">
        <f>'3-IDENTIFICACIÓN DEL RIESGO'!L163</f>
        <v>Detrimento patrimonial e investigaciones y sanciones</v>
      </c>
      <c r="H158" s="823" t="str">
        <f>'4-VALORACIÓN DEL RIESGO'!G90</f>
        <v>Probable</v>
      </c>
      <c r="I158" s="823" t="str">
        <f>'4-VALORACIÓN DEL RIESGO'!AC90</f>
        <v>Catastrófico</v>
      </c>
      <c r="J158" s="823" t="str">
        <f>'4-VALORACIÓN DEL RIESGO'!AE90</f>
        <v>Extremo</v>
      </c>
      <c r="K158" s="823" t="str">
        <f>'4-VALORACIÓN DEL RIESGO'!AF90</f>
        <v>Reducir</v>
      </c>
      <c r="L158" s="811" t="s">
        <v>1246</v>
      </c>
      <c r="M158" s="799"/>
      <c r="N158" s="800"/>
      <c r="O158" s="801"/>
      <c r="P158" s="619" t="str">
        <f>'5-CONTROLES'!G78</f>
        <v xml:space="preserve">Trimestral </v>
      </c>
      <c r="Q158" s="477" t="s">
        <v>1247</v>
      </c>
      <c r="R158" s="619" t="str">
        <f>'5-CONTROLES'!AB78</f>
        <v>Fuerte</v>
      </c>
      <c r="S158" s="619" t="str">
        <f>'5-CONTROLES'!AC78</f>
        <v>Fuerte</v>
      </c>
      <c r="T158" s="619" t="str">
        <f>'5-CONTROLES'!AD78</f>
        <v>Fuerte</v>
      </c>
      <c r="U158" s="619" t="str">
        <f>'5-CONTROLES'!AH78</f>
        <v>Fuerte</v>
      </c>
      <c r="V158" s="823" t="str">
        <f>'5-CONTROLES'!AL78</f>
        <v>Improbable</v>
      </c>
      <c r="W158" s="823" t="str">
        <f>'5-CONTROLES'!AP78</f>
        <v>Moderado</v>
      </c>
      <c r="X158" s="823" t="str">
        <f>'5-CONTROLES'!AQ78</f>
        <v>Moderado</v>
      </c>
      <c r="Y158" s="823" t="str">
        <f>'5-CONTROLES'!AS78</f>
        <v>Acción preventiva</v>
      </c>
      <c r="Z158" s="811" t="s">
        <v>1248</v>
      </c>
      <c r="AA158" s="477" t="s">
        <v>1249</v>
      </c>
      <c r="AB158" s="477" t="s">
        <v>762</v>
      </c>
      <c r="AC158" s="477" t="s">
        <v>1250</v>
      </c>
      <c r="AD158" s="477">
        <v>4</v>
      </c>
      <c r="AE158" s="477">
        <v>1</v>
      </c>
      <c r="AF158" s="477"/>
      <c r="AG158" s="477"/>
      <c r="AH158" s="477">
        <v>1</v>
      </c>
      <c r="AI158" s="477"/>
      <c r="AJ158" s="477"/>
      <c r="AK158" s="477">
        <v>1</v>
      </c>
      <c r="AL158" s="477"/>
      <c r="AM158" s="477"/>
      <c r="AN158" s="477">
        <v>1</v>
      </c>
      <c r="AO158" s="477"/>
      <c r="AP158" s="477"/>
    </row>
    <row r="159" spans="2:42" ht="42" customHeight="1" x14ac:dyDescent="0.2">
      <c r="B159" s="832"/>
      <c r="C159" s="812"/>
      <c r="D159" s="621"/>
      <c r="E159" s="621"/>
      <c r="F159" s="133" t="str">
        <f>'3-IDENTIFICACIÓN DEL RIESGO'!H164</f>
        <v>Aumento en los costos de mantenimiento y adquisición de bienes</v>
      </c>
      <c r="G159" s="133" t="str">
        <f>'3-IDENTIFICACIÓN DEL RIESGO'!L164</f>
        <v>Aumento en los costos de mantenimiento y adquisición de bienes</v>
      </c>
      <c r="H159" s="825"/>
      <c r="I159" s="825"/>
      <c r="J159" s="825"/>
      <c r="K159" s="825"/>
      <c r="L159" s="812"/>
      <c r="M159" s="799"/>
      <c r="N159" s="800"/>
      <c r="O159" s="801"/>
      <c r="P159" s="621"/>
      <c r="Q159" s="479"/>
      <c r="R159" s="621"/>
      <c r="S159" s="621"/>
      <c r="T159" s="621"/>
      <c r="U159" s="621"/>
      <c r="V159" s="825"/>
      <c r="W159" s="825"/>
      <c r="X159" s="825"/>
      <c r="Y159" s="825"/>
      <c r="Z159" s="812"/>
      <c r="AA159" s="479"/>
      <c r="AB159" s="479"/>
      <c r="AC159" s="479"/>
      <c r="AD159" s="479"/>
      <c r="AE159" s="479"/>
      <c r="AF159" s="479"/>
      <c r="AG159" s="479"/>
      <c r="AH159" s="479"/>
      <c r="AI159" s="479"/>
      <c r="AJ159" s="479"/>
      <c r="AK159" s="479"/>
      <c r="AL159" s="479"/>
      <c r="AM159" s="479"/>
      <c r="AN159" s="479"/>
      <c r="AO159" s="479"/>
      <c r="AP159" s="479"/>
    </row>
    <row r="160" spans="2:42" ht="15" hidden="1" customHeight="1" x14ac:dyDescent="0.2">
      <c r="B160" s="832"/>
      <c r="C160" s="811">
        <v>71</v>
      </c>
      <c r="D160" s="619" t="str">
        <f>'3-IDENTIFICACIÓN DEL RIESGO'!G165</f>
        <v>Riesgo 2</v>
      </c>
      <c r="E160" s="619" t="s">
        <v>819</v>
      </c>
      <c r="F160" s="133" t="str">
        <f>'3-IDENTIFICACIÓN DEL RIESGO'!H165</f>
        <v>Causa 1 Riesgo 2</v>
      </c>
      <c r="G160" s="133" t="str">
        <f>'3-IDENTIFICACIÓN DEL RIESGO'!L165</f>
        <v>Consecuencia 1 Riesgo 2</v>
      </c>
      <c r="H160" s="823">
        <f>'4-VALORACIÓN DEL RIESGO'!G91</f>
        <v>0</v>
      </c>
      <c r="I160" s="823" t="str">
        <f>'4-VALORACIÓN DEL RIESGO'!AC91</f>
        <v>Moderado</v>
      </c>
      <c r="J160" s="823" t="b">
        <f>'4-VALORACIÓN DEL RIESGO'!AE91</f>
        <v>0</v>
      </c>
      <c r="K160" s="823" t="str">
        <f>'4-VALORACIÓN DEL RIESGO'!AF91</f>
        <v>Reducir</v>
      </c>
      <c r="L160" s="168" t="s">
        <v>1251</v>
      </c>
      <c r="M160" s="799"/>
      <c r="N160" s="800"/>
      <c r="O160" s="801"/>
      <c r="P160" s="133" t="e">
        <f>'5-CONTROLES'!#REF!</f>
        <v>#REF!</v>
      </c>
      <c r="Q160" s="22"/>
      <c r="R160" s="133" t="e">
        <f>'5-CONTROLES'!#REF!</f>
        <v>#REF!</v>
      </c>
      <c r="S160" s="133" t="e">
        <f>'5-CONTROLES'!#REF!</f>
        <v>#REF!</v>
      </c>
      <c r="T160" s="133" t="e">
        <f>'5-CONTROLES'!#REF!</f>
        <v>#REF!</v>
      </c>
      <c r="U160" s="619" t="e">
        <f>'5-CONTROLES'!#REF!</f>
        <v>#REF!</v>
      </c>
      <c r="V160" s="823" t="e">
        <f>'5-CONTROLES'!#REF!</f>
        <v>#REF!</v>
      </c>
      <c r="W160" s="823" t="e">
        <f>'5-CONTROLES'!#REF!</f>
        <v>#REF!</v>
      </c>
      <c r="X160" s="823" t="e">
        <f>'5-CONTROLES'!#REF!</f>
        <v>#REF!</v>
      </c>
      <c r="Y160" s="823" t="e">
        <f>'5-CONTROLES'!#REF!</f>
        <v>#REF!</v>
      </c>
      <c r="Z160" s="196" t="s">
        <v>1252</v>
      </c>
      <c r="AA160" s="22"/>
      <c r="AB160" s="22"/>
      <c r="AC160" s="22"/>
      <c r="AD160" s="22"/>
      <c r="AE160" s="22"/>
      <c r="AF160" s="22"/>
      <c r="AG160" s="22"/>
      <c r="AH160" s="22"/>
      <c r="AI160" s="22"/>
      <c r="AJ160" s="22"/>
      <c r="AK160" s="22"/>
      <c r="AL160" s="22"/>
      <c r="AM160" s="22"/>
      <c r="AN160" s="22"/>
      <c r="AO160" s="22"/>
      <c r="AP160" s="22"/>
    </row>
    <row r="161" spans="2:42" ht="15" hidden="1" customHeight="1" x14ac:dyDescent="0.2">
      <c r="B161" s="832"/>
      <c r="C161" s="812"/>
      <c r="D161" s="621"/>
      <c r="E161" s="621"/>
      <c r="F161" s="133" t="str">
        <f>'3-IDENTIFICACIÓN DEL RIESGO'!H166</f>
        <v>Causa 2 Riesgo 2</v>
      </c>
      <c r="G161" s="133" t="str">
        <f>'3-IDENTIFICACIÓN DEL RIESGO'!L166</f>
        <v>Consecuencia 2 Riesgo 2</v>
      </c>
      <c r="H161" s="825"/>
      <c r="I161" s="825"/>
      <c r="J161" s="825"/>
      <c r="K161" s="825"/>
      <c r="L161" s="168" t="s">
        <v>1253</v>
      </c>
      <c r="M161" s="799"/>
      <c r="N161" s="800"/>
      <c r="O161" s="801"/>
      <c r="P161" s="133" t="e">
        <f>'5-CONTROLES'!#REF!</f>
        <v>#REF!</v>
      </c>
      <c r="Q161" s="22"/>
      <c r="R161" s="133" t="e">
        <f>'5-CONTROLES'!#REF!</f>
        <v>#REF!</v>
      </c>
      <c r="S161" s="133" t="e">
        <f>'5-CONTROLES'!#REF!</f>
        <v>#REF!</v>
      </c>
      <c r="T161" s="133" t="e">
        <f>'5-CONTROLES'!#REF!</f>
        <v>#REF!</v>
      </c>
      <c r="U161" s="621"/>
      <c r="V161" s="825"/>
      <c r="W161" s="825"/>
      <c r="X161" s="825"/>
      <c r="Y161" s="825"/>
      <c r="Z161" s="196" t="s">
        <v>1254</v>
      </c>
      <c r="AA161" s="22"/>
      <c r="AB161" s="22"/>
      <c r="AC161" s="22"/>
      <c r="AD161" s="22"/>
      <c r="AE161" s="22"/>
      <c r="AF161" s="22"/>
      <c r="AG161" s="22"/>
      <c r="AH161" s="22"/>
      <c r="AI161" s="22"/>
      <c r="AJ161" s="22"/>
      <c r="AK161" s="22"/>
      <c r="AL161" s="22"/>
      <c r="AM161" s="22"/>
      <c r="AN161" s="22"/>
      <c r="AO161" s="22"/>
      <c r="AP161" s="22"/>
    </row>
    <row r="162" spans="2:42" ht="15" hidden="1" customHeight="1" x14ac:dyDescent="0.2">
      <c r="B162" s="832"/>
      <c r="C162" s="811">
        <v>72</v>
      </c>
      <c r="D162" s="619" t="str">
        <f>'3-IDENTIFICACIÓN DEL RIESGO'!G167</f>
        <v>Riesgo 3</v>
      </c>
      <c r="E162" s="619" t="s">
        <v>819</v>
      </c>
      <c r="F162" s="133" t="str">
        <f>'3-IDENTIFICACIÓN DEL RIESGO'!H167</f>
        <v>Causa 1 Riesgo 3</v>
      </c>
      <c r="G162" s="133" t="str">
        <f>'3-IDENTIFICACIÓN DEL RIESGO'!L167</f>
        <v>Consecuencia 1 Riesgo 3</v>
      </c>
      <c r="H162" s="823">
        <f>'4-VALORACIÓN DEL RIESGO'!G92</f>
        <v>0</v>
      </c>
      <c r="I162" s="823" t="str">
        <f>'4-VALORACIÓN DEL RIESGO'!AC92</f>
        <v>Moderado</v>
      </c>
      <c r="J162" s="823" t="b">
        <f>'4-VALORACIÓN DEL RIESGO'!AE92</f>
        <v>0</v>
      </c>
      <c r="K162" s="823" t="str">
        <f>'4-VALORACIÓN DEL RIESGO'!AF92</f>
        <v>Reducir</v>
      </c>
      <c r="L162" s="168" t="s">
        <v>1255</v>
      </c>
      <c r="M162" s="799"/>
      <c r="N162" s="800"/>
      <c r="O162" s="801"/>
      <c r="P162" s="133" t="e">
        <f>'5-CONTROLES'!#REF!</f>
        <v>#REF!</v>
      </c>
      <c r="Q162" s="22"/>
      <c r="R162" s="133" t="e">
        <f>'5-CONTROLES'!#REF!</f>
        <v>#REF!</v>
      </c>
      <c r="S162" s="133" t="e">
        <f>'5-CONTROLES'!#REF!</f>
        <v>#REF!</v>
      </c>
      <c r="T162" s="133" t="e">
        <f>'5-CONTROLES'!#REF!</f>
        <v>#REF!</v>
      </c>
      <c r="U162" s="619" t="e">
        <f>'5-CONTROLES'!#REF!</f>
        <v>#REF!</v>
      </c>
      <c r="V162" s="823" t="e">
        <f>'5-CONTROLES'!#REF!</f>
        <v>#REF!</v>
      </c>
      <c r="W162" s="823" t="e">
        <f>'5-CONTROLES'!#REF!</f>
        <v>#REF!</v>
      </c>
      <c r="X162" s="823" t="e">
        <f>'5-CONTROLES'!#REF!</f>
        <v>#REF!</v>
      </c>
      <c r="Y162" s="823" t="e">
        <f>'5-CONTROLES'!#REF!</f>
        <v>#REF!</v>
      </c>
      <c r="Z162" s="196" t="s">
        <v>1256</v>
      </c>
      <c r="AA162" s="22"/>
      <c r="AB162" s="22"/>
      <c r="AC162" s="22"/>
      <c r="AD162" s="22"/>
      <c r="AE162" s="22"/>
      <c r="AF162" s="22"/>
      <c r="AG162" s="22"/>
      <c r="AH162" s="22"/>
      <c r="AI162" s="22"/>
      <c r="AJ162" s="22"/>
      <c r="AK162" s="22"/>
      <c r="AL162" s="22"/>
      <c r="AM162" s="22"/>
      <c r="AN162" s="22"/>
      <c r="AO162" s="22"/>
      <c r="AP162" s="22"/>
    </row>
    <row r="163" spans="2:42" ht="15" hidden="1" customHeight="1" x14ac:dyDescent="0.2">
      <c r="B163" s="832"/>
      <c r="C163" s="812"/>
      <c r="D163" s="621"/>
      <c r="E163" s="621"/>
      <c r="F163" s="133" t="str">
        <f>'3-IDENTIFICACIÓN DEL RIESGO'!H168</f>
        <v>Causa 2 Riesgo 3</v>
      </c>
      <c r="G163" s="133" t="str">
        <f>'3-IDENTIFICACIÓN DEL RIESGO'!L168</f>
        <v>Consecuencia 2 Riesgo 3</v>
      </c>
      <c r="H163" s="825"/>
      <c r="I163" s="825"/>
      <c r="J163" s="825"/>
      <c r="K163" s="825"/>
      <c r="L163" s="168" t="s">
        <v>1257</v>
      </c>
      <c r="M163" s="799"/>
      <c r="N163" s="800"/>
      <c r="O163" s="801"/>
      <c r="P163" s="133" t="e">
        <f>'5-CONTROLES'!#REF!</f>
        <v>#REF!</v>
      </c>
      <c r="Q163" s="22"/>
      <c r="R163" s="133" t="e">
        <f>'5-CONTROLES'!#REF!</f>
        <v>#REF!</v>
      </c>
      <c r="S163" s="133" t="e">
        <f>'5-CONTROLES'!#REF!</f>
        <v>#REF!</v>
      </c>
      <c r="T163" s="133" t="e">
        <f>'5-CONTROLES'!#REF!</f>
        <v>#REF!</v>
      </c>
      <c r="U163" s="621"/>
      <c r="V163" s="825"/>
      <c r="W163" s="825"/>
      <c r="X163" s="825"/>
      <c r="Y163" s="825"/>
      <c r="Z163" s="196" t="s">
        <v>1258</v>
      </c>
      <c r="AA163" s="22"/>
      <c r="AB163" s="22"/>
      <c r="AC163" s="22"/>
      <c r="AD163" s="22"/>
      <c r="AE163" s="22"/>
      <c r="AF163" s="22"/>
      <c r="AG163" s="22"/>
      <c r="AH163" s="22"/>
      <c r="AI163" s="22"/>
      <c r="AJ163" s="22"/>
      <c r="AK163" s="22"/>
      <c r="AL163" s="22"/>
      <c r="AM163" s="22"/>
      <c r="AN163" s="22"/>
      <c r="AO163" s="22"/>
      <c r="AP163" s="22"/>
    </row>
    <row r="164" spans="2:42" ht="15" hidden="1" customHeight="1" x14ac:dyDescent="0.2">
      <c r="B164" s="832"/>
      <c r="C164" s="811">
        <v>73</v>
      </c>
      <c r="D164" s="619" t="str">
        <f>'3-IDENTIFICACIÓN DEL RIESGO'!G169</f>
        <v>Riesgo 4</v>
      </c>
      <c r="E164" s="619" t="s">
        <v>819</v>
      </c>
      <c r="F164" s="133" t="str">
        <f>'3-IDENTIFICACIÓN DEL RIESGO'!H169</f>
        <v>Causa 1 Riesgo 4</v>
      </c>
      <c r="G164" s="133" t="str">
        <f>'3-IDENTIFICACIÓN DEL RIESGO'!L169</f>
        <v>Consecuencia 1 Riesgo 4</v>
      </c>
      <c r="H164" s="823">
        <f>'4-VALORACIÓN DEL RIESGO'!G93</f>
        <v>0</v>
      </c>
      <c r="I164" s="823" t="str">
        <f>'4-VALORACIÓN DEL RIESGO'!AC93</f>
        <v>Moderado</v>
      </c>
      <c r="J164" s="823" t="b">
        <f>'4-VALORACIÓN DEL RIESGO'!AE93</f>
        <v>0</v>
      </c>
      <c r="K164" s="823" t="str">
        <f>'4-VALORACIÓN DEL RIESGO'!AF93</f>
        <v>Reducir</v>
      </c>
      <c r="L164" s="168" t="s">
        <v>1259</v>
      </c>
      <c r="M164" s="799"/>
      <c r="N164" s="800"/>
      <c r="O164" s="801"/>
      <c r="P164" s="133" t="e">
        <f>'5-CONTROLES'!#REF!</f>
        <v>#REF!</v>
      </c>
      <c r="Q164" s="22"/>
      <c r="R164" s="133" t="e">
        <f>'5-CONTROLES'!#REF!</f>
        <v>#REF!</v>
      </c>
      <c r="S164" s="133" t="e">
        <f>'5-CONTROLES'!#REF!</f>
        <v>#REF!</v>
      </c>
      <c r="T164" s="133" t="e">
        <f>'5-CONTROLES'!#REF!</f>
        <v>#REF!</v>
      </c>
      <c r="U164" s="619" t="e">
        <f>'5-CONTROLES'!#REF!</f>
        <v>#REF!</v>
      </c>
      <c r="V164" s="823" t="e">
        <f>'5-CONTROLES'!#REF!</f>
        <v>#REF!</v>
      </c>
      <c r="W164" s="823" t="e">
        <f>'5-CONTROLES'!#REF!</f>
        <v>#REF!</v>
      </c>
      <c r="X164" s="823" t="e">
        <f>'5-CONTROLES'!#REF!</f>
        <v>#REF!</v>
      </c>
      <c r="Y164" s="823" t="e">
        <f>'5-CONTROLES'!#REF!</f>
        <v>#REF!</v>
      </c>
      <c r="Z164" s="196" t="s">
        <v>1260</v>
      </c>
      <c r="AA164" s="22"/>
      <c r="AB164" s="22"/>
      <c r="AC164" s="22"/>
      <c r="AD164" s="22"/>
      <c r="AE164" s="22"/>
      <c r="AF164" s="22"/>
      <c r="AG164" s="22"/>
      <c r="AH164" s="22"/>
      <c r="AI164" s="22"/>
      <c r="AJ164" s="22"/>
      <c r="AK164" s="22"/>
      <c r="AL164" s="22"/>
      <c r="AM164" s="22"/>
      <c r="AN164" s="22"/>
      <c r="AO164" s="22"/>
      <c r="AP164" s="22"/>
    </row>
    <row r="165" spans="2:42" ht="15" hidden="1" customHeight="1" x14ac:dyDescent="0.2">
      <c r="B165" s="832"/>
      <c r="C165" s="812"/>
      <c r="D165" s="621"/>
      <c r="E165" s="621"/>
      <c r="F165" s="133" t="str">
        <f>'3-IDENTIFICACIÓN DEL RIESGO'!H170</f>
        <v>Causa 2 Riesgo 4</v>
      </c>
      <c r="G165" s="133" t="str">
        <f>'3-IDENTIFICACIÓN DEL RIESGO'!L170</f>
        <v>Consecuencia 2 Riesgo 4</v>
      </c>
      <c r="H165" s="825"/>
      <c r="I165" s="825"/>
      <c r="J165" s="825"/>
      <c r="K165" s="825"/>
      <c r="L165" s="168" t="s">
        <v>1261</v>
      </c>
      <c r="M165" s="799"/>
      <c r="N165" s="800"/>
      <c r="O165" s="801"/>
      <c r="P165" s="133" t="e">
        <f>'5-CONTROLES'!#REF!</f>
        <v>#REF!</v>
      </c>
      <c r="Q165" s="22"/>
      <c r="R165" s="133" t="e">
        <f>'5-CONTROLES'!#REF!</f>
        <v>#REF!</v>
      </c>
      <c r="S165" s="133" t="e">
        <f>'5-CONTROLES'!#REF!</f>
        <v>#REF!</v>
      </c>
      <c r="T165" s="133" t="e">
        <f>'5-CONTROLES'!#REF!</f>
        <v>#REF!</v>
      </c>
      <c r="U165" s="621"/>
      <c r="V165" s="825"/>
      <c r="W165" s="825"/>
      <c r="X165" s="825"/>
      <c r="Y165" s="825"/>
      <c r="Z165" s="196" t="s">
        <v>1262</v>
      </c>
      <c r="AA165" s="22"/>
      <c r="AB165" s="22"/>
      <c r="AC165" s="22"/>
      <c r="AD165" s="22"/>
      <c r="AE165" s="22"/>
      <c r="AF165" s="22"/>
      <c r="AG165" s="22"/>
      <c r="AH165" s="22"/>
      <c r="AI165" s="22"/>
      <c r="AJ165" s="22"/>
      <c r="AK165" s="22"/>
      <c r="AL165" s="22"/>
      <c r="AM165" s="22"/>
      <c r="AN165" s="22"/>
      <c r="AO165" s="22"/>
      <c r="AP165" s="22"/>
    </row>
    <row r="166" spans="2:42" ht="15" hidden="1" customHeight="1" x14ac:dyDescent="0.2">
      <c r="B166" s="832"/>
      <c r="C166" s="811">
        <v>74</v>
      </c>
      <c r="D166" s="619" t="str">
        <f>'3-IDENTIFICACIÓN DEL RIESGO'!G171</f>
        <v>Riesgo 5</v>
      </c>
      <c r="E166" s="619" t="s">
        <v>819</v>
      </c>
      <c r="F166" s="133" t="str">
        <f>'3-IDENTIFICACIÓN DEL RIESGO'!H171</f>
        <v>Causa 1 Riesgo 5</v>
      </c>
      <c r="G166" s="133" t="str">
        <f>'3-IDENTIFICACIÓN DEL RIESGO'!L171</f>
        <v>Consecuencia 1 Riesgo 5</v>
      </c>
      <c r="H166" s="823">
        <f>'4-VALORACIÓN DEL RIESGO'!G94</f>
        <v>0</v>
      </c>
      <c r="I166" s="823" t="str">
        <f>'4-VALORACIÓN DEL RIESGO'!AC94</f>
        <v>Moderado</v>
      </c>
      <c r="J166" s="823" t="b">
        <f>'4-VALORACIÓN DEL RIESGO'!AE94</f>
        <v>0</v>
      </c>
      <c r="K166" s="823" t="str">
        <f>'4-VALORACIÓN DEL RIESGO'!AF94</f>
        <v>Reducir</v>
      </c>
      <c r="L166" s="168" t="s">
        <v>1263</v>
      </c>
      <c r="M166" s="799"/>
      <c r="N166" s="800"/>
      <c r="O166" s="801"/>
      <c r="P166" s="133" t="e">
        <f>'5-CONTROLES'!#REF!</f>
        <v>#REF!</v>
      </c>
      <c r="Q166" s="22"/>
      <c r="R166" s="133" t="e">
        <f>'5-CONTROLES'!#REF!</f>
        <v>#REF!</v>
      </c>
      <c r="S166" s="133" t="e">
        <f>'5-CONTROLES'!#REF!</f>
        <v>#REF!</v>
      </c>
      <c r="T166" s="133" t="e">
        <f>'5-CONTROLES'!#REF!</f>
        <v>#REF!</v>
      </c>
      <c r="U166" s="619" t="e">
        <f>'5-CONTROLES'!#REF!</f>
        <v>#REF!</v>
      </c>
      <c r="V166" s="823" t="e">
        <f>'5-CONTROLES'!#REF!</f>
        <v>#REF!</v>
      </c>
      <c r="W166" s="823" t="e">
        <f>'5-CONTROLES'!#REF!</f>
        <v>#REF!</v>
      </c>
      <c r="X166" s="823" t="e">
        <f>'5-CONTROLES'!#REF!</f>
        <v>#REF!</v>
      </c>
      <c r="Y166" s="823" t="e">
        <f>'5-CONTROLES'!#REF!</f>
        <v>#REF!</v>
      </c>
      <c r="Z166" s="196" t="s">
        <v>1264</v>
      </c>
      <c r="AA166" s="22"/>
      <c r="AB166" s="22"/>
      <c r="AC166" s="22"/>
      <c r="AD166" s="22"/>
      <c r="AE166" s="22"/>
      <c r="AF166" s="22"/>
      <c r="AG166" s="22"/>
      <c r="AH166" s="22"/>
      <c r="AI166" s="22"/>
      <c r="AJ166" s="22"/>
      <c r="AK166" s="22"/>
      <c r="AL166" s="22"/>
      <c r="AM166" s="22"/>
      <c r="AN166" s="22"/>
      <c r="AO166" s="22"/>
      <c r="AP166" s="22"/>
    </row>
    <row r="167" spans="2:42" ht="15" hidden="1" customHeight="1" x14ac:dyDescent="0.2">
      <c r="B167" s="832"/>
      <c r="C167" s="812"/>
      <c r="D167" s="621"/>
      <c r="E167" s="621"/>
      <c r="F167" s="133" t="str">
        <f>'3-IDENTIFICACIÓN DEL RIESGO'!H172</f>
        <v>Causa 2 Riesgo 5</v>
      </c>
      <c r="G167" s="133" t="str">
        <f>'3-IDENTIFICACIÓN DEL RIESGO'!L172</f>
        <v>Consecuencia 2 Riesgo 5</v>
      </c>
      <c r="H167" s="825"/>
      <c r="I167" s="825"/>
      <c r="J167" s="825"/>
      <c r="K167" s="825"/>
      <c r="L167" s="168" t="s">
        <v>1265</v>
      </c>
      <c r="M167" s="799"/>
      <c r="N167" s="800"/>
      <c r="O167" s="801"/>
      <c r="P167" s="133" t="e">
        <f>'5-CONTROLES'!#REF!</f>
        <v>#REF!</v>
      </c>
      <c r="Q167" s="22"/>
      <c r="R167" s="133" t="e">
        <f>'5-CONTROLES'!#REF!</f>
        <v>#REF!</v>
      </c>
      <c r="S167" s="133" t="e">
        <f>'5-CONTROLES'!#REF!</f>
        <v>#REF!</v>
      </c>
      <c r="T167" s="133" t="e">
        <f>'5-CONTROLES'!#REF!</f>
        <v>#REF!</v>
      </c>
      <c r="U167" s="621"/>
      <c r="V167" s="825"/>
      <c r="W167" s="825"/>
      <c r="X167" s="825"/>
      <c r="Y167" s="825"/>
      <c r="Z167" s="196" t="s">
        <v>1266</v>
      </c>
      <c r="AA167" s="22"/>
      <c r="AB167" s="22"/>
      <c r="AC167" s="22"/>
      <c r="AD167" s="22"/>
      <c r="AE167" s="22"/>
      <c r="AF167" s="22"/>
      <c r="AG167" s="22"/>
      <c r="AH167" s="22"/>
      <c r="AI167" s="22"/>
      <c r="AJ167" s="22"/>
      <c r="AK167" s="22"/>
      <c r="AL167" s="22"/>
      <c r="AM167" s="22"/>
      <c r="AN167" s="22"/>
      <c r="AO167" s="22"/>
      <c r="AP167" s="22"/>
    </row>
    <row r="168" spans="2:42" ht="51" customHeight="1" x14ac:dyDescent="0.2">
      <c r="B168" s="831" t="str">
        <f>'3-IDENTIFICACIÓN DEL RIESGO'!B173</f>
        <v>Gestión Financiera</v>
      </c>
      <c r="C168" s="811" t="s">
        <v>1267</v>
      </c>
      <c r="D168" s="619" t="str">
        <f>'3-IDENTIFICACIÓN DEL RIESGO'!G173</f>
        <v>Posibilidad de ocurrencia de hechos de prevaricato por legalización y obligación y/o falsedad ideológica en el trámite de las cuentas de cobro generadas por los proveedores de la Agencia Nacional de Tierras, sin el cumplimiento de requisitos presupuestales y contables exigidos por la entidad y la ley.</v>
      </c>
      <c r="E168" s="619" t="s">
        <v>819</v>
      </c>
      <c r="F168" s="133" t="str">
        <f>'3-IDENTIFICACIÓN DEL RIESGO'!H173</f>
        <v>Fallas en el control de los requisitos para la causación económica.</v>
      </c>
      <c r="G168" s="133" t="str">
        <f>'3-IDENTIFICACIÓN DEL RIESGO'!L173</f>
        <v xml:space="preserve"> Detrimento patrimonial</v>
      </c>
      <c r="H168" s="823" t="str">
        <f>'4-VALORACIÓN DEL RIESGO'!G95</f>
        <v>Probable</v>
      </c>
      <c r="I168" s="823" t="str">
        <f>'4-VALORACIÓN DEL RIESGO'!AC95</f>
        <v>Catastrófico</v>
      </c>
      <c r="J168" s="823" t="str">
        <f>'4-VALORACIÓN DEL RIESGO'!AE95</f>
        <v>Extremo</v>
      </c>
      <c r="K168" s="823" t="str">
        <f>'4-VALORACIÓN DEL RIESGO'!AF95</f>
        <v>Reducir</v>
      </c>
      <c r="L168" s="811" t="s">
        <v>1268</v>
      </c>
      <c r="M168" s="799"/>
      <c r="N168" s="800"/>
      <c r="O168" s="801"/>
      <c r="P168" s="619" t="str">
        <f>'5-CONTROLES'!G80</f>
        <v xml:space="preserve">Trimestral </v>
      </c>
      <c r="Q168" s="477" t="s">
        <v>1269</v>
      </c>
      <c r="R168" s="619" t="str">
        <f>'5-CONTROLES'!AB80</f>
        <v>Fuerte</v>
      </c>
      <c r="S168" s="619" t="str">
        <f>'5-CONTROLES'!AC80</f>
        <v>Fuerte</v>
      </c>
      <c r="T168" s="619" t="str">
        <f>'5-CONTROLES'!AD80</f>
        <v>Fuerte</v>
      </c>
      <c r="U168" s="619" t="str">
        <f>'5-CONTROLES'!AH80</f>
        <v>Fuerte</v>
      </c>
      <c r="V168" s="823" t="str">
        <f>'5-CONTROLES'!AL80</f>
        <v>Improbable</v>
      </c>
      <c r="W168" s="823" t="str">
        <f>'5-CONTROLES'!AP80</f>
        <v>Moderado</v>
      </c>
      <c r="X168" s="823" t="str">
        <f>'5-CONTROLES'!AQ80</f>
        <v>Moderado</v>
      </c>
      <c r="Y168" s="823" t="str">
        <f>'5-CONTROLES'!AS80</f>
        <v>Acción preventiva</v>
      </c>
      <c r="Z168" s="196" t="s">
        <v>1270</v>
      </c>
      <c r="AA168" s="22" t="s">
        <v>1271</v>
      </c>
      <c r="AB168" s="22" t="s">
        <v>769</v>
      </c>
      <c r="AC168" s="22" t="s">
        <v>1272</v>
      </c>
      <c r="AD168" s="22">
        <v>4</v>
      </c>
      <c r="AE168" s="22"/>
      <c r="AF168" s="22">
        <v>1</v>
      </c>
      <c r="AG168" s="22"/>
      <c r="AH168" s="22"/>
      <c r="AI168" s="22">
        <v>1</v>
      </c>
      <c r="AJ168" s="22"/>
      <c r="AK168" s="22"/>
      <c r="AL168" s="22">
        <v>1</v>
      </c>
      <c r="AM168" s="22"/>
      <c r="AN168" s="22"/>
      <c r="AO168" s="22">
        <v>1</v>
      </c>
      <c r="AP168" s="22"/>
    </row>
    <row r="169" spans="2:42" ht="46.5" customHeight="1" x14ac:dyDescent="0.2">
      <c r="B169" s="831"/>
      <c r="C169" s="812"/>
      <c r="D169" s="621"/>
      <c r="E169" s="621"/>
      <c r="F169" s="133" t="str">
        <f>'3-IDENTIFICACIÓN DEL RIESGO'!H174</f>
        <v xml:space="preserve">Falta de control del procedimiento de pagos y listas de chequeo </v>
      </c>
      <c r="G169" s="133" t="str">
        <f>'3-IDENTIFICACIÓN DEL RIESGO'!L174</f>
        <v>Investigaciones y sanciones por parte de órganos de control, así como la pérdida de credibilidad institucional</v>
      </c>
      <c r="H169" s="825"/>
      <c r="I169" s="825"/>
      <c r="J169" s="825"/>
      <c r="K169" s="825"/>
      <c r="L169" s="812"/>
      <c r="M169" s="802"/>
      <c r="N169" s="803"/>
      <c r="O169" s="804"/>
      <c r="P169" s="621"/>
      <c r="Q169" s="479"/>
      <c r="R169" s="621"/>
      <c r="S169" s="621"/>
      <c r="T169" s="621"/>
      <c r="U169" s="621"/>
      <c r="V169" s="825"/>
      <c r="W169" s="825"/>
      <c r="X169" s="825"/>
      <c r="Y169" s="825"/>
      <c r="Z169" s="196" t="s">
        <v>1273</v>
      </c>
      <c r="AA169" s="22" t="s">
        <v>1274</v>
      </c>
      <c r="AB169" s="22" t="s">
        <v>769</v>
      </c>
      <c r="AC169" s="22" t="s">
        <v>1272</v>
      </c>
      <c r="AD169" s="22">
        <v>4</v>
      </c>
      <c r="AE169" s="22"/>
      <c r="AF169" s="22">
        <v>1</v>
      </c>
      <c r="AG169" s="22"/>
      <c r="AH169" s="22"/>
      <c r="AI169" s="22">
        <v>1</v>
      </c>
      <c r="AJ169" s="22"/>
      <c r="AK169" s="22"/>
      <c r="AL169" s="22">
        <v>1</v>
      </c>
      <c r="AM169" s="22"/>
      <c r="AN169" s="22"/>
      <c r="AO169" s="22">
        <v>1</v>
      </c>
      <c r="AP169" s="22"/>
    </row>
    <row r="170" spans="2:42" ht="16" hidden="1" x14ac:dyDescent="0.2">
      <c r="B170" s="831"/>
      <c r="C170" s="811">
        <v>76</v>
      </c>
      <c r="D170" s="619" t="str">
        <f>'3-IDENTIFICACIÓN DEL RIESGO'!G175</f>
        <v>Riesgo 2</v>
      </c>
      <c r="E170" s="619" t="s">
        <v>819</v>
      </c>
      <c r="F170" s="133" t="str">
        <f>'3-IDENTIFICACIÓN DEL RIESGO'!H175</f>
        <v>Causa 1 Riesgo 2</v>
      </c>
      <c r="G170" s="133" t="str">
        <f>'3-IDENTIFICACIÓN DEL RIESGO'!L175</f>
        <v>Consecuencia 1 Riesgo 2</v>
      </c>
      <c r="H170" s="823">
        <f>'4-VALORACIÓN DEL RIESGO'!G96</f>
        <v>0</v>
      </c>
      <c r="I170" s="823" t="str">
        <f>'4-VALORACIÓN DEL RIESGO'!AC96</f>
        <v>Moderado</v>
      </c>
      <c r="J170" s="823" t="b">
        <f>'4-VALORACIÓN DEL RIESGO'!AE96</f>
        <v>0</v>
      </c>
      <c r="K170" s="823" t="str">
        <f>'4-VALORACIÓN DEL RIESGO'!AF96</f>
        <v>Reducir</v>
      </c>
      <c r="L170" s="168" t="s">
        <v>1275</v>
      </c>
      <c r="M170" s="133" t="e">
        <f>'5-CONTROLES'!#REF!</f>
        <v>#REF!</v>
      </c>
      <c r="N170" s="133" t="e">
        <f>'5-CONTROLES'!#REF!</f>
        <v>#REF!</v>
      </c>
      <c r="O170" s="133" t="e">
        <f>'5-CONTROLES'!#REF!</f>
        <v>#REF!</v>
      </c>
      <c r="P170" s="133" t="e">
        <f>'5-CONTROLES'!#REF!</f>
        <v>#REF!</v>
      </c>
      <c r="Q170" s="22"/>
      <c r="R170" s="133" t="e">
        <f>'5-CONTROLES'!#REF!</f>
        <v>#REF!</v>
      </c>
      <c r="S170" s="133" t="e">
        <f>'5-CONTROLES'!#REF!</f>
        <v>#REF!</v>
      </c>
      <c r="T170" s="133" t="e">
        <f>'5-CONTROLES'!#REF!</f>
        <v>#REF!</v>
      </c>
      <c r="U170" s="619" t="e">
        <f>'5-CONTROLES'!#REF!</f>
        <v>#REF!</v>
      </c>
      <c r="V170" s="823" t="e">
        <f>'5-CONTROLES'!#REF!</f>
        <v>#REF!</v>
      </c>
      <c r="W170" s="823" t="e">
        <f>'5-CONTROLES'!#REF!</f>
        <v>#REF!</v>
      </c>
      <c r="X170" s="823" t="e">
        <f>'5-CONTROLES'!#REF!</f>
        <v>#REF!</v>
      </c>
      <c r="Y170" s="823" t="e">
        <f>'5-CONTROLES'!#REF!</f>
        <v>#REF!</v>
      </c>
      <c r="Z170" s="196" t="s">
        <v>1276</v>
      </c>
      <c r="AA170" s="22"/>
      <c r="AB170" s="22"/>
      <c r="AC170" s="22"/>
      <c r="AD170" s="22"/>
      <c r="AE170" s="22"/>
      <c r="AF170" s="22"/>
      <c r="AG170" s="22"/>
      <c r="AH170" s="22"/>
      <c r="AI170" s="22"/>
      <c r="AJ170" s="22"/>
      <c r="AK170" s="22"/>
      <c r="AL170" s="22"/>
      <c r="AM170" s="22"/>
      <c r="AN170" s="22"/>
      <c r="AO170" s="22"/>
      <c r="AP170" s="22"/>
    </row>
    <row r="171" spans="2:42" ht="16" hidden="1" x14ac:dyDescent="0.2">
      <c r="B171" s="831"/>
      <c r="C171" s="812"/>
      <c r="D171" s="621"/>
      <c r="E171" s="621"/>
      <c r="F171" s="133" t="str">
        <f>'3-IDENTIFICACIÓN DEL RIESGO'!H176</f>
        <v>Causa 2 Riesgo 2</v>
      </c>
      <c r="G171" s="133" t="str">
        <f>'3-IDENTIFICACIÓN DEL RIESGO'!L176</f>
        <v>Consecuencia 2 Riesgo 2</v>
      </c>
      <c r="H171" s="825"/>
      <c r="I171" s="825"/>
      <c r="J171" s="825"/>
      <c r="K171" s="825"/>
      <c r="L171" s="168" t="s">
        <v>1277</v>
      </c>
      <c r="M171" s="133" t="e">
        <f>'5-CONTROLES'!#REF!</f>
        <v>#REF!</v>
      </c>
      <c r="N171" s="133" t="e">
        <f>'5-CONTROLES'!#REF!</f>
        <v>#REF!</v>
      </c>
      <c r="O171" s="133" t="e">
        <f>'5-CONTROLES'!#REF!</f>
        <v>#REF!</v>
      </c>
      <c r="P171" s="133" t="e">
        <f>'5-CONTROLES'!#REF!</f>
        <v>#REF!</v>
      </c>
      <c r="Q171" s="22"/>
      <c r="R171" s="133" t="e">
        <f>'5-CONTROLES'!#REF!</f>
        <v>#REF!</v>
      </c>
      <c r="S171" s="133" t="e">
        <f>'5-CONTROLES'!#REF!</f>
        <v>#REF!</v>
      </c>
      <c r="T171" s="133" t="e">
        <f>'5-CONTROLES'!#REF!</f>
        <v>#REF!</v>
      </c>
      <c r="U171" s="621"/>
      <c r="V171" s="825"/>
      <c r="W171" s="825"/>
      <c r="X171" s="825"/>
      <c r="Y171" s="825"/>
      <c r="Z171" s="196" t="s">
        <v>1278</v>
      </c>
      <c r="AA171" s="22"/>
      <c r="AB171" s="22"/>
      <c r="AC171" s="22"/>
      <c r="AD171" s="22"/>
      <c r="AE171" s="22"/>
      <c r="AF171" s="22"/>
      <c r="AG171" s="22"/>
      <c r="AH171" s="22"/>
      <c r="AI171" s="22"/>
      <c r="AJ171" s="22"/>
      <c r="AK171" s="22"/>
      <c r="AL171" s="22"/>
      <c r="AM171" s="22"/>
      <c r="AN171" s="22"/>
      <c r="AO171" s="22"/>
      <c r="AP171" s="22"/>
    </row>
    <row r="172" spans="2:42" ht="16" hidden="1" x14ac:dyDescent="0.2">
      <c r="B172" s="831"/>
      <c r="C172" s="811">
        <v>77</v>
      </c>
      <c r="D172" s="619" t="str">
        <f>'3-IDENTIFICACIÓN DEL RIESGO'!G177</f>
        <v>Riesgo 3</v>
      </c>
      <c r="E172" s="619" t="s">
        <v>819</v>
      </c>
      <c r="F172" s="133" t="str">
        <f>'3-IDENTIFICACIÓN DEL RIESGO'!H177</f>
        <v>Causa 1 Riesgo 3</v>
      </c>
      <c r="G172" s="133" t="str">
        <f>'3-IDENTIFICACIÓN DEL RIESGO'!L177</f>
        <v>Consecuencia 1 Riesgo 3</v>
      </c>
      <c r="H172" s="823">
        <f>'4-VALORACIÓN DEL RIESGO'!G97</f>
        <v>0</v>
      </c>
      <c r="I172" s="823" t="str">
        <f>'4-VALORACIÓN DEL RIESGO'!AC97</f>
        <v>Moderado</v>
      </c>
      <c r="J172" s="823" t="b">
        <f>'4-VALORACIÓN DEL RIESGO'!AE97</f>
        <v>0</v>
      </c>
      <c r="K172" s="823" t="str">
        <f>'4-VALORACIÓN DEL RIESGO'!AF97</f>
        <v>Reducir</v>
      </c>
      <c r="L172" s="168" t="s">
        <v>1279</v>
      </c>
      <c r="M172" s="133" t="e">
        <f>'5-CONTROLES'!#REF!</f>
        <v>#REF!</v>
      </c>
      <c r="N172" s="133" t="e">
        <f>'5-CONTROLES'!#REF!</f>
        <v>#REF!</v>
      </c>
      <c r="O172" s="133" t="e">
        <f>'5-CONTROLES'!#REF!</f>
        <v>#REF!</v>
      </c>
      <c r="P172" s="133" t="e">
        <f>'5-CONTROLES'!#REF!</f>
        <v>#REF!</v>
      </c>
      <c r="Q172" s="22"/>
      <c r="R172" s="133" t="e">
        <f>'5-CONTROLES'!#REF!</f>
        <v>#REF!</v>
      </c>
      <c r="S172" s="133" t="e">
        <f>'5-CONTROLES'!#REF!</f>
        <v>#REF!</v>
      </c>
      <c r="T172" s="133" t="e">
        <f>'5-CONTROLES'!#REF!</f>
        <v>#REF!</v>
      </c>
      <c r="U172" s="619" t="e">
        <f>'5-CONTROLES'!#REF!</f>
        <v>#REF!</v>
      </c>
      <c r="V172" s="823" t="e">
        <f>'5-CONTROLES'!#REF!</f>
        <v>#REF!</v>
      </c>
      <c r="W172" s="823" t="e">
        <f>'5-CONTROLES'!#REF!</f>
        <v>#REF!</v>
      </c>
      <c r="X172" s="823" t="e">
        <f>'5-CONTROLES'!#REF!</f>
        <v>#REF!</v>
      </c>
      <c r="Y172" s="823" t="e">
        <f>'5-CONTROLES'!#REF!</f>
        <v>#REF!</v>
      </c>
      <c r="Z172" s="196" t="s">
        <v>1280</v>
      </c>
      <c r="AA172" s="22"/>
      <c r="AB172" s="22"/>
      <c r="AC172" s="22"/>
      <c r="AD172" s="22"/>
      <c r="AE172" s="22"/>
      <c r="AF172" s="22"/>
      <c r="AG172" s="22"/>
      <c r="AH172" s="22"/>
      <c r="AI172" s="22"/>
      <c r="AJ172" s="22"/>
      <c r="AK172" s="22"/>
      <c r="AL172" s="22"/>
      <c r="AM172" s="22"/>
      <c r="AN172" s="22"/>
      <c r="AO172" s="22"/>
      <c r="AP172" s="22"/>
    </row>
    <row r="173" spans="2:42" ht="16" hidden="1" x14ac:dyDescent="0.2">
      <c r="B173" s="831"/>
      <c r="C173" s="812"/>
      <c r="D173" s="621"/>
      <c r="E173" s="621"/>
      <c r="F173" s="133" t="str">
        <f>'3-IDENTIFICACIÓN DEL RIESGO'!H178</f>
        <v>Causa 2 Riesgo 3</v>
      </c>
      <c r="G173" s="133" t="str">
        <f>'3-IDENTIFICACIÓN DEL RIESGO'!L178</f>
        <v>Consecuencia 2 Riesgo 3</v>
      </c>
      <c r="H173" s="825"/>
      <c r="I173" s="825"/>
      <c r="J173" s="825"/>
      <c r="K173" s="825"/>
      <c r="L173" s="168" t="s">
        <v>1281</v>
      </c>
      <c r="M173" s="133" t="e">
        <f>'5-CONTROLES'!#REF!</f>
        <v>#REF!</v>
      </c>
      <c r="N173" s="133" t="e">
        <f>'5-CONTROLES'!#REF!</f>
        <v>#REF!</v>
      </c>
      <c r="O173" s="133" t="e">
        <f>'5-CONTROLES'!#REF!</f>
        <v>#REF!</v>
      </c>
      <c r="P173" s="133" t="e">
        <f>'5-CONTROLES'!#REF!</f>
        <v>#REF!</v>
      </c>
      <c r="Q173" s="22"/>
      <c r="R173" s="133" t="e">
        <f>'5-CONTROLES'!#REF!</f>
        <v>#REF!</v>
      </c>
      <c r="S173" s="133" t="e">
        <f>'5-CONTROLES'!#REF!</f>
        <v>#REF!</v>
      </c>
      <c r="T173" s="133" t="e">
        <f>'5-CONTROLES'!#REF!</f>
        <v>#REF!</v>
      </c>
      <c r="U173" s="621"/>
      <c r="V173" s="825"/>
      <c r="W173" s="825"/>
      <c r="X173" s="825"/>
      <c r="Y173" s="825"/>
      <c r="Z173" s="196" t="s">
        <v>1282</v>
      </c>
      <c r="AA173" s="22"/>
      <c r="AB173" s="22"/>
      <c r="AC173" s="22"/>
      <c r="AD173" s="22"/>
      <c r="AE173" s="22"/>
      <c r="AF173" s="22"/>
      <c r="AG173" s="22"/>
      <c r="AH173" s="22"/>
      <c r="AI173" s="22"/>
      <c r="AJ173" s="22"/>
      <c r="AK173" s="22"/>
      <c r="AL173" s="22"/>
      <c r="AM173" s="22"/>
      <c r="AN173" s="22"/>
      <c r="AO173" s="22"/>
      <c r="AP173" s="22"/>
    </row>
    <row r="174" spans="2:42" ht="16" hidden="1" x14ac:dyDescent="0.2">
      <c r="B174" s="831"/>
      <c r="C174" s="811">
        <v>78</v>
      </c>
      <c r="D174" s="619" t="str">
        <f>'3-IDENTIFICACIÓN DEL RIESGO'!G179</f>
        <v>Riesgo 4</v>
      </c>
      <c r="E174" s="619" t="s">
        <v>819</v>
      </c>
      <c r="F174" s="133" t="str">
        <f>'3-IDENTIFICACIÓN DEL RIESGO'!H179</f>
        <v>Causa 1 Riesgo 4</v>
      </c>
      <c r="G174" s="133" t="str">
        <f>'3-IDENTIFICACIÓN DEL RIESGO'!L179</f>
        <v>Consecuencia 1 Riesgo 4</v>
      </c>
      <c r="H174" s="823">
        <f>'4-VALORACIÓN DEL RIESGO'!G98</f>
        <v>0</v>
      </c>
      <c r="I174" s="823" t="str">
        <f>'4-VALORACIÓN DEL RIESGO'!AC98</f>
        <v>Moderado</v>
      </c>
      <c r="J174" s="823" t="b">
        <f>'4-VALORACIÓN DEL RIESGO'!AE98</f>
        <v>0</v>
      </c>
      <c r="K174" s="823" t="str">
        <f>'4-VALORACIÓN DEL RIESGO'!AF98</f>
        <v>Reducir</v>
      </c>
      <c r="L174" s="168" t="s">
        <v>1283</v>
      </c>
      <c r="M174" s="133" t="e">
        <f>'5-CONTROLES'!#REF!</f>
        <v>#REF!</v>
      </c>
      <c r="N174" s="133" t="e">
        <f>'5-CONTROLES'!#REF!</f>
        <v>#REF!</v>
      </c>
      <c r="O174" s="133" t="e">
        <f>'5-CONTROLES'!#REF!</f>
        <v>#REF!</v>
      </c>
      <c r="P174" s="133" t="e">
        <f>'5-CONTROLES'!#REF!</f>
        <v>#REF!</v>
      </c>
      <c r="Q174" s="22"/>
      <c r="R174" s="133" t="e">
        <f>'5-CONTROLES'!#REF!</f>
        <v>#REF!</v>
      </c>
      <c r="S174" s="133" t="e">
        <f>'5-CONTROLES'!#REF!</f>
        <v>#REF!</v>
      </c>
      <c r="T174" s="133" t="e">
        <f>'5-CONTROLES'!#REF!</f>
        <v>#REF!</v>
      </c>
      <c r="U174" s="619" t="e">
        <f>'5-CONTROLES'!#REF!</f>
        <v>#REF!</v>
      </c>
      <c r="V174" s="823" t="e">
        <f>'5-CONTROLES'!#REF!</f>
        <v>#REF!</v>
      </c>
      <c r="W174" s="823" t="e">
        <f>'5-CONTROLES'!#REF!</f>
        <v>#REF!</v>
      </c>
      <c r="X174" s="823" t="e">
        <f>'5-CONTROLES'!#REF!</f>
        <v>#REF!</v>
      </c>
      <c r="Y174" s="823" t="e">
        <f>'5-CONTROLES'!#REF!</f>
        <v>#REF!</v>
      </c>
      <c r="Z174" s="196" t="s">
        <v>1284</v>
      </c>
      <c r="AA174" s="22"/>
      <c r="AB174" s="22"/>
      <c r="AC174" s="22"/>
      <c r="AD174" s="22"/>
      <c r="AE174" s="22"/>
      <c r="AF174" s="22"/>
      <c r="AG174" s="22"/>
      <c r="AH174" s="22"/>
      <c r="AI174" s="22"/>
      <c r="AJ174" s="22"/>
      <c r="AK174" s="22"/>
      <c r="AL174" s="22"/>
      <c r="AM174" s="22"/>
      <c r="AN174" s="22"/>
      <c r="AO174" s="22"/>
      <c r="AP174" s="22"/>
    </row>
    <row r="175" spans="2:42" ht="16" hidden="1" x14ac:dyDescent="0.2">
      <c r="B175" s="831"/>
      <c r="C175" s="812"/>
      <c r="D175" s="621"/>
      <c r="E175" s="621"/>
      <c r="F175" s="133" t="str">
        <f>'3-IDENTIFICACIÓN DEL RIESGO'!H180</f>
        <v>Causa 2 Riesgo 4</v>
      </c>
      <c r="G175" s="133" t="str">
        <f>'3-IDENTIFICACIÓN DEL RIESGO'!L180</f>
        <v>Consecuencia 2 Riesgo 4</v>
      </c>
      <c r="H175" s="825"/>
      <c r="I175" s="825"/>
      <c r="J175" s="825"/>
      <c r="K175" s="825"/>
      <c r="L175" s="168" t="s">
        <v>1285</v>
      </c>
      <c r="M175" s="133" t="e">
        <f>'5-CONTROLES'!#REF!</f>
        <v>#REF!</v>
      </c>
      <c r="N175" s="133" t="e">
        <f>'5-CONTROLES'!#REF!</f>
        <v>#REF!</v>
      </c>
      <c r="O175" s="133" t="e">
        <f>'5-CONTROLES'!#REF!</f>
        <v>#REF!</v>
      </c>
      <c r="P175" s="133" t="e">
        <f>'5-CONTROLES'!#REF!</f>
        <v>#REF!</v>
      </c>
      <c r="Q175" s="22"/>
      <c r="R175" s="133" t="e">
        <f>'5-CONTROLES'!#REF!</f>
        <v>#REF!</v>
      </c>
      <c r="S175" s="133" t="e">
        <f>'5-CONTROLES'!#REF!</f>
        <v>#REF!</v>
      </c>
      <c r="T175" s="133" t="e">
        <f>'5-CONTROLES'!#REF!</f>
        <v>#REF!</v>
      </c>
      <c r="U175" s="621"/>
      <c r="V175" s="825"/>
      <c r="W175" s="825"/>
      <c r="X175" s="825"/>
      <c r="Y175" s="825"/>
      <c r="Z175" s="196" t="s">
        <v>1286</v>
      </c>
      <c r="AA175" s="22"/>
      <c r="AB175" s="22"/>
      <c r="AC175" s="22"/>
      <c r="AD175" s="22"/>
      <c r="AE175" s="22"/>
      <c r="AF175" s="22"/>
      <c r="AG175" s="22"/>
      <c r="AH175" s="22"/>
      <c r="AI175" s="22"/>
      <c r="AJ175" s="22"/>
      <c r="AK175" s="22"/>
      <c r="AL175" s="22"/>
      <c r="AM175" s="22"/>
      <c r="AN175" s="22"/>
      <c r="AO175" s="22"/>
      <c r="AP175" s="22"/>
    </row>
    <row r="176" spans="2:42" ht="27.75" hidden="1" customHeight="1" x14ac:dyDescent="0.2">
      <c r="B176" s="831"/>
      <c r="C176" s="811">
        <v>79</v>
      </c>
      <c r="D176" s="619" t="str">
        <f>'3-IDENTIFICACIÓN DEL RIESGO'!G181</f>
        <v>Riesgo 5</v>
      </c>
      <c r="E176" s="619" t="s">
        <v>819</v>
      </c>
      <c r="F176" s="133" t="str">
        <f>'3-IDENTIFICACIÓN DEL RIESGO'!H181</f>
        <v>Causa 1 Riesgo 5</v>
      </c>
      <c r="G176" s="133" t="str">
        <f>'3-IDENTIFICACIÓN DEL RIESGO'!L181</f>
        <v>Consecuencia 1 Riesgo 5</v>
      </c>
      <c r="H176" s="823">
        <f>'4-VALORACIÓN DEL RIESGO'!G99</f>
        <v>0</v>
      </c>
      <c r="I176" s="823" t="str">
        <f>'4-VALORACIÓN DEL RIESGO'!AC99</f>
        <v>Moderado</v>
      </c>
      <c r="J176" s="823" t="b">
        <f>'4-VALORACIÓN DEL RIESGO'!AE99</f>
        <v>0</v>
      </c>
      <c r="K176" s="823" t="str">
        <f>'4-VALORACIÓN DEL RIESGO'!AF99</f>
        <v>Reducir</v>
      </c>
      <c r="L176" s="168" t="s">
        <v>1287</v>
      </c>
      <c r="M176" s="133" t="e">
        <f>'5-CONTROLES'!#REF!</f>
        <v>#REF!</v>
      </c>
      <c r="N176" s="133" t="e">
        <f>'5-CONTROLES'!#REF!</f>
        <v>#REF!</v>
      </c>
      <c r="O176" s="133" t="e">
        <f>'5-CONTROLES'!#REF!</f>
        <v>#REF!</v>
      </c>
      <c r="P176" s="133" t="e">
        <f>'5-CONTROLES'!#REF!</f>
        <v>#REF!</v>
      </c>
      <c r="Q176" s="22"/>
      <c r="R176" s="133" t="e">
        <f>'5-CONTROLES'!#REF!</f>
        <v>#REF!</v>
      </c>
      <c r="S176" s="133" t="e">
        <f>'5-CONTROLES'!#REF!</f>
        <v>#REF!</v>
      </c>
      <c r="T176" s="133" t="e">
        <f>'5-CONTROLES'!#REF!</f>
        <v>#REF!</v>
      </c>
      <c r="U176" s="619" t="e">
        <f>'5-CONTROLES'!#REF!</f>
        <v>#REF!</v>
      </c>
      <c r="V176" s="823" t="e">
        <f>'5-CONTROLES'!#REF!</f>
        <v>#REF!</v>
      </c>
      <c r="W176" s="823" t="e">
        <f>'5-CONTROLES'!#REF!</f>
        <v>#REF!</v>
      </c>
      <c r="X176" s="823" t="e">
        <f>'5-CONTROLES'!#REF!</f>
        <v>#REF!</v>
      </c>
      <c r="Y176" s="823" t="e">
        <f>'5-CONTROLES'!#REF!</f>
        <v>#REF!</v>
      </c>
      <c r="Z176" s="196" t="s">
        <v>1288</v>
      </c>
      <c r="AA176" s="22"/>
      <c r="AB176" s="22"/>
      <c r="AC176" s="22"/>
      <c r="AD176" s="22"/>
      <c r="AE176" s="22"/>
      <c r="AF176" s="22"/>
      <c r="AG176" s="22"/>
      <c r="AH176" s="22"/>
      <c r="AI176" s="22"/>
      <c r="AJ176" s="22"/>
      <c r="AK176" s="22"/>
      <c r="AL176" s="22"/>
      <c r="AM176" s="22"/>
      <c r="AN176" s="22"/>
      <c r="AO176" s="22"/>
      <c r="AP176" s="22"/>
    </row>
    <row r="177" spans="2:42" ht="16" hidden="1" x14ac:dyDescent="0.2">
      <c r="B177" s="831"/>
      <c r="C177" s="812"/>
      <c r="D177" s="621"/>
      <c r="E177" s="621"/>
      <c r="F177" s="133" t="str">
        <f>'3-IDENTIFICACIÓN DEL RIESGO'!H182</f>
        <v>Causa 2 Riesgo 5</v>
      </c>
      <c r="G177" s="133" t="str">
        <f>'3-IDENTIFICACIÓN DEL RIESGO'!L182</f>
        <v>Consecuencia 2 Riesgo 5</v>
      </c>
      <c r="H177" s="825"/>
      <c r="I177" s="825"/>
      <c r="J177" s="825"/>
      <c r="K177" s="825"/>
      <c r="L177" s="168" t="s">
        <v>1289</v>
      </c>
      <c r="M177" s="133" t="e">
        <f>'5-CONTROLES'!#REF!</f>
        <v>#REF!</v>
      </c>
      <c r="N177" s="133" t="e">
        <f>'5-CONTROLES'!#REF!</f>
        <v>#REF!</v>
      </c>
      <c r="O177" s="133" t="e">
        <f>'5-CONTROLES'!#REF!</f>
        <v>#REF!</v>
      </c>
      <c r="P177" s="133" t="e">
        <f>'5-CONTROLES'!#REF!</f>
        <v>#REF!</v>
      </c>
      <c r="Q177" s="22"/>
      <c r="R177" s="133" t="e">
        <f>'5-CONTROLES'!#REF!</f>
        <v>#REF!</v>
      </c>
      <c r="S177" s="133" t="e">
        <f>'5-CONTROLES'!#REF!</f>
        <v>#REF!</v>
      </c>
      <c r="T177" s="133" t="e">
        <f>'5-CONTROLES'!#REF!</f>
        <v>#REF!</v>
      </c>
      <c r="U177" s="621"/>
      <c r="V177" s="825"/>
      <c r="W177" s="825"/>
      <c r="X177" s="825"/>
      <c r="Y177" s="825"/>
      <c r="Z177" s="196" t="s">
        <v>1290</v>
      </c>
      <c r="AA177" s="22"/>
      <c r="AB177" s="22"/>
      <c r="AC177" s="22"/>
      <c r="AD177" s="22"/>
      <c r="AE177" s="22"/>
      <c r="AF177" s="22"/>
      <c r="AG177" s="22"/>
      <c r="AH177" s="22"/>
      <c r="AI177" s="22"/>
      <c r="AJ177" s="22"/>
      <c r="AK177" s="22"/>
      <c r="AL177" s="22"/>
      <c r="AM177" s="22"/>
      <c r="AN177" s="22"/>
      <c r="AO177" s="22"/>
      <c r="AP177" s="22"/>
    </row>
    <row r="178" spans="2:42" ht="16" hidden="1" x14ac:dyDescent="0.2">
      <c r="B178" s="831" t="str">
        <f>'3-IDENTIFICACIÓN DEL RIESGO'!B183</f>
        <v>Seguimiento, Evaluación y Mejora</v>
      </c>
      <c r="C178" s="811">
        <v>80</v>
      </c>
      <c r="D178" s="619" t="str">
        <f>'3-IDENTIFICACIÓN DEL RIESGO'!G183</f>
        <v>Riesgo 1</v>
      </c>
      <c r="E178" s="619" t="s">
        <v>819</v>
      </c>
      <c r="F178" s="133" t="str">
        <f>'3-IDENTIFICACIÓN DEL RIESGO'!H183</f>
        <v>Causa 1 Riesgo 1</v>
      </c>
      <c r="G178" s="133" t="str">
        <f>'3-IDENTIFICACIÓN DEL RIESGO'!L183</f>
        <v>Consecuencia 1 Riesgo 1</v>
      </c>
      <c r="H178" s="823">
        <f>'4-VALORACIÓN DEL RIESGO'!G100</f>
        <v>0</v>
      </c>
      <c r="I178" s="823" t="str">
        <f>'4-VALORACIÓN DEL RIESGO'!AC100</f>
        <v>Moderado</v>
      </c>
      <c r="J178" s="823" t="b">
        <f>'4-VALORACIÓN DEL RIESGO'!AE100</f>
        <v>0</v>
      </c>
      <c r="K178" s="823" t="str">
        <f>'4-VALORACIÓN DEL RIESGO'!AF100</f>
        <v>Reducir</v>
      </c>
      <c r="L178" s="168" t="s">
        <v>1291</v>
      </c>
      <c r="M178" s="133" t="e">
        <f>'5-CONTROLES'!#REF!</f>
        <v>#REF!</v>
      </c>
      <c r="N178" s="133" t="e">
        <f>'5-CONTROLES'!#REF!</f>
        <v>#REF!</v>
      </c>
      <c r="O178" s="133" t="e">
        <f>'5-CONTROLES'!#REF!</f>
        <v>#REF!</v>
      </c>
      <c r="P178" s="133" t="e">
        <f>'5-CONTROLES'!#REF!</f>
        <v>#REF!</v>
      </c>
      <c r="Q178" s="22"/>
      <c r="R178" s="133" t="e">
        <f>'5-CONTROLES'!#REF!</f>
        <v>#REF!</v>
      </c>
      <c r="S178" s="133" t="e">
        <f>'5-CONTROLES'!#REF!</f>
        <v>#REF!</v>
      </c>
      <c r="T178" s="133" t="e">
        <f>'5-CONTROLES'!#REF!</f>
        <v>#REF!</v>
      </c>
      <c r="U178" s="619" t="e">
        <f>'5-CONTROLES'!#REF!</f>
        <v>#REF!</v>
      </c>
      <c r="V178" s="823" t="e">
        <f>'5-CONTROLES'!#REF!</f>
        <v>#REF!</v>
      </c>
      <c r="W178" s="823" t="e">
        <f>'5-CONTROLES'!#REF!</f>
        <v>#REF!</v>
      </c>
      <c r="X178" s="823" t="e">
        <f>'5-CONTROLES'!#REF!</f>
        <v>#REF!</v>
      </c>
      <c r="Y178" s="823" t="e">
        <f>'5-CONTROLES'!#REF!</f>
        <v>#REF!</v>
      </c>
      <c r="Z178" s="196" t="s">
        <v>1292</v>
      </c>
      <c r="AA178" s="22"/>
      <c r="AB178" s="22"/>
      <c r="AC178" s="22"/>
      <c r="AD178" s="22"/>
      <c r="AE178" s="22"/>
      <c r="AF178" s="22"/>
      <c r="AG178" s="22"/>
      <c r="AH178" s="22"/>
      <c r="AI178" s="22"/>
      <c r="AJ178" s="22"/>
      <c r="AK178" s="22"/>
      <c r="AL178" s="22"/>
      <c r="AM178" s="22"/>
      <c r="AN178" s="22"/>
      <c r="AO178" s="22"/>
      <c r="AP178" s="22"/>
    </row>
    <row r="179" spans="2:42" ht="16" hidden="1" x14ac:dyDescent="0.2">
      <c r="B179" s="831"/>
      <c r="C179" s="812"/>
      <c r="D179" s="621"/>
      <c r="E179" s="621"/>
      <c r="F179" s="133" t="str">
        <f>'3-IDENTIFICACIÓN DEL RIESGO'!H184</f>
        <v>Causa 2 Riesgo 1</v>
      </c>
      <c r="G179" s="133" t="str">
        <f>'3-IDENTIFICACIÓN DEL RIESGO'!L184</f>
        <v>Consecuencia 2 Riesgo 1</v>
      </c>
      <c r="H179" s="825"/>
      <c r="I179" s="825"/>
      <c r="J179" s="825"/>
      <c r="K179" s="825"/>
      <c r="L179" s="168" t="s">
        <v>1293</v>
      </c>
      <c r="M179" s="133" t="e">
        <f>'5-CONTROLES'!#REF!</f>
        <v>#REF!</v>
      </c>
      <c r="N179" s="133" t="e">
        <f>'5-CONTROLES'!#REF!</f>
        <v>#REF!</v>
      </c>
      <c r="O179" s="133" t="e">
        <f>'5-CONTROLES'!#REF!</f>
        <v>#REF!</v>
      </c>
      <c r="P179" s="133" t="e">
        <f>'5-CONTROLES'!#REF!</f>
        <v>#REF!</v>
      </c>
      <c r="Q179" s="22"/>
      <c r="R179" s="133" t="e">
        <f>'5-CONTROLES'!#REF!</f>
        <v>#REF!</v>
      </c>
      <c r="S179" s="133" t="e">
        <f>'5-CONTROLES'!#REF!</f>
        <v>#REF!</v>
      </c>
      <c r="T179" s="133" t="e">
        <f>'5-CONTROLES'!#REF!</f>
        <v>#REF!</v>
      </c>
      <c r="U179" s="621"/>
      <c r="V179" s="825"/>
      <c r="W179" s="825"/>
      <c r="X179" s="825"/>
      <c r="Y179" s="825"/>
      <c r="Z179" s="196" t="s">
        <v>1294</v>
      </c>
      <c r="AA179" s="22"/>
      <c r="AB179" s="22"/>
      <c r="AC179" s="22"/>
      <c r="AD179" s="22"/>
      <c r="AE179" s="22"/>
      <c r="AF179" s="22"/>
      <c r="AG179" s="22"/>
      <c r="AH179" s="22"/>
      <c r="AI179" s="22"/>
      <c r="AJ179" s="22"/>
      <c r="AK179" s="22"/>
      <c r="AL179" s="22"/>
      <c r="AM179" s="22"/>
      <c r="AN179" s="22"/>
      <c r="AO179" s="22"/>
      <c r="AP179" s="22"/>
    </row>
    <row r="180" spans="2:42" ht="16" hidden="1" x14ac:dyDescent="0.2">
      <c r="B180" s="831"/>
      <c r="C180" s="811">
        <v>81</v>
      </c>
      <c r="D180" s="619" t="str">
        <f>'3-IDENTIFICACIÓN DEL RIESGO'!G185</f>
        <v>Riesgo 2</v>
      </c>
      <c r="E180" s="619" t="s">
        <v>819</v>
      </c>
      <c r="F180" s="133" t="str">
        <f>'3-IDENTIFICACIÓN DEL RIESGO'!H185</f>
        <v>Causa 1 Riesgo 2</v>
      </c>
      <c r="G180" s="133" t="str">
        <f>'3-IDENTIFICACIÓN DEL RIESGO'!L185</f>
        <v>Consecuencia 1 Riesgo 2</v>
      </c>
      <c r="H180" s="823">
        <f>'4-VALORACIÓN DEL RIESGO'!G101</f>
        <v>0</v>
      </c>
      <c r="I180" s="823" t="str">
        <f>'4-VALORACIÓN DEL RIESGO'!AC101</f>
        <v>Moderado</v>
      </c>
      <c r="J180" s="823" t="b">
        <f>'4-VALORACIÓN DEL RIESGO'!AE101</f>
        <v>0</v>
      </c>
      <c r="K180" s="823" t="str">
        <f>'4-VALORACIÓN DEL RIESGO'!AF101</f>
        <v>Reducir</v>
      </c>
      <c r="L180" s="168" t="s">
        <v>1295</v>
      </c>
      <c r="M180" s="133" t="e">
        <f>'5-CONTROLES'!#REF!</f>
        <v>#REF!</v>
      </c>
      <c r="N180" s="133" t="e">
        <f>'5-CONTROLES'!#REF!</f>
        <v>#REF!</v>
      </c>
      <c r="O180" s="133" t="e">
        <f>'5-CONTROLES'!#REF!</f>
        <v>#REF!</v>
      </c>
      <c r="P180" s="133" t="e">
        <f>'5-CONTROLES'!#REF!</f>
        <v>#REF!</v>
      </c>
      <c r="Q180" s="22"/>
      <c r="R180" s="133" t="e">
        <f>'5-CONTROLES'!#REF!</f>
        <v>#REF!</v>
      </c>
      <c r="S180" s="133" t="e">
        <f>'5-CONTROLES'!#REF!</f>
        <v>#REF!</v>
      </c>
      <c r="T180" s="133" t="e">
        <f>'5-CONTROLES'!#REF!</f>
        <v>#REF!</v>
      </c>
      <c r="U180" s="619" t="e">
        <f>'5-CONTROLES'!#REF!</f>
        <v>#REF!</v>
      </c>
      <c r="V180" s="823" t="e">
        <f>'5-CONTROLES'!#REF!</f>
        <v>#REF!</v>
      </c>
      <c r="W180" s="823" t="e">
        <f>'5-CONTROLES'!#REF!</f>
        <v>#REF!</v>
      </c>
      <c r="X180" s="823" t="e">
        <f>'5-CONTROLES'!#REF!</f>
        <v>#REF!</v>
      </c>
      <c r="Y180" s="823" t="e">
        <f>'5-CONTROLES'!#REF!</f>
        <v>#REF!</v>
      </c>
      <c r="Z180" s="196" t="s">
        <v>1296</v>
      </c>
      <c r="AA180" s="22"/>
      <c r="AB180" s="22"/>
      <c r="AC180" s="22"/>
      <c r="AD180" s="22"/>
      <c r="AE180" s="22"/>
      <c r="AF180" s="22"/>
      <c r="AG180" s="22"/>
      <c r="AH180" s="22"/>
      <c r="AI180" s="22"/>
      <c r="AJ180" s="22"/>
      <c r="AK180" s="22"/>
      <c r="AL180" s="22"/>
      <c r="AM180" s="22"/>
      <c r="AN180" s="22"/>
      <c r="AO180" s="22"/>
      <c r="AP180" s="22"/>
    </row>
    <row r="181" spans="2:42" ht="16" hidden="1" x14ac:dyDescent="0.2">
      <c r="B181" s="831"/>
      <c r="C181" s="812"/>
      <c r="D181" s="621"/>
      <c r="E181" s="621"/>
      <c r="F181" s="133" t="str">
        <f>'3-IDENTIFICACIÓN DEL RIESGO'!H186</f>
        <v>Causa 2 Riesgo 2</v>
      </c>
      <c r="G181" s="133" t="str">
        <f>'3-IDENTIFICACIÓN DEL RIESGO'!L186</f>
        <v>Consecuencia 2 Riesgo 2</v>
      </c>
      <c r="H181" s="825"/>
      <c r="I181" s="825"/>
      <c r="J181" s="825"/>
      <c r="K181" s="825"/>
      <c r="L181" s="168" t="s">
        <v>1297</v>
      </c>
      <c r="M181" s="133" t="e">
        <f>'5-CONTROLES'!#REF!</f>
        <v>#REF!</v>
      </c>
      <c r="N181" s="133" t="e">
        <f>'5-CONTROLES'!#REF!</f>
        <v>#REF!</v>
      </c>
      <c r="O181" s="133" t="e">
        <f>'5-CONTROLES'!#REF!</f>
        <v>#REF!</v>
      </c>
      <c r="P181" s="133" t="e">
        <f>'5-CONTROLES'!#REF!</f>
        <v>#REF!</v>
      </c>
      <c r="Q181" s="22"/>
      <c r="R181" s="133" t="e">
        <f>'5-CONTROLES'!#REF!</f>
        <v>#REF!</v>
      </c>
      <c r="S181" s="133" t="e">
        <f>'5-CONTROLES'!#REF!</f>
        <v>#REF!</v>
      </c>
      <c r="T181" s="133" t="e">
        <f>'5-CONTROLES'!#REF!</f>
        <v>#REF!</v>
      </c>
      <c r="U181" s="621"/>
      <c r="V181" s="825"/>
      <c r="W181" s="825"/>
      <c r="X181" s="825"/>
      <c r="Y181" s="825"/>
      <c r="Z181" s="196" t="s">
        <v>1298</v>
      </c>
      <c r="AA181" s="22"/>
      <c r="AB181" s="22"/>
      <c r="AC181" s="22"/>
      <c r="AD181" s="22"/>
      <c r="AE181" s="22"/>
      <c r="AF181" s="22"/>
      <c r="AG181" s="22"/>
      <c r="AH181" s="22"/>
      <c r="AI181" s="22"/>
      <c r="AJ181" s="22"/>
      <c r="AK181" s="22"/>
      <c r="AL181" s="22"/>
      <c r="AM181" s="22"/>
      <c r="AN181" s="22"/>
      <c r="AO181" s="22"/>
      <c r="AP181" s="22"/>
    </row>
    <row r="182" spans="2:42" ht="16" hidden="1" x14ac:dyDescent="0.2">
      <c r="B182" s="831"/>
      <c r="C182" s="811">
        <v>82</v>
      </c>
      <c r="D182" s="619" t="str">
        <f>'3-IDENTIFICACIÓN DEL RIESGO'!G187</f>
        <v>Riesgo 3</v>
      </c>
      <c r="E182" s="619" t="s">
        <v>819</v>
      </c>
      <c r="F182" s="133" t="str">
        <f>'3-IDENTIFICACIÓN DEL RIESGO'!H187</f>
        <v>Causa 1 Riesgo 3</v>
      </c>
      <c r="G182" s="133" t="str">
        <f>'3-IDENTIFICACIÓN DEL RIESGO'!L187</f>
        <v>Consecuencia 1 Riesgo 3</v>
      </c>
      <c r="H182" s="823">
        <f>'4-VALORACIÓN DEL RIESGO'!G102</f>
        <v>0</v>
      </c>
      <c r="I182" s="823" t="str">
        <f>'4-VALORACIÓN DEL RIESGO'!AC102</f>
        <v>Moderado</v>
      </c>
      <c r="J182" s="823" t="b">
        <f>'4-VALORACIÓN DEL RIESGO'!AE102</f>
        <v>0</v>
      </c>
      <c r="K182" s="823" t="str">
        <f>'4-VALORACIÓN DEL RIESGO'!AF102</f>
        <v>Reducir</v>
      </c>
      <c r="L182" s="168" t="s">
        <v>1299</v>
      </c>
      <c r="M182" s="133" t="e">
        <f>'5-CONTROLES'!#REF!</f>
        <v>#REF!</v>
      </c>
      <c r="N182" s="133" t="e">
        <f>'5-CONTROLES'!#REF!</f>
        <v>#REF!</v>
      </c>
      <c r="O182" s="133" t="e">
        <f>'5-CONTROLES'!#REF!</f>
        <v>#REF!</v>
      </c>
      <c r="P182" s="133" t="e">
        <f>'5-CONTROLES'!#REF!</f>
        <v>#REF!</v>
      </c>
      <c r="Q182" s="22"/>
      <c r="R182" s="133" t="e">
        <f>'5-CONTROLES'!#REF!</f>
        <v>#REF!</v>
      </c>
      <c r="S182" s="133" t="e">
        <f>'5-CONTROLES'!#REF!</f>
        <v>#REF!</v>
      </c>
      <c r="T182" s="133" t="e">
        <f>'5-CONTROLES'!#REF!</f>
        <v>#REF!</v>
      </c>
      <c r="U182" s="619" t="e">
        <f>'5-CONTROLES'!#REF!</f>
        <v>#REF!</v>
      </c>
      <c r="V182" s="823" t="e">
        <f>'5-CONTROLES'!#REF!</f>
        <v>#REF!</v>
      </c>
      <c r="W182" s="823" t="e">
        <f>'5-CONTROLES'!#REF!</f>
        <v>#REF!</v>
      </c>
      <c r="X182" s="823" t="e">
        <f>'5-CONTROLES'!#REF!</f>
        <v>#REF!</v>
      </c>
      <c r="Y182" s="823" t="e">
        <f>'5-CONTROLES'!#REF!</f>
        <v>#REF!</v>
      </c>
      <c r="Z182" s="196" t="s">
        <v>1300</v>
      </c>
      <c r="AA182" s="22"/>
      <c r="AB182" s="22"/>
      <c r="AC182" s="22"/>
      <c r="AD182" s="22"/>
      <c r="AE182" s="22"/>
      <c r="AF182" s="22"/>
      <c r="AG182" s="22"/>
      <c r="AH182" s="22"/>
      <c r="AI182" s="22"/>
      <c r="AJ182" s="22"/>
      <c r="AK182" s="22"/>
      <c r="AL182" s="22"/>
      <c r="AM182" s="22"/>
      <c r="AN182" s="22"/>
      <c r="AO182" s="22"/>
      <c r="AP182" s="22"/>
    </row>
    <row r="183" spans="2:42" ht="16" hidden="1" x14ac:dyDescent="0.2">
      <c r="B183" s="831"/>
      <c r="C183" s="812"/>
      <c r="D183" s="621"/>
      <c r="E183" s="621"/>
      <c r="F183" s="133" t="str">
        <f>'3-IDENTIFICACIÓN DEL RIESGO'!H188</f>
        <v>Causa 2 Riesgo 3</v>
      </c>
      <c r="G183" s="133" t="str">
        <f>'3-IDENTIFICACIÓN DEL RIESGO'!L188</f>
        <v>Consecuencia 2 Riesgo 3</v>
      </c>
      <c r="H183" s="825"/>
      <c r="I183" s="825"/>
      <c r="J183" s="825"/>
      <c r="K183" s="825"/>
      <c r="L183" s="168" t="s">
        <v>1301</v>
      </c>
      <c r="M183" s="133" t="e">
        <f>'5-CONTROLES'!#REF!</f>
        <v>#REF!</v>
      </c>
      <c r="N183" s="133" t="e">
        <f>'5-CONTROLES'!#REF!</f>
        <v>#REF!</v>
      </c>
      <c r="O183" s="133" t="e">
        <f>'5-CONTROLES'!#REF!</f>
        <v>#REF!</v>
      </c>
      <c r="P183" s="133" t="e">
        <f>'5-CONTROLES'!#REF!</f>
        <v>#REF!</v>
      </c>
      <c r="Q183" s="22"/>
      <c r="R183" s="133" t="e">
        <f>'5-CONTROLES'!#REF!</f>
        <v>#REF!</v>
      </c>
      <c r="S183" s="133" t="e">
        <f>'5-CONTROLES'!#REF!</f>
        <v>#REF!</v>
      </c>
      <c r="T183" s="133" t="e">
        <f>'5-CONTROLES'!#REF!</f>
        <v>#REF!</v>
      </c>
      <c r="U183" s="621"/>
      <c r="V183" s="825"/>
      <c r="W183" s="825"/>
      <c r="X183" s="825"/>
      <c r="Y183" s="825"/>
      <c r="Z183" s="196" t="s">
        <v>1302</v>
      </c>
      <c r="AA183" s="22"/>
      <c r="AB183" s="22"/>
      <c r="AC183" s="22"/>
      <c r="AD183" s="22"/>
      <c r="AE183" s="22"/>
      <c r="AF183" s="22"/>
      <c r="AG183" s="22"/>
      <c r="AH183" s="22"/>
      <c r="AI183" s="22"/>
      <c r="AJ183" s="22"/>
      <c r="AK183" s="22"/>
      <c r="AL183" s="22"/>
      <c r="AM183" s="22"/>
      <c r="AN183" s="22"/>
      <c r="AO183" s="22"/>
      <c r="AP183" s="22"/>
    </row>
    <row r="184" spans="2:42" ht="16" hidden="1" x14ac:dyDescent="0.2">
      <c r="B184" s="831"/>
      <c r="C184" s="811">
        <v>83</v>
      </c>
      <c r="D184" s="619" t="str">
        <f>'3-IDENTIFICACIÓN DEL RIESGO'!G189</f>
        <v>Riesgo 4</v>
      </c>
      <c r="E184" s="619" t="s">
        <v>819</v>
      </c>
      <c r="F184" s="133" t="str">
        <f>'3-IDENTIFICACIÓN DEL RIESGO'!H189</f>
        <v>Causa 1 Riesgo 4</v>
      </c>
      <c r="G184" s="133" t="str">
        <f>'3-IDENTIFICACIÓN DEL RIESGO'!L189</f>
        <v>Consecuencia 1 Riesgo 4</v>
      </c>
      <c r="H184" s="823">
        <f>'4-VALORACIÓN DEL RIESGO'!G103</f>
        <v>0</v>
      </c>
      <c r="I184" s="823" t="str">
        <f>'4-VALORACIÓN DEL RIESGO'!AC103</f>
        <v>Moderado</v>
      </c>
      <c r="J184" s="823" t="b">
        <f>'4-VALORACIÓN DEL RIESGO'!AE103</f>
        <v>0</v>
      </c>
      <c r="K184" s="823" t="str">
        <f>'4-VALORACIÓN DEL RIESGO'!AF103</f>
        <v>Reducir</v>
      </c>
      <c r="L184" s="168" t="s">
        <v>1303</v>
      </c>
      <c r="M184" s="133" t="e">
        <f>'5-CONTROLES'!#REF!</f>
        <v>#REF!</v>
      </c>
      <c r="N184" s="133" t="e">
        <f>'5-CONTROLES'!#REF!</f>
        <v>#REF!</v>
      </c>
      <c r="O184" s="133" t="e">
        <f>'5-CONTROLES'!#REF!</f>
        <v>#REF!</v>
      </c>
      <c r="P184" s="133" t="e">
        <f>'5-CONTROLES'!#REF!</f>
        <v>#REF!</v>
      </c>
      <c r="Q184" s="22"/>
      <c r="R184" s="133" t="e">
        <f>'5-CONTROLES'!#REF!</f>
        <v>#REF!</v>
      </c>
      <c r="S184" s="133" t="e">
        <f>'5-CONTROLES'!#REF!</f>
        <v>#REF!</v>
      </c>
      <c r="T184" s="133" t="e">
        <f>'5-CONTROLES'!#REF!</f>
        <v>#REF!</v>
      </c>
      <c r="U184" s="619" t="e">
        <f>'5-CONTROLES'!#REF!</f>
        <v>#REF!</v>
      </c>
      <c r="V184" s="823" t="e">
        <f>'5-CONTROLES'!#REF!</f>
        <v>#REF!</v>
      </c>
      <c r="W184" s="823" t="e">
        <f>'5-CONTROLES'!#REF!</f>
        <v>#REF!</v>
      </c>
      <c r="X184" s="823" t="e">
        <f>'5-CONTROLES'!#REF!</f>
        <v>#REF!</v>
      </c>
      <c r="Y184" s="823" t="e">
        <f>'5-CONTROLES'!#REF!</f>
        <v>#REF!</v>
      </c>
      <c r="Z184" s="196" t="s">
        <v>1304</v>
      </c>
      <c r="AA184" s="22"/>
      <c r="AB184" s="22"/>
      <c r="AC184" s="22"/>
      <c r="AD184" s="22"/>
      <c r="AE184" s="22"/>
      <c r="AF184" s="22"/>
      <c r="AG184" s="22"/>
      <c r="AH184" s="22"/>
      <c r="AI184" s="22"/>
      <c r="AJ184" s="22"/>
      <c r="AK184" s="22"/>
      <c r="AL184" s="22"/>
      <c r="AM184" s="22"/>
      <c r="AN184" s="22"/>
      <c r="AO184" s="22"/>
      <c r="AP184" s="22"/>
    </row>
    <row r="185" spans="2:42" ht="16" hidden="1" x14ac:dyDescent="0.2">
      <c r="B185" s="831"/>
      <c r="C185" s="812"/>
      <c r="D185" s="621"/>
      <c r="E185" s="621"/>
      <c r="F185" s="133" t="str">
        <f>'3-IDENTIFICACIÓN DEL RIESGO'!H190</f>
        <v>Causa 2 Riesgo 4</v>
      </c>
      <c r="G185" s="133" t="str">
        <f>'3-IDENTIFICACIÓN DEL RIESGO'!L190</f>
        <v>Consecuencia 2 Riesgo 4</v>
      </c>
      <c r="H185" s="825"/>
      <c r="I185" s="825"/>
      <c r="J185" s="825"/>
      <c r="K185" s="825"/>
      <c r="L185" s="168" t="s">
        <v>1305</v>
      </c>
      <c r="M185" s="133" t="e">
        <f>'5-CONTROLES'!#REF!</f>
        <v>#REF!</v>
      </c>
      <c r="N185" s="133" t="e">
        <f>'5-CONTROLES'!#REF!</f>
        <v>#REF!</v>
      </c>
      <c r="O185" s="133" t="e">
        <f>'5-CONTROLES'!#REF!</f>
        <v>#REF!</v>
      </c>
      <c r="P185" s="133" t="e">
        <f>'5-CONTROLES'!#REF!</f>
        <v>#REF!</v>
      </c>
      <c r="Q185" s="22"/>
      <c r="R185" s="133" t="e">
        <f>'5-CONTROLES'!#REF!</f>
        <v>#REF!</v>
      </c>
      <c r="S185" s="133" t="e">
        <f>'5-CONTROLES'!#REF!</f>
        <v>#REF!</v>
      </c>
      <c r="T185" s="133" t="e">
        <f>'5-CONTROLES'!#REF!</f>
        <v>#REF!</v>
      </c>
      <c r="U185" s="621"/>
      <c r="V185" s="825"/>
      <c r="W185" s="825"/>
      <c r="X185" s="825"/>
      <c r="Y185" s="825"/>
      <c r="Z185" s="196" t="s">
        <v>1306</v>
      </c>
      <c r="AA185" s="22"/>
      <c r="AB185" s="22"/>
      <c r="AC185" s="22"/>
      <c r="AD185" s="22"/>
      <c r="AE185" s="22"/>
      <c r="AF185" s="22"/>
      <c r="AG185" s="22"/>
      <c r="AH185" s="22"/>
      <c r="AI185" s="22"/>
      <c r="AJ185" s="22"/>
      <c r="AK185" s="22"/>
      <c r="AL185" s="22"/>
      <c r="AM185" s="22"/>
      <c r="AN185" s="22"/>
      <c r="AO185" s="22"/>
      <c r="AP185" s="22"/>
    </row>
    <row r="186" spans="2:42" ht="27.75" hidden="1" customHeight="1" x14ac:dyDescent="0.2">
      <c r="B186" s="831"/>
      <c r="C186" s="811">
        <v>84</v>
      </c>
      <c r="D186" s="619" t="str">
        <f>'3-IDENTIFICACIÓN DEL RIESGO'!G191</f>
        <v>Riesgo 5</v>
      </c>
      <c r="E186" s="619" t="s">
        <v>819</v>
      </c>
      <c r="F186" s="133" t="str">
        <f>'3-IDENTIFICACIÓN DEL RIESGO'!H191</f>
        <v>Causa 1 Riesgo 5</v>
      </c>
      <c r="G186" s="133" t="str">
        <f>'3-IDENTIFICACIÓN DEL RIESGO'!L191</f>
        <v>Consecuencia 1 Riesgo 5</v>
      </c>
      <c r="H186" s="823">
        <f>'4-VALORACIÓN DEL RIESGO'!G104</f>
        <v>0</v>
      </c>
      <c r="I186" s="823" t="str">
        <f>'4-VALORACIÓN DEL RIESGO'!AC104</f>
        <v>Moderado</v>
      </c>
      <c r="J186" s="823" t="b">
        <f>'4-VALORACIÓN DEL RIESGO'!AE104</f>
        <v>0</v>
      </c>
      <c r="K186" s="823" t="str">
        <f>'4-VALORACIÓN DEL RIESGO'!AF104</f>
        <v>Reducir</v>
      </c>
      <c r="L186" s="168" t="s">
        <v>1307</v>
      </c>
      <c r="M186" s="133" t="e">
        <f>'5-CONTROLES'!#REF!</f>
        <v>#REF!</v>
      </c>
      <c r="N186" s="133" t="e">
        <f>'5-CONTROLES'!#REF!</f>
        <v>#REF!</v>
      </c>
      <c r="O186" s="133" t="e">
        <f>'5-CONTROLES'!#REF!</f>
        <v>#REF!</v>
      </c>
      <c r="P186" s="133" t="e">
        <f>'5-CONTROLES'!#REF!</f>
        <v>#REF!</v>
      </c>
      <c r="Q186" s="22"/>
      <c r="R186" s="133" t="e">
        <f>'5-CONTROLES'!#REF!</f>
        <v>#REF!</v>
      </c>
      <c r="S186" s="133" t="e">
        <f>'5-CONTROLES'!#REF!</f>
        <v>#REF!</v>
      </c>
      <c r="T186" s="133" t="e">
        <f>'5-CONTROLES'!#REF!</f>
        <v>#REF!</v>
      </c>
      <c r="U186" s="619" t="e">
        <f>'5-CONTROLES'!#REF!</f>
        <v>#REF!</v>
      </c>
      <c r="V186" s="823" t="e">
        <f>'5-CONTROLES'!#REF!</f>
        <v>#REF!</v>
      </c>
      <c r="W186" s="823" t="e">
        <f>'5-CONTROLES'!#REF!</f>
        <v>#REF!</v>
      </c>
      <c r="X186" s="823" t="e">
        <f>'5-CONTROLES'!#REF!</f>
        <v>#REF!</v>
      </c>
      <c r="Y186" s="823" t="e">
        <f>'5-CONTROLES'!#REF!</f>
        <v>#REF!</v>
      </c>
      <c r="Z186" s="196" t="s">
        <v>1308</v>
      </c>
      <c r="AA186" s="22"/>
      <c r="AB186" s="22"/>
      <c r="AC186" s="22"/>
      <c r="AD186" s="22"/>
      <c r="AE186" s="22"/>
      <c r="AF186" s="22"/>
      <c r="AG186" s="22"/>
      <c r="AH186" s="22"/>
      <c r="AI186" s="22"/>
      <c r="AJ186" s="22"/>
      <c r="AK186" s="22"/>
      <c r="AL186" s="22"/>
      <c r="AM186" s="22"/>
      <c r="AN186" s="22"/>
      <c r="AO186" s="22"/>
      <c r="AP186" s="22"/>
    </row>
    <row r="187" spans="2:42" ht="16" hidden="1" x14ac:dyDescent="0.2">
      <c r="B187" s="831"/>
      <c r="C187" s="812"/>
      <c r="D187" s="621"/>
      <c r="E187" s="621"/>
      <c r="F187" s="133" t="str">
        <f>'3-IDENTIFICACIÓN DEL RIESGO'!H192</f>
        <v>Causa 2 Riesgo 5</v>
      </c>
      <c r="G187" s="133" t="str">
        <f>'3-IDENTIFICACIÓN DEL RIESGO'!L192</f>
        <v>Consecuencia 2 Riesgo 5</v>
      </c>
      <c r="H187" s="825"/>
      <c r="I187" s="825"/>
      <c r="J187" s="825"/>
      <c r="K187" s="825"/>
      <c r="L187" s="168" t="s">
        <v>1309</v>
      </c>
      <c r="M187" s="133" t="e">
        <f>'5-CONTROLES'!#REF!</f>
        <v>#REF!</v>
      </c>
      <c r="N187" s="133" t="e">
        <f>'5-CONTROLES'!#REF!</f>
        <v>#REF!</v>
      </c>
      <c r="O187" s="133" t="e">
        <f>'5-CONTROLES'!#REF!</f>
        <v>#REF!</v>
      </c>
      <c r="P187" s="133" t="e">
        <f>'5-CONTROLES'!#REF!</f>
        <v>#REF!</v>
      </c>
      <c r="Q187" s="22"/>
      <c r="R187" s="133" t="e">
        <f>'5-CONTROLES'!#REF!</f>
        <v>#REF!</v>
      </c>
      <c r="S187" s="133" t="e">
        <f>'5-CONTROLES'!#REF!</f>
        <v>#REF!</v>
      </c>
      <c r="T187" s="133" t="e">
        <f>'5-CONTROLES'!#REF!</f>
        <v>#REF!</v>
      </c>
      <c r="U187" s="621"/>
      <c r="V187" s="825"/>
      <c r="W187" s="825"/>
      <c r="X187" s="825"/>
      <c r="Y187" s="825"/>
      <c r="Z187" s="196" t="s">
        <v>1310</v>
      </c>
      <c r="AA187" s="22"/>
      <c r="AB187" s="22"/>
      <c r="AC187" s="22"/>
      <c r="AD187" s="22"/>
      <c r="AE187" s="22"/>
      <c r="AF187" s="22"/>
      <c r="AG187" s="22"/>
      <c r="AH187" s="22"/>
      <c r="AI187" s="22"/>
      <c r="AJ187" s="22"/>
      <c r="AK187" s="22"/>
      <c r="AL187" s="22"/>
      <c r="AM187" s="22"/>
      <c r="AN187" s="22"/>
      <c r="AO187" s="22"/>
      <c r="AP187" s="22"/>
    </row>
    <row r="188" spans="2:42" x14ac:dyDescent="0.2">
      <c r="B188" s="170"/>
      <c r="C188" s="171"/>
      <c r="D188" s="172"/>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4"/>
    </row>
    <row r="189" spans="2:42" x14ac:dyDescent="0.2">
      <c r="B189" s="170"/>
      <c r="C189" s="171"/>
      <c r="D189" s="172"/>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4"/>
    </row>
    <row r="190" spans="2:42" x14ac:dyDescent="0.2">
      <c r="B190" s="170"/>
      <c r="C190" s="171"/>
      <c r="D190" s="172"/>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4"/>
    </row>
    <row r="191" spans="2:42" x14ac:dyDescent="0.2">
      <c r="B191" s="170"/>
      <c r="C191" s="171"/>
      <c r="D191" s="172"/>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4"/>
    </row>
    <row r="192" spans="2:42" x14ac:dyDescent="0.2">
      <c r="B192" s="170"/>
      <c r="C192" s="171"/>
      <c r="D192" s="172"/>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4"/>
    </row>
    <row r="193" spans="2:42" x14ac:dyDescent="0.2">
      <c r="B193" s="170"/>
      <c r="C193" s="171"/>
      <c r="D193" s="172"/>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4"/>
    </row>
    <row r="194" spans="2:42" x14ac:dyDescent="0.2">
      <c r="B194" s="170"/>
      <c r="C194" s="171"/>
      <c r="D194" s="172"/>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4"/>
    </row>
    <row r="195" spans="2:42" x14ac:dyDescent="0.2">
      <c r="B195" s="170"/>
      <c r="C195" s="171"/>
      <c r="D195" s="172"/>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4"/>
    </row>
    <row r="196" spans="2:42" ht="14" thickBot="1" x14ac:dyDescent="0.25">
      <c r="B196" s="175"/>
      <c r="C196" s="176"/>
      <c r="D196" s="177"/>
      <c r="E196" s="178"/>
      <c r="F196" s="178"/>
      <c r="G196" s="178"/>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178"/>
      <c r="AE196" s="178"/>
      <c r="AF196" s="178"/>
      <c r="AG196" s="178"/>
      <c r="AH196" s="178"/>
      <c r="AI196" s="178"/>
      <c r="AJ196" s="178"/>
      <c r="AK196" s="178"/>
      <c r="AL196" s="178"/>
      <c r="AM196" s="178"/>
      <c r="AN196" s="178"/>
      <c r="AO196" s="178"/>
      <c r="AP196" s="179"/>
    </row>
  </sheetData>
  <sheetProtection algorithmName="SHA-512" hashValue="fMP3aGAZYqj/PNclnn3fm230In2nXwRLDlrfrx1SKrSehpqo2MJqUASm47d87b2T/9ivQ1yC51ii6ZGFrEmihQ==" saltValue="bNQOt9ygBZ3ceddhBWPgTQ==" spinCount="100000" sheet="1" formatCells="0" formatColumns="0" formatRows="0" autoFilter="0"/>
  <mergeCells count="1555">
    <mergeCell ref="AH158:AH159"/>
    <mergeCell ref="AI158:AI159"/>
    <mergeCell ref="AA152:AA153"/>
    <mergeCell ref="Z152:Z153"/>
    <mergeCell ref="Z158:Z159"/>
    <mergeCell ref="AA158:AA159"/>
    <mergeCell ref="L152:L153"/>
    <mergeCell ref="F152:F153"/>
    <mergeCell ref="AP158:AP159"/>
    <mergeCell ref="L168:L169"/>
    <mergeCell ref="P168:P169"/>
    <mergeCell ref="Q168:Q169"/>
    <mergeCell ref="R168:R169"/>
    <mergeCell ref="S168:S169"/>
    <mergeCell ref="T168:T169"/>
    <mergeCell ref="U160:U161"/>
    <mergeCell ref="V158:V159"/>
    <mergeCell ref="V160:V161"/>
    <mergeCell ref="W158:W159"/>
    <mergeCell ref="W160:W161"/>
    <mergeCell ref="X158:X159"/>
    <mergeCell ref="X160:X161"/>
    <mergeCell ref="Y158:Y159"/>
    <mergeCell ref="AP152:AP153"/>
    <mergeCell ref="AC152:AC153"/>
    <mergeCell ref="AB152:AB153"/>
    <mergeCell ref="R152:R153"/>
    <mergeCell ref="AB158:AB159"/>
    <mergeCell ref="V164:V165"/>
    <mergeCell ref="W162:W163"/>
    <mergeCell ref="W164:W165"/>
    <mergeCell ref="X162:X163"/>
    <mergeCell ref="X164:X165"/>
    <mergeCell ref="AC158:AC159"/>
    <mergeCell ref="AD158:AD159"/>
    <mergeCell ref="AE158:AE159"/>
    <mergeCell ref="AF158:AF159"/>
    <mergeCell ref="AG158:AG159"/>
    <mergeCell ref="F150:F151"/>
    <mergeCell ref="L158:L159"/>
    <mergeCell ref="P158:P159"/>
    <mergeCell ref="Q158:Q159"/>
    <mergeCell ref="R158:R159"/>
    <mergeCell ref="S158:S159"/>
    <mergeCell ref="T158:T159"/>
    <mergeCell ref="AO150:AO151"/>
    <mergeCell ref="AD152:AD153"/>
    <mergeCell ref="AE152:AE153"/>
    <mergeCell ref="AF152:AF153"/>
    <mergeCell ref="AG152:AG153"/>
    <mergeCell ref="AH152:AH153"/>
    <mergeCell ref="AI152:AI153"/>
    <mergeCell ref="AJ152:AJ153"/>
    <mergeCell ref="AK152:AK153"/>
    <mergeCell ref="AL152:AL153"/>
    <mergeCell ref="AM152:AM153"/>
    <mergeCell ref="AN152:AN153"/>
    <mergeCell ref="AO152:AO153"/>
    <mergeCell ref="AH150:AH151"/>
    <mergeCell ref="AI150:AI151"/>
    <mergeCell ref="AK150:AK151"/>
    <mergeCell ref="AL150:AL151"/>
    <mergeCell ref="AM150:AM151"/>
    <mergeCell ref="AN150:AN151"/>
    <mergeCell ref="AJ158:AJ159"/>
    <mergeCell ref="AK158:AK159"/>
    <mergeCell ref="AL158:AL159"/>
    <mergeCell ref="AM158:AM159"/>
    <mergeCell ref="AN158:AN159"/>
    <mergeCell ref="AO158:AO159"/>
    <mergeCell ref="AJ148:AJ149"/>
    <mergeCell ref="AK148:AK149"/>
    <mergeCell ref="AL148:AL149"/>
    <mergeCell ref="AM148:AM149"/>
    <mergeCell ref="AN148:AN149"/>
    <mergeCell ref="AO148:AO149"/>
    <mergeCell ref="AP148:AP149"/>
    <mergeCell ref="L150:L151"/>
    <mergeCell ref="P150:P151"/>
    <mergeCell ref="Q150:Q151"/>
    <mergeCell ref="R150:R151"/>
    <mergeCell ref="S150:S151"/>
    <mergeCell ref="T150:T151"/>
    <mergeCell ref="Z150:Z151"/>
    <mergeCell ref="AA150:AA151"/>
    <mergeCell ref="AB150:AB151"/>
    <mergeCell ref="AC150:AC151"/>
    <mergeCell ref="AD150:AD151"/>
    <mergeCell ref="AJ150:AJ151"/>
    <mergeCell ref="AP150:AP151"/>
    <mergeCell ref="AE150:AE151"/>
    <mergeCell ref="AF150:AF151"/>
    <mergeCell ref="AG150:AG151"/>
    <mergeCell ref="P148:P149"/>
    <mergeCell ref="Q148:Q149"/>
    <mergeCell ref="R148:R149"/>
    <mergeCell ref="S148:S149"/>
    <mergeCell ref="T148:T149"/>
    <mergeCell ref="Z148:Z149"/>
    <mergeCell ref="AA148:AA149"/>
    <mergeCell ref="AB148:AB149"/>
    <mergeCell ref="AC148:AC149"/>
    <mergeCell ref="AD148:AD149"/>
    <mergeCell ref="AE148:AE149"/>
    <mergeCell ref="AF148:AF149"/>
    <mergeCell ref="AG148:AG149"/>
    <mergeCell ref="AH148:AH149"/>
    <mergeCell ref="U148:U149"/>
    <mergeCell ref="AI148:AI149"/>
    <mergeCell ref="S152:S153"/>
    <mergeCell ref="T152:T153"/>
    <mergeCell ref="Q152:Q153"/>
    <mergeCell ref="P152:P153"/>
    <mergeCell ref="AO128:AO129"/>
    <mergeCell ref="AP128:AP129"/>
    <mergeCell ref="P138:P139"/>
    <mergeCell ref="Q138:Q139"/>
    <mergeCell ref="R138:R139"/>
    <mergeCell ref="S138:S139"/>
    <mergeCell ref="T138:T139"/>
    <mergeCell ref="U138:U139"/>
    <mergeCell ref="AJ140:AJ141"/>
    <mergeCell ref="AK140:AK141"/>
    <mergeCell ref="W140:W141"/>
    <mergeCell ref="X138:X139"/>
    <mergeCell ref="X140:X141"/>
    <mergeCell ref="Y138:Y139"/>
    <mergeCell ref="Y140:Y141"/>
    <mergeCell ref="P140:P141"/>
    <mergeCell ref="Q140:Q141"/>
    <mergeCell ref="R140:R141"/>
    <mergeCell ref="S140:S141"/>
    <mergeCell ref="T140:T141"/>
    <mergeCell ref="AB140:AB141"/>
    <mergeCell ref="AC140:AC141"/>
    <mergeCell ref="AD140:AD141"/>
    <mergeCell ref="AE140:AE141"/>
    <mergeCell ref="AF140:AF141"/>
    <mergeCell ref="AG140:AG141"/>
    <mergeCell ref="AH140:AH141"/>
    <mergeCell ref="AI140:AI141"/>
    <mergeCell ref="P45:P46"/>
    <mergeCell ref="AL140:AL141"/>
    <mergeCell ref="AM140:AM141"/>
    <mergeCell ref="AN140:AN141"/>
    <mergeCell ref="AO140:AO141"/>
    <mergeCell ref="AP140:AP141"/>
    <mergeCell ref="L128:L129"/>
    <mergeCell ref="P128:P129"/>
    <mergeCell ref="Q128:Q129"/>
    <mergeCell ref="R128:R129"/>
    <mergeCell ref="S128:S129"/>
    <mergeCell ref="T128:T129"/>
    <mergeCell ref="Z128:Z129"/>
    <mergeCell ref="AA128:AA129"/>
    <mergeCell ref="AB128:AB129"/>
    <mergeCell ref="AC128:AC129"/>
    <mergeCell ref="AD128:AD129"/>
    <mergeCell ref="AE128:AE129"/>
    <mergeCell ref="AF128:AF129"/>
    <mergeCell ref="AG128:AG129"/>
    <mergeCell ref="L138:L139"/>
    <mergeCell ref="AA140:AA141"/>
    <mergeCell ref="Z140:Z141"/>
    <mergeCell ref="AH128:AH129"/>
    <mergeCell ref="AI128:AI129"/>
    <mergeCell ref="AJ128:AJ129"/>
    <mergeCell ref="AK128:AK129"/>
    <mergeCell ref="AL128:AL129"/>
    <mergeCell ref="V140:V141"/>
    <mergeCell ref="W138:W139"/>
    <mergeCell ref="AM128:AM129"/>
    <mergeCell ref="AN128:AN129"/>
    <mergeCell ref="AJ56:AJ57"/>
    <mergeCell ref="AK56:AK57"/>
    <mergeCell ref="AL56:AL57"/>
    <mergeCell ref="AO52:AO53"/>
    <mergeCell ref="P62:P63"/>
    <mergeCell ref="Q62:Q63"/>
    <mergeCell ref="R62:R63"/>
    <mergeCell ref="S62:S63"/>
    <mergeCell ref="T62:T63"/>
    <mergeCell ref="L70:L71"/>
    <mergeCell ref="R80:R81"/>
    <mergeCell ref="S80:S81"/>
    <mergeCell ref="T80:T81"/>
    <mergeCell ref="R82:R83"/>
    <mergeCell ref="S82:S83"/>
    <mergeCell ref="T82:T83"/>
    <mergeCell ref="V68:V69"/>
    <mergeCell ref="U68:U69"/>
    <mergeCell ref="U70:U71"/>
    <mergeCell ref="L62:L63"/>
    <mergeCell ref="P70:P71"/>
    <mergeCell ref="Q70:Q71"/>
    <mergeCell ref="R70:R71"/>
    <mergeCell ref="S70:S71"/>
    <mergeCell ref="T70:T71"/>
    <mergeCell ref="P72:P74"/>
    <mergeCell ref="Q72:Q74"/>
    <mergeCell ref="V62:V63"/>
    <mergeCell ref="B39:B59"/>
    <mergeCell ref="E58:E59"/>
    <mergeCell ref="H58:H59"/>
    <mergeCell ref="I58:I59"/>
    <mergeCell ref="J58:J59"/>
    <mergeCell ref="K58:K59"/>
    <mergeCell ref="R58:R59"/>
    <mergeCell ref="S58:S59"/>
    <mergeCell ref="T58:T59"/>
    <mergeCell ref="U58:U59"/>
    <mergeCell ref="V58:V59"/>
    <mergeCell ref="W58:W59"/>
    <mergeCell ref="X58:X59"/>
    <mergeCell ref="Y58:Y59"/>
    <mergeCell ref="E54:E55"/>
    <mergeCell ref="H54:H55"/>
    <mergeCell ref="I54:I55"/>
    <mergeCell ref="J54:J55"/>
    <mergeCell ref="K54:K55"/>
    <mergeCell ref="E56:E57"/>
    <mergeCell ref="R43:R44"/>
    <mergeCell ref="T41:T42"/>
    <mergeCell ref="W51:W53"/>
    <mergeCell ref="K47:K48"/>
    <mergeCell ref="I45:I46"/>
    <mergeCell ref="J45:J46"/>
    <mergeCell ref="K45:K46"/>
    <mergeCell ref="E47:E48"/>
    <mergeCell ref="H47:H48"/>
    <mergeCell ref="E43:E44"/>
    <mergeCell ref="T43:T44"/>
    <mergeCell ref="L45:L46"/>
    <mergeCell ref="AP58:AP59"/>
    <mergeCell ref="R56:R57"/>
    <mergeCell ref="S56:S57"/>
    <mergeCell ref="T56:T57"/>
    <mergeCell ref="U56:U57"/>
    <mergeCell ref="V56:V57"/>
    <mergeCell ref="W56:W57"/>
    <mergeCell ref="X56:X57"/>
    <mergeCell ref="Y56:Y57"/>
    <mergeCell ref="Z56:Z57"/>
    <mergeCell ref="Z58:Z59"/>
    <mergeCell ref="AA45:AA46"/>
    <mergeCell ref="AD58:AD59"/>
    <mergeCell ref="AE58:AE59"/>
    <mergeCell ref="AF58:AF59"/>
    <mergeCell ref="AG58:AG59"/>
    <mergeCell ref="AH58:AH59"/>
    <mergeCell ref="AI58:AI59"/>
    <mergeCell ref="AJ58:AJ59"/>
    <mergeCell ref="AK58:AK59"/>
    <mergeCell ref="T45:T46"/>
    <mergeCell ref="AC45:AC46"/>
    <mergeCell ref="AL54:AL55"/>
    <mergeCell ref="AM54:AM55"/>
    <mergeCell ref="AN54:AN55"/>
    <mergeCell ref="AO54:AO55"/>
    <mergeCell ref="AJ45:AJ46"/>
    <mergeCell ref="AK45:AK46"/>
    <mergeCell ref="AL45:AL46"/>
    <mergeCell ref="AM45:AM46"/>
    <mergeCell ref="AN45:AN46"/>
    <mergeCell ref="AO45:AO46"/>
    <mergeCell ref="AP43:AP44"/>
    <mergeCell ref="AE43:AE44"/>
    <mergeCell ref="AF43:AF44"/>
    <mergeCell ref="AP54:AP55"/>
    <mergeCell ref="AB47:AB48"/>
    <mergeCell ref="AC47:AC48"/>
    <mergeCell ref="AD45:AD46"/>
    <mergeCell ref="AF45:AF46"/>
    <mergeCell ref="AE45:AE46"/>
    <mergeCell ref="AG45:AG46"/>
    <mergeCell ref="AH45:AH46"/>
    <mergeCell ref="H56:H57"/>
    <mergeCell ref="J56:J57"/>
    <mergeCell ref="K56:K57"/>
    <mergeCell ref="I56:I57"/>
    <mergeCell ref="L54:L55"/>
    <mergeCell ref="AF54:AF55"/>
    <mergeCell ref="AG54:AG55"/>
    <mergeCell ref="AH54:AH55"/>
    <mergeCell ref="L56:L57"/>
    <mergeCell ref="Z45:Z46"/>
    <mergeCell ref="P54:P55"/>
    <mergeCell ref="Q54:Q55"/>
    <mergeCell ref="R54:R55"/>
    <mergeCell ref="S54:S55"/>
    <mergeCell ref="T54:T55"/>
    <mergeCell ref="U54:U55"/>
    <mergeCell ref="Z54:Z55"/>
    <mergeCell ref="V54:V55"/>
    <mergeCell ref="W54:W55"/>
    <mergeCell ref="AG43:AG44"/>
    <mergeCell ref="AH43:AH44"/>
    <mergeCell ref="AP39:AP40"/>
    <mergeCell ref="AB41:AB42"/>
    <mergeCell ref="AC41:AC42"/>
    <mergeCell ref="AD41:AD42"/>
    <mergeCell ref="AE41:AE42"/>
    <mergeCell ref="AF41:AF42"/>
    <mergeCell ref="AG41:AG42"/>
    <mergeCell ref="AH41:AH42"/>
    <mergeCell ref="AI41:AI42"/>
    <mergeCell ref="AJ41:AJ42"/>
    <mergeCell ref="AK41:AK42"/>
    <mergeCell ref="AL41:AL42"/>
    <mergeCell ref="AM41:AM42"/>
    <mergeCell ref="AN41:AN42"/>
    <mergeCell ref="AO41:AO42"/>
    <mergeCell ref="AP41:AP42"/>
    <mergeCell ref="AB39:AB40"/>
    <mergeCell ref="AC39:AC40"/>
    <mergeCell ref="AD39:AD40"/>
    <mergeCell ref="AE39:AE40"/>
    <mergeCell ref="AF39:AF40"/>
    <mergeCell ref="AG39:AG40"/>
    <mergeCell ref="AH39:AH40"/>
    <mergeCell ref="AI39:AI40"/>
    <mergeCell ref="AJ39:AJ40"/>
    <mergeCell ref="AK39:AK40"/>
    <mergeCell ref="AL39:AL40"/>
    <mergeCell ref="AM39:AM40"/>
    <mergeCell ref="AN39:AN40"/>
    <mergeCell ref="AE54:AE55"/>
    <mergeCell ref="AI54:AI55"/>
    <mergeCell ref="AJ54:AJ55"/>
    <mergeCell ref="AK54:AK55"/>
    <mergeCell ref="AA41:AA42"/>
    <mergeCell ref="AA39:AA40"/>
    <mergeCell ref="AD43:AD44"/>
    <mergeCell ref="AL58:AL59"/>
    <mergeCell ref="AM58:AM59"/>
    <mergeCell ref="AN58:AN59"/>
    <mergeCell ref="Z41:Z42"/>
    <mergeCell ref="W78:W79"/>
    <mergeCell ref="X78:X79"/>
    <mergeCell ref="Y78:Y79"/>
    <mergeCell ref="Z62:Z63"/>
    <mergeCell ref="AI43:AI44"/>
    <mergeCell ref="AJ43:AJ44"/>
    <mergeCell ref="AK43:AK44"/>
    <mergeCell ref="AA47:AA48"/>
    <mergeCell ref="AA58:AA59"/>
    <mergeCell ref="AB58:AB59"/>
    <mergeCell ref="AC58:AC59"/>
    <mergeCell ref="AI45:AI46"/>
    <mergeCell ref="AD56:AD57"/>
    <mergeCell ref="AE56:AE57"/>
    <mergeCell ref="AF56:AF57"/>
    <mergeCell ref="AG56:AG57"/>
    <mergeCell ref="AH56:AH57"/>
    <mergeCell ref="AI56:AI57"/>
    <mergeCell ref="AN80:AN81"/>
    <mergeCell ref="AO80:AO81"/>
    <mergeCell ref="AP80:AP81"/>
    <mergeCell ref="AC82:AC83"/>
    <mergeCell ref="AD82:AD83"/>
    <mergeCell ref="AE82:AE83"/>
    <mergeCell ref="AF82:AF83"/>
    <mergeCell ref="AG82:AG83"/>
    <mergeCell ref="AH82:AH83"/>
    <mergeCell ref="AI82:AI83"/>
    <mergeCell ref="AJ82:AJ83"/>
    <mergeCell ref="AK82:AK83"/>
    <mergeCell ref="AL82:AL83"/>
    <mergeCell ref="AM82:AM83"/>
    <mergeCell ref="AN82:AN83"/>
    <mergeCell ref="AO82:AO83"/>
    <mergeCell ref="AP82:AP83"/>
    <mergeCell ref="AC80:AC81"/>
    <mergeCell ref="AD80:AD81"/>
    <mergeCell ref="AE80:AE81"/>
    <mergeCell ref="AM80:AM81"/>
    <mergeCell ref="AA43:AA44"/>
    <mergeCell ref="AB43:AB44"/>
    <mergeCell ref="AC43:AC44"/>
    <mergeCell ref="Q43:Q44"/>
    <mergeCell ref="Y68:Y69"/>
    <mergeCell ref="Y70:Y71"/>
    <mergeCell ref="V70:V71"/>
    <mergeCell ref="W70:W71"/>
    <mergeCell ref="X68:X69"/>
    <mergeCell ref="Q45:Q46"/>
    <mergeCell ref="R45:R46"/>
    <mergeCell ref="S45:S46"/>
    <mergeCell ref="W45:W46"/>
    <mergeCell ref="X45:X46"/>
    <mergeCell ref="Y45:Y46"/>
    <mergeCell ref="U47:U48"/>
    <mergeCell ref="V47:V48"/>
    <mergeCell ref="W47:W48"/>
    <mergeCell ref="X47:X48"/>
    <mergeCell ref="Y47:Y48"/>
    <mergeCell ref="U60:U61"/>
    <mergeCell ref="V60:V61"/>
    <mergeCell ref="W60:W61"/>
    <mergeCell ref="X60:X61"/>
    <mergeCell ref="AC54:AC55"/>
    <mergeCell ref="X54:X55"/>
    <mergeCell ref="Y54:Y55"/>
    <mergeCell ref="AA54:AA55"/>
    <mergeCell ref="AB54:AB55"/>
    <mergeCell ref="Z64:Z65"/>
    <mergeCell ref="AB45:AB46"/>
    <mergeCell ref="S43:S44"/>
    <mergeCell ref="AM62:AM63"/>
    <mergeCell ref="S72:S74"/>
    <mergeCell ref="T72:T74"/>
    <mergeCell ref="E74:E75"/>
    <mergeCell ref="V186:V187"/>
    <mergeCell ref="W186:W187"/>
    <mergeCell ref="X186:X187"/>
    <mergeCell ref="Y186:Y187"/>
    <mergeCell ref="V182:V183"/>
    <mergeCell ref="W182:W183"/>
    <mergeCell ref="X182:X183"/>
    <mergeCell ref="Y182:Y183"/>
    <mergeCell ref="X76:X77"/>
    <mergeCell ref="Y76:Y77"/>
    <mergeCell ref="AF80:AF81"/>
    <mergeCell ref="AG80:AG81"/>
    <mergeCell ref="AH80:AH81"/>
    <mergeCell ref="AI80:AI81"/>
    <mergeCell ref="AJ80:AJ81"/>
    <mergeCell ref="AK80:AK81"/>
    <mergeCell ref="AL80:AL81"/>
    <mergeCell ref="Z70:Z71"/>
    <mergeCell ref="W64:W65"/>
    <mergeCell ref="X64:X65"/>
    <mergeCell ref="AA80:AA81"/>
    <mergeCell ref="Z80:Z81"/>
    <mergeCell ref="Z82:Z83"/>
    <mergeCell ref="AA82:AA83"/>
    <mergeCell ref="U80:U81"/>
    <mergeCell ref="V80:V81"/>
    <mergeCell ref="W80:W81"/>
    <mergeCell ref="X80:X81"/>
    <mergeCell ref="AB80:AB81"/>
    <mergeCell ref="AB82:AB83"/>
    <mergeCell ref="L80:L81"/>
    <mergeCell ref="L82:L83"/>
    <mergeCell ref="G84:G85"/>
    <mergeCell ref="B178:B187"/>
    <mergeCell ref="C178:C179"/>
    <mergeCell ref="D178:D179"/>
    <mergeCell ref="E178:E179"/>
    <mergeCell ref="H178:H179"/>
    <mergeCell ref="I178:I179"/>
    <mergeCell ref="J178:J179"/>
    <mergeCell ref="K178:K179"/>
    <mergeCell ref="B168:B177"/>
    <mergeCell ref="C166:C167"/>
    <mergeCell ref="C168:C169"/>
    <mergeCell ref="C170:C171"/>
    <mergeCell ref="C172:C173"/>
    <mergeCell ref="C174:C175"/>
    <mergeCell ref="C176:C177"/>
    <mergeCell ref="D172:D173"/>
    <mergeCell ref="D174:D175"/>
    <mergeCell ref="P80:P81"/>
    <mergeCell ref="P82:P83"/>
    <mergeCell ref="Q80:Q81"/>
    <mergeCell ref="Q82:Q83"/>
    <mergeCell ref="B128:B137"/>
    <mergeCell ref="D118:D119"/>
    <mergeCell ref="D120:D121"/>
    <mergeCell ref="K182:K183"/>
    <mergeCell ref="H86:H87"/>
    <mergeCell ref="Y80:Y81"/>
    <mergeCell ref="J186:J187"/>
    <mergeCell ref="K186:K187"/>
    <mergeCell ref="J84:J85"/>
    <mergeCell ref="K84:K85"/>
    <mergeCell ref="F98:F99"/>
    <mergeCell ref="D140:D141"/>
    <mergeCell ref="D142:D143"/>
    <mergeCell ref="D144:D145"/>
    <mergeCell ref="L148:L149"/>
    <mergeCell ref="C114:C115"/>
    <mergeCell ref="C116:C117"/>
    <mergeCell ref="J60:J61"/>
    <mergeCell ref="K60:K61"/>
    <mergeCell ref="E64:E65"/>
    <mergeCell ref="E29:E30"/>
    <mergeCell ref="E31:E32"/>
    <mergeCell ref="H37:H38"/>
    <mergeCell ref="I37:I38"/>
    <mergeCell ref="E41:E42"/>
    <mergeCell ref="H41:H42"/>
    <mergeCell ref="I41:I42"/>
    <mergeCell ref="E76:E77"/>
    <mergeCell ref="L140:L141"/>
    <mergeCell ref="L43:L44"/>
    <mergeCell ref="E182:E183"/>
    <mergeCell ref="H182:H183"/>
    <mergeCell ref="I182:I183"/>
    <mergeCell ref="J182:J183"/>
    <mergeCell ref="I66:I67"/>
    <mergeCell ref="J66:J67"/>
    <mergeCell ref="J41:J42"/>
    <mergeCell ref="K41:K42"/>
    <mergeCell ref="E39:E40"/>
    <mergeCell ref="E60:E61"/>
    <mergeCell ref="H60:H61"/>
    <mergeCell ref="I60:I61"/>
    <mergeCell ref="J43:J44"/>
    <mergeCell ref="K43:K44"/>
    <mergeCell ref="E45:E46"/>
    <mergeCell ref="H45:H46"/>
    <mergeCell ref="H11:H12"/>
    <mergeCell ref="C15:C16"/>
    <mergeCell ref="C17:C18"/>
    <mergeCell ref="I64:I65"/>
    <mergeCell ref="J64:J65"/>
    <mergeCell ref="K64:K65"/>
    <mergeCell ref="E66:E67"/>
    <mergeCell ref="H66:H67"/>
    <mergeCell ref="E70:E71"/>
    <mergeCell ref="H70:H71"/>
    <mergeCell ref="I70:I71"/>
    <mergeCell ref="J70:J71"/>
    <mergeCell ref="K70:K71"/>
    <mergeCell ref="K66:K67"/>
    <mergeCell ref="E68:E69"/>
    <mergeCell ref="H184:H185"/>
    <mergeCell ref="I184:I185"/>
    <mergeCell ref="J184:J185"/>
    <mergeCell ref="K184:K185"/>
    <mergeCell ref="U184:U185"/>
    <mergeCell ref="V72:V74"/>
    <mergeCell ref="V184:V185"/>
    <mergeCell ref="C76:C77"/>
    <mergeCell ref="C78:C79"/>
    <mergeCell ref="C120:C121"/>
    <mergeCell ref="C150:C151"/>
    <mergeCell ref="C152:C153"/>
    <mergeCell ref="C154:C155"/>
    <mergeCell ref="C156:C157"/>
    <mergeCell ref="C158:C159"/>
    <mergeCell ref="C160:C161"/>
    <mergeCell ref="C128:C129"/>
    <mergeCell ref="C94:C95"/>
    <mergeCell ref="C96:C97"/>
    <mergeCell ref="C98:C99"/>
    <mergeCell ref="C100:C101"/>
    <mergeCell ref="D146:D147"/>
    <mergeCell ref="C72:C75"/>
    <mergeCell ref="D72:D75"/>
    <mergeCell ref="C126:C127"/>
    <mergeCell ref="D148:D149"/>
    <mergeCell ref="D150:D151"/>
    <mergeCell ref="D152:D153"/>
    <mergeCell ref="E72:E73"/>
    <mergeCell ref="R72:R74"/>
    <mergeCell ref="U72:U74"/>
    <mergeCell ref="U82:U83"/>
    <mergeCell ref="V178:V179"/>
    <mergeCell ref="C186:C187"/>
    <mergeCell ref="D186:D187"/>
    <mergeCell ref="E186:E187"/>
    <mergeCell ref="H186:H187"/>
    <mergeCell ref="I186:I187"/>
    <mergeCell ref="W184:W185"/>
    <mergeCell ref="X184:X185"/>
    <mergeCell ref="Y184:Y185"/>
    <mergeCell ref="U182:U183"/>
    <mergeCell ref="W178:W179"/>
    <mergeCell ref="X178:X179"/>
    <mergeCell ref="Y178:Y179"/>
    <mergeCell ref="C180:C181"/>
    <mergeCell ref="D180:D181"/>
    <mergeCell ref="E180:E181"/>
    <mergeCell ref="H180:H181"/>
    <mergeCell ref="I180:I181"/>
    <mergeCell ref="J180:J181"/>
    <mergeCell ref="K180:K181"/>
    <mergeCell ref="U180:U181"/>
    <mergeCell ref="V180:V181"/>
    <mergeCell ref="W180:W181"/>
    <mergeCell ref="X180:X181"/>
    <mergeCell ref="Y180:Y181"/>
    <mergeCell ref="U178:U179"/>
    <mergeCell ref="C182:C183"/>
    <mergeCell ref="D182:D183"/>
    <mergeCell ref="U186:U187"/>
    <mergeCell ref="C184:C185"/>
    <mergeCell ref="D184:D185"/>
    <mergeCell ref="E184:E185"/>
    <mergeCell ref="B70:B79"/>
    <mergeCell ref="B80:B97"/>
    <mergeCell ref="J72:J74"/>
    <mergeCell ref="K72:K74"/>
    <mergeCell ref="L72:L74"/>
    <mergeCell ref="H31:H32"/>
    <mergeCell ref="I31:I32"/>
    <mergeCell ref="AG2:AP2"/>
    <mergeCell ref="AG3:AP3"/>
    <mergeCell ref="AG4:AP5"/>
    <mergeCell ref="G2:AB2"/>
    <mergeCell ref="G3:AB3"/>
    <mergeCell ref="G4:AB4"/>
    <mergeCell ref="G5:AB5"/>
    <mergeCell ref="B6:AP6"/>
    <mergeCell ref="AC2:AF2"/>
    <mergeCell ref="AC3:AF3"/>
    <mergeCell ref="AC4:AF5"/>
    <mergeCell ref="E5:F5"/>
    <mergeCell ref="B2:D5"/>
    <mergeCell ref="E2:F2"/>
    <mergeCell ref="E3:F3"/>
    <mergeCell ref="E4:F4"/>
    <mergeCell ref="C9:C10"/>
    <mergeCell ref="D9:D10"/>
    <mergeCell ref="E9:E10"/>
    <mergeCell ref="W35:W36"/>
    <mergeCell ref="X35:X36"/>
    <mergeCell ref="U35:U36"/>
    <mergeCell ref="H9:H10"/>
    <mergeCell ref="Q9:Q10"/>
    <mergeCell ref="U9:U10"/>
    <mergeCell ref="P41:P42"/>
    <mergeCell ref="Q41:Q42"/>
    <mergeCell ref="R41:R42"/>
    <mergeCell ref="S41:S42"/>
    <mergeCell ref="J37:J38"/>
    <mergeCell ref="K37:K38"/>
    <mergeCell ref="Y17:Y18"/>
    <mergeCell ref="W9:W10"/>
    <mergeCell ref="X9:X10"/>
    <mergeCell ref="Y9:Y10"/>
    <mergeCell ref="Y29:Y30"/>
    <mergeCell ref="Y31:Y32"/>
    <mergeCell ref="W33:W34"/>
    <mergeCell ref="X33:X34"/>
    <mergeCell ref="Y33:Y34"/>
    <mergeCell ref="L41:L42"/>
    <mergeCell ref="W25:W26"/>
    <mergeCell ref="X25:X26"/>
    <mergeCell ref="J31:J32"/>
    <mergeCell ref="K31:K32"/>
    <mergeCell ref="U29:U30"/>
    <mergeCell ref="V29:V30"/>
    <mergeCell ref="U31:U32"/>
    <mergeCell ref="V31:V32"/>
    <mergeCell ref="U33:U34"/>
    <mergeCell ref="V9:V10"/>
    <mergeCell ref="K35:K36"/>
    <mergeCell ref="J33:J34"/>
    <mergeCell ref="K33:K34"/>
    <mergeCell ref="W29:W30"/>
    <mergeCell ref="X29:X30"/>
    <mergeCell ref="H29:H30"/>
    <mergeCell ref="I29:I30"/>
    <mergeCell ref="J29:J30"/>
    <mergeCell ref="K29:K30"/>
    <mergeCell ref="V25:V26"/>
    <mergeCell ref="U25:U26"/>
    <mergeCell ref="H25:H26"/>
    <mergeCell ref="I25:I26"/>
    <mergeCell ref="J25:J26"/>
    <mergeCell ref="K25:K26"/>
    <mergeCell ref="J39:J40"/>
    <mergeCell ref="K39:K40"/>
    <mergeCell ref="W31:W32"/>
    <mergeCell ref="X31:X32"/>
    <mergeCell ref="Y27:Y28"/>
    <mergeCell ref="E27:E28"/>
    <mergeCell ref="B7:G7"/>
    <mergeCell ref="H7:K7"/>
    <mergeCell ref="B60:B69"/>
    <mergeCell ref="AD7:AP7"/>
    <mergeCell ref="B148:B157"/>
    <mergeCell ref="V7:Y7"/>
    <mergeCell ref="Z7:AC7"/>
    <mergeCell ref="R7:U7"/>
    <mergeCell ref="L7:Q7"/>
    <mergeCell ref="E11:E12"/>
    <mergeCell ref="D11:D12"/>
    <mergeCell ref="C11:C12"/>
    <mergeCell ref="B19:B28"/>
    <mergeCell ref="U11:U12"/>
    <mergeCell ref="B9:B18"/>
    <mergeCell ref="I9:I10"/>
    <mergeCell ref="J9:J10"/>
    <mergeCell ref="K9:K10"/>
    <mergeCell ref="C27:C28"/>
    <mergeCell ref="C92:C93"/>
    <mergeCell ref="U76:U77"/>
    <mergeCell ref="V76:V77"/>
    <mergeCell ref="W76:W77"/>
    <mergeCell ref="V27:V28"/>
    <mergeCell ref="W27:W28"/>
    <mergeCell ref="Y25:Y26"/>
    <mergeCell ref="C82:C83"/>
    <mergeCell ref="C84:C85"/>
    <mergeCell ref="E82:E83"/>
    <mergeCell ref="H82:H83"/>
    <mergeCell ref="C13:C14"/>
    <mergeCell ref="D13:D14"/>
    <mergeCell ref="E13:E14"/>
    <mergeCell ref="H13:H14"/>
    <mergeCell ref="I13:I14"/>
    <mergeCell ref="J13:J14"/>
    <mergeCell ref="K13:K14"/>
    <mergeCell ref="H39:H40"/>
    <mergeCell ref="I39:I40"/>
    <mergeCell ref="K15:K16"/>
    <mergeCell ref="K17:K18"/>
    <mergeCell ref="K19:K20"/>
    <mergeCell ref="I47:I48"/>
    <mergeCell ref="J47:J48"/>
    <mergeCell ref="E25:E26"/>
    <mergeCell ref="D25:D26"/>
    <mergeCell ref="C25:C26"/>
    <mergeCell ref="D27:D28"/>
    <mergeCell ref="H21:H22"/>
    <mergeCell ref="I21:I22"/>
    <mergeCell ref="J21:J22"/>
    <mergeCell ref="K21:K22"/>
    <mergeCell ref="C19:C20"/>
    <mergeCell ref="C21:C22"/>
    <mergeCell ref="C39:C59"/>
    <mergeCell ref="D29:D30"/>
    <mergeCell ref="D31:D32"/>
    <mergeCell ref="D33:D34"/>
    <mergeCell ref="D35:D36"/>
    <mergeCell ref="H23:H24"/>
    <mergeCell ref="I23:I24"/>
    <mergeCell ref="J27:J28"/>
    <mergeCell ref="D37:D38"/>
    <mergeCell ref="H35:H36"/>
    <mergeCell ref="I35:I36"/>
    <mergeCell ref="J35:J36"/>
    <mergeCell ref="E23:E24"/>
    <mergeCell ref="C23:C24"/>
    <mergeCell ref="C29:C30"/>
    <mergeCell ref="C33:C34"/>
    <mergeCell ref="C35:C36"/>
    <mergeCell ref="C37:C38"/>
    <mergeCell ref="H76:H77"/>
    <mergeCell ref="I76:I77"/>
    <mergeCell ref="J76:J77"/>
    <mergeCell ref="E37:E38"/>
    <mergeCell ref="E33:E34"/>
    <mergeCell ref="H64:H65"/>
    <mergeCell ref="C31:C32"/>
    <mergeCell ref="E35:E36"/>
    <mergeCell ref="H43:H44"/>
    <mergeCell ref="I43:I44"/>
    <mergeCell ref="H68:H69"/>
    <mergeCell ref="I68:I69"/>
    <mergeCell ref="J68:J69"/>
    <mergeCell ref="D39:D59"/>
    <mergeCell ref="F73:F74"/>
    <mergeCell ref="G73:G74"/>
    <mergeCell ref="H72:H74"/>
    <mergeCell ref="I72:I74"/>
    <mergeCell ref="H27:H28"/>
    <mergeCell ref="I27:I28"/>
    <mergeCell ref="J23:J24"/>
    <mergeCell ref="H33:H34"/>
    <mergeCell ref="B138:B147"/>
    <mergeCell ref="B158:B167"/>
    <mergeCell ref="B98:B107"/>
    <mergeCell ref="C80:C81"/>
    <mergeCell ref="C86:C87"/>
    <mergeCell ref="C88:C89"/>
    <mergeCell ref="C90:C91"/>
    <mergeCell ref="C60:C61"/>
    <mergeCell ref="C64:C65"/>
    <mergeCell ref="C66:C67"/>
    <mergeCell ref="C68:C69"/>
    <mergeCell ref="C70:C71"/>
    <mergeCell ref="C162:C163"/>
    <mergeCell ref="C164:C165"/>
    <mergeCell ref="C130:C131"/>
    <mergeCell ref="C132:C133"/>
    <mergeCell ref="C134:C135"/>
    <mergeCell ref="C136:C137"/>
    <mergeCell ref="C138:C139"/>
    <mergeCell ref="C140:C141"/>
    <mergeCell ref="C142:C143"/>
    <mergeCell ref="C144:C145"/>
    <mergeCell ref="C146:C147"/>
    <mergeCell ref="C62:C63"/>
    <mergeCell ref="B118:B127"/>
    <mergeCell ref="C102:C103"/>
    <mergeCell ref="C104:C105"/>
    <mergeCell ref="C106:C107"/>
    <mergeCell ref="C108:C109"/>
    <mergeCell ref="C110:C111"/>
    <mergeCell ref="C122:C123"/>
    <mergeCell ref="C124:C125"/>
    <mergeCell ref="B29:B38"/>
    <mergeCell ref="B108:B117"/>
    <mergeCell ref="C112:C113"/>
    <mergeCell ref="C148:C149"/>
    <mergeCell ref="D68:D69"/>
    <mergeCell ref="D70:D71"/>
    <mergeCell ref="D76:D77"/>
    <mergeCell ref="D78:D79"/>
    <mergeCell ref="D80:D81"/>
    <mergeCell ref="D82:D83"/>
    <mergeCell ref="D84:D85"/>
    <mergeCell ref="D86:D87"/>
    <mergeCell ref="D88:D89"/>
    <mergeCell ref="D90:D91"/>
    <mergeCell ref="D92:D93"/>
    <mergeCell ref="D94:D95"/>
    <mergeCell ref="D96:D97"/>
    <mergeCell ref="D98:D99"/>
    <mergeCell ref="D106:D107"/>
    <mergeCell ref="D138:D139"/>
    <mergeCell ref="C118:C119"/>
    <mergeCell ref="D104:D105"/>
    <mergeCell ref="D122:D123"/>
    <mergeCell ref="D124:D125"/>
    <mergeCell ref="D126:D127"/>
    <mergeCell ref="D128:D129"/>
    <mergeCell ref="D130:D131"/>
    <mergeCell ref="D132:D133"/>
    <mergeCell ref="D134:D135"/>
    <mergeCell ref="D136:D137"/>
    <mergeCell ref="D108:D109"/>
    <mergeCell ref="D110:D111"/>
    <mergeCell ref="D154:D155"/>
    <mergeCell ref="D156:D157"/>
    <mergeCell ref="D176:D177"/>
    <mergeCell ref="E15:E16"/>
    <mergeCell ref="H15:H16"/>
    <mergeCell ref="I15:I16"/>
    <mergeCell ref="J15:J16"/>
    <mergeCell ref="E17:E18"/>
    <mergeCell ref="H17:H18"/>
    <mergeCell ref="I17:I18"/>
    <mergeCell ref="J17:J18"/>
    <mergeCell ref="E19:E20"/>
    <mergeCell ref="H19:H20"/>
    <mergeCell ref="I19:I20"/>
    <mergeCell ref="J19:J20"/>
    <mergeCell ref="E21:E22"/>
    <mergeCell ref="D158:D159"/>
    <mergeCell ref="D160:D161"/>
    <mergeCell ref="D162:D163"/>
    <mergeCell ref="D164:D165"/>
    <mergeCell ref="D166:D167"/>
    <mergeCell ref="D168:D169"/>
    <mergeCell ref="D170:D171"/>
    <mergeCell ref="E86:E87"/>
    <mergeCell ref="D15:D16"/>
    <mergeCell ref="D17:D18"/>
    <mergeCell ref="D19:D20"/>
    <mergeCell ref="D21:D22"/>
    <mergeCell ref="D23:D24"/>
    <mergeCell ref="H80:H81"/>
    <mergeCell ref="I80:I81"/>
    <mergeCell ref="J80:J81"/>
    <mergeCell ref="E96:E97"/>
    <mergeCell ref="H96:H97"/>
    <mergeCell ref="K80:K81"/>
    <mergeCell ref="J62:J63"/>
    <mergeCell ref="I62:I63"/>
    <mergeCell ref="H62:H63"/>
    <mergeCell ref="I82:I83"/>
    <mergeCell ref="J82:J83"/>
    <mergeCell ref="K82:K83"/>
    <mergeCell ref="E84:E85"/>
    <mergeCell ref="H84:H85"/>
    <mergeCell ref="I84:I85"/>
    <mergeCell ref="D112:D113"/>
    <mergeCell ref="D114:D115"/>
    <mergeCell ref="D116:D117"/>
    <mergeCell ref="D60:D61"/>
    <mergeCell ref="D64:D65"/>
    <mergeCell ref="K76:K77"/>
    <mergeCell ref="D100:D101"/>
    <mergeCell ref="D102:D103"/>
    <mergeCell ref="K68:K69"/>
    <mergeCell ref="D66:D67"/>
    <mergeCell ref="K88:K89"/>
    <mergeCell ref="J86:J87"/>
    <mergeCell ref="I88:I89"/>
    <mergeCell ref="J88:J89"/>
    <mergeCell ref="J78:J79"/>
    <mergeCell ref="E102:E103"/>
    <mergeCell ref="H102:H103"/>
    <mergeCell ref="I102:I103"/>
    <mergeCell ref="J102:J103"/>
    <mergeCell ref="K102:K103"/>
    <mergeCell ref="E90:E91"/>
    <mergeCell ref="H90:H91"/>
    <mergeCell ref="I90:I91"/>
    <mergeCell ref="J90:J91"/>
    <mergeCell ref="K90:K91"/>
    <mergeCell ref="E92:E93"/>
    <mergeCell ref="H92:H93"/>
    <mergeCell ref="I92:I93"/>
    <mergeCell ref="J92:J93"/>
    <mergeCell ref="K92:K93"/>
    <mergeCell ref="E94:E95"/>
    <mergeCell ref="H94:H95"/>
    <mergeCell ref="H78:H79"/>
    <mergeCell ref="I78:I79"/>
    <mergeCell ref="I86:I87"/>
    <mergeCell ref="K78:K79"/>
    <mergeCell ref="E80:E81"/>
    <mergeCell ref="I94:I95"/>
    <mergeCell ref="J94:J95"/>
    <mergeCell ref="K94:K95"/>
    <mergeCell ref="K86:K87"/>
    <mergeCell ref="E78:E79"/>
    <mergeCell ref="E106:E107"/>
    <mergeCell ref="H106:H107"/>
    <mergeCell ref="I106:I107"/>
    <mergeCell ref="J106:J107"/>
    <mergeCell ref="K106:K107"/>
    <mergeCell ref="E108:E109"/>
    <mergeCell ref="H108:H109"/>
    <mergeCell ref="I108:I109"/>
    <mergeCell ref="J108:J109"/>
    <mergeCell ref="K108:K109"/>
    <mergeCell ref="E110:E111"/>
    <mergeCell ref="H110:H111"/>
    <mergeCell ref="I110:I111"/>
    <mergeCell ref="J110:J111"/>
    <mergeCell ref="K110:K111"/>
    <mergeCell ref="E100:E101"/>
    <mergeCell ref="H100:H101"/>
    <mergeCell ref="I100:I101"/>
    <mergeCell ref="J100:J101"/>
    <mergeCell ref="K100:K101"/>
    <mergeCell ref="I104:I105"/>
    <mergeCell ref="J104:J105"/>
    <mergeCell ref="K104:K105"/>
    <mergeCell ref="E104:E105"/>
    <mergeCell ref="H104:H105"/>
    <mergeCell ref="E112:E113"/>
    <mergeCell ref="H112:H113"/>
    <mergeCell ref="I112:I113"/>
    <mergeCell ref="J112:J113"/>
    <mergeCell ref="K112:K113"/>
    <mergeCell ref="E114:E115"/>
    <mergeCell ref="H114:H115"/>
    <mergeCell ref="I114:I115"/>
    <mergeCell ref="J114:J115"/>
    <mergeCell ref="K114:K115"/>
    <mergeCell ref="E116:E117"/>
    <mergeCell ref="H116:H117"/>
    <mergeCell ref="I116:I117"/>
    <mergeCell ref="J116:J117"/>
    <mergeCell ref="K116:K117"/>
    <mergeCell ref="E118:E119"/>
    <mergeCell ref="H118:H119"/>
    <mergeCell ref="I118:I119"/>
    <mergeCell ref="J118:J119"/>
    <mergeCell ref="K118:K119"/>
    <mergeCell ref="E120:E121"/>
    <mergeCell ref="H120:H121"/>
    <mergeCell ref="I120:I121"/>
    <mergeCell ref="J120:J121"/>
    <mergeCell ref="K120:K121"/>
    <mergeCell ref="E122:E123"/>
    <mergeCell ref="H122:H123"/>
    <mergeCell ref="I122:I123"/>
    <mergeCell ref="J122:J123"/>
    <mergeCell ref="K122:K123"/>
    <mergeCell ref="E124:E125"/>
    <mergeCell ref="H124:H125"/>
    <mergeCell ref="I124:I125"/>
    <mergeCell ref="J124:J125"/>
    <mergeCell ref="K124:K125"/>
    <mergeCell ref="E126:E127"/>
    <mergeCell ref="H126:H127"/>
    <mergeCell ref="I126:I127"/>
    <mergeCell ref="J126:J127"/>
    <mergeCell ref="K126:K127"/>
    <mergeCell ref="E128:E129"/>
    <mergeCell ref="H128:H129"/>
    <mergeCell ref="I128:I129"/>
    <mergeCell ref="J128:J129"/>
    <mergeCell ref="K128:K129"/>
    <mergeCell ref="E130:E131"/>
    <mergeCell ref="H130:H131"/>
    <mergeCell ref="I130:I131"/>
    <mergeCell ref="J130:J131"/>
    <mergeCell ref="K130:K131"/>
    <mergeCell ref="E132:E133"/>
    <mergeCell ref="H132:H133"/>
    <mergeCell ref="I132:I133"/>
    <mergeCell ref="J132:J133"/>
    <mergeCell ref="K132:K133"/>
    <mergeCell ref="E134:E135"/>
    <mergeCell ref="H134:H135"/>
    <mergeCell ref="I134:I135"/>
    <mergeCell ref="J134:J135"/>
    <mergeCell ref="K134:K135"/>
    <mergeCell ref="E136:E137"/>
    <mergeCell ref="H136:H137"/>
    <mergeCell ref="I136:I137"/>
    <mergeCell ref="J136:J137"/>
    <mergeCell ref="K136:K137"/>
    <mergeCell ref="J150:J151"/>
    <mergeCell ref="K150:K151"/>
    <mergeCell ref="E152:E153"/>
    <mergeCell ref="H152:H153"/>
    <mergeCell ref="I152:I153"/>
    <mergeCell ref="J152:J153"/>
    <mergeCell ref="K152:K153"/>
    <mergeCell ref="E138:E139"/>
    <mergeCell ref="H138:H139"/>
    <mergeCell ref="I138:I139"/>
    <mergeCell ref="J138:J139"/>
    <mergeCell ref="K138:K139"/>
    <mergeCell ref="E140:E141"/>
    <mergeCell ref="H140:H141"/>
    <mergeCell ref="I140:I141"/>
    <mergeCell ref="J140:J141"/>
    <mergeCell ref="K140:K141"/>
    <mergeCell ref="E142:E143"/>
    <mergeCell ref="H142:H143"/>
    <mergeCell ref="I142:I143"/>
    <mergeCell ref="J142:J143"/>
    <mergeCell ref="K142:K143"/>
    <mergeCell ref="E144:E145"/>
    <mergeCell ref="H144:H145"/>
    <mergeCell ref="I144:I145"/>
    <mergeCell ref="J144:J145"/>
    <mergeCell ref="K144:K145"/>
    <mergeCell ref="E176:E177"/>
    <mergeCell ref="H176:H177"/>
    <mergeCell ref="I176:I177"/>
    <mergeCell ref="J176:J177"/>
    <mergeCell ref="K176:K177"/>
    <mergeCell ref="E162:E163"/>
    <mergeCell ref="H162:H163"/>
    <mergeCell ref="I162:I163"/>
    <mergeCell ref="J162:J163"/>
    <mergeCell ref="K162:K163"/>
    <mergeCell ref="E164:E165"/>
    <mergeCell ref="H164:H165"/>
    <mergeCell ref="I164:I165"/>
    <mergeCell ref="J164:J165"/>
    <mergeCell ref="K164:K165"/>
    <mergeCell ref="E166:E167"/>
    <mergeCell ref="H166:H167"/>
    <mergeCell ref="I166:I167"/>
    <mergeCell ref="J166:J167"/>
    <mergeCell ref="K166:K167"/>
    <mergeCell ref="E168:E169"/>
    <mergeCell ref="H168:H169"/>
    <mergeCell ref="I168:I169"/>
    <mergeCell ref="J168:J169"/>
    <mergeCell ref="E172:E173"/>
    <mergeCell ref="H172:H173"/>
    <mergeCell ref="K168:K169"/>
    <mergeCell ref="K172:K173"/>
    <mergeCell ref="E156:E157"/>
    <mergeCell ref="H156:H157"/>
    <mergeCell ref="I156:I157"/>
    <mergeCell ref="J156:J157"/>
    <mergeCell ref="K156:K157"/>
    <mergeCell ref="E158:E159"/>
    <mergeCell ref="H158:H159"/>
    <mergeCell ref="I158:I159"/>
    <mergeCell ref="J158:J159"/>
    <mergeCell ref="K158:K159"/>
    <mergeCell ref="E174:E175"/>
    <mergeCell ref="H174:H175"/>
    <mergeCell ref="I174:I175"/>
    <mergeCell ref="J174:J175"/>
    <mergeCell ref="K174:K175"/>
    <mergeCell ref="E160:E161"/>
    <mergeCell ref="H160:H161"/>
    <mergeCell ref="I160:I161"/>
    <mergeCell ref="J160:J161"/>
    <mergeCell ref="K160:K161"/>
    <mergeCell ref="E170:E171"/>
    <mergeCell ref="H170:H171"/>
    <mergeCell ref="I170:I171"/>
    <mergeCell ref="J170:J171"/>
    <mergeCell ref="K170:K171"/>
    <mergeCell ref="U118:U119"/>
    <mergeCell ref="V116:V117"/>
    <mergeCell ref="V118:V119"/>
    <mergeCell ref="U126:U127"/>
    <mergeCell ref="V126:V127"/>
    <mergeCell ref="U150:U151"/>
    <mergeCell ref="U152:U153"/>
    <mergeCell ref="U19:U20"/>
    <mergeCell ref="V19:V20"/>
    <mergeCell ref="V150:V151"/>
    <mergeCell ref="V152:V153"/>
    <mergeCell ref="E146:E147"/>
    <mergeCell ref="H146:H147"/>
    <mergeCell ref="I146:I147"/>
    <mergeCell ref="J146:J147"/>
    <mergeCell ref="K146:K147"/>
    <mergeCell ref="E148:E149"/>
    <mergeCell ref="H148:H149"/>
    <mergeCell ref="I148:I149"/>
    <mergeCell ref="J148:J149"/>
    <mergeCell ref="K148:K149"/>
    <mergeCell ref="E150:E151"/>
    <mergeCell ref="H150:H151"/>
    <mergeCell ref="I150:I151"/>
    <mergeCell ref="U84:U85"/>
    <mergeCell ref="E154:E155"/>
    <mergeCell ref="H154:H155"/>
    <mergeCell ref="Y11:Y12"/>
    <mergeCell ref="U13:U14"/>
    <mergeCell ref="V13:V14"/>
    <mergeCell ref="W13:W14"/>
    <mergeCell ref="X13:X14"/>
    <mergeCell ref="Y13:Y14"/>
    <mergeCell ref="W19:W20"/>
    <mergeCell ref="X19:X20"/>
    <mergeCell ref="Y19:Y20"/>
    <mergeCell ref="U21:U22"/>
    <mergeCell ref="V21:V22"/>
    <mergeCell ref="W21:W22"/>
    <mergeCell ref="X21:X22"/>
    <mergeCell ref="Y21:Y22"/>
    <mergeCell ref="U23:U24"/>
    <mergeCell ref="V23:V24"/>
    <mergeCell ref="W23:W24"/>
    <mergeCell ref="X23:X24"/>
    <mergeCell ref="Y23:Y24"/>
    <mergeCell ref="W15:W16"/>
    <mergeCell ref="X15:X16"/>
    <mergeCell ref="Y15:Y16"/>
    <mergeCell ref="W17:W18"/>
    <mergeCell ref="X17:X18"/>
    <mergeCell ref="U15:U16"/>
    <mergeCell ref="V15:V16"/>
    <mergeCell ref="U17:U18"/>
    <mergeCell ref="V17:V18"/>
    <mergeCell ref="V11:V12"/>
    <mergeCell ref="I172:I173"/>
    <mergeCell ref="J172:J173"/>
    <mergeCell ref="W100:W101"/>
    <mergeCell ref="X100:X101"/>
    <mergeCell ref="U45:U46"/>
    <mergeCell ref="V45:V46"/>
    <mergeCell ref="U66:U67"/>
    <mergeCell ref="V66:V67"/>
    <mergeCell ref="U78:U79"/>
    <mergeCell ref="V78:V79"/>
    <mergeCell ref="U86:U87"/>
    <mergeCell ref="V86:V87"/>
    <mergeCell ref="U94:U95"/>
    <mergeCell ref="V94:V95"/>
    <mergeCell ref="U102:U103"/>
    <mergeCell ref="U104:U105"/>
    <mergeCell ref="W11:W12"/>
    <mergeCell ref="X11:X12"/>
    <mergeCell ref="V35:V36"/>
    <mergeCell ref="U41:U42"/>
    <mergeCell ref="I154:I155"/>
    <mergeCell ref="J154:J155"/>
    <mergeCell ref="K154:K155"/>
    <mergeCell ref="I11:I12"/>
    <mergeCell ref="J11:J12"/>
    <mergeCell ref="K11:K12"/>
    <mergeCell ref="V33:V34"/>
    <mergeCell ref="U27:U28"/>
    <mergeCell ref="K27:K28"/>
    <mergeCell ref="K23:K24"/>
    <mergeCell ref="X27:X28"/>
    <mergeCell ref="I33:I34"/>
    <mergeCell ref="W90:W91"/>
    <mergeCell ref="Y90:Y91"/>
    <mergeCell ref="Y92:Y93"/>
    <mergeCell ref="U96:U97"/>
    <mergeCell ref="Y35:Y36"/>
    <mergeCell ref="U37:U38"/>
    <mergeCell ref="V37:V38"/>
    <mergeCell ref="W37:W38"/>
    <mergeCell ref="X37:X38"/>
    <mergeCell ref="Y37:Y38"/>
    <mergeCell ref="U39:U40"/>
    <mergeCell ref="V39:V40"/>
    <mergeCell ref="W39:W40"/>
    <mergeCell ref="X39:X40"/>
    <mergeCell ref="Y39:Y40"/>
    <mergeCell ref="V41:V42"/>
    <mergeCell ref="W41:W42"/>
    <mergeCell ref="X41:X42"/>
    <mergeCell ref="Y41:Y42"/>
    <mergeCell ref="U43:U44"/>
    <mergeCell ref="W72:W74"/>
    <mergeCell ref="X72:X74"/>
    <mergeCell ref="Y72:Y74"/>
    <mergeCell ref="X70:X71"/>
    <mergeCell ref="Y60:Y61"/>
    <mergeCell ref="U64:U65"/>
    <mergeCell ref="Y62:Y63"/>
    <mergeCell ref="W68:W69"/>
    <mergeCell ref="V82:V83"/>
    <mergeCell ref="W82:W83"/>
    <mergeCell ref="X82:X83"/>
    <mergeCell ref="Y82:Y83"/>
    <mergeCell ref="Y106:Y107"/>
    <mergeCell ref="Y108:Y109"/>
    <mergeCell ref="V102:V103"/>
    <mergeCell ref="V104:V105"/>
    <mergeCell ref="V84:V85"/>
    <mergeCell ref="W84:W85"/>
    <mergeCell ref="X84:X85"/>
    <mergeCell ref="Y84:Y85"/>
    <mergeCell ref="U98:U99"/>
    <mergeCell ref="V96:V97"/>
    <mergeCell ref="V98:V99"/>
    <mergeCell ref="W96:W97"/>
    <mergeCell ref="W98:W99"/>
    <mergeCell ref="X96:X97"/>
    <mergeCell ref="X98:X99"/>
    <mergeCell ref="Y96:Y97"/>
    <mergeCell ref="Y98:Y99"/>
    <mergeCell ref="U100:U101"/>
    <mergeCell ref="V100:V101"/>
    <mergeCell ref="Y100:Y101"/>
    <mergeCell ref="W86:W87"/>
    <mergeCell ref="X86:X87"/>
    <mergeCell ref="Y86:Y87"/>
    <mergeCell ref="U88:U89"/>
    <mergeCell ref="V88:V89"/>
    <mergeCell ref="W88:W89"/>
    <mergeCell ref="X88:X89"/>
    <mergeCell ref="Y88:Y89"/>
    <mergeCell ref="U90:U91"/>
    <mergeCell ref="U92:U93"/>
    <mergeCell ref="V90:V91"/>
    <mergeCell ref="V92:V93"/>
    <mergeCell ref="W134:W135"/>
    <mergeCell ref="X132:X133"/>
    <mergeCell ref="X134:X135"/>
    <mergeCell ref="Y132:Y133"/>
    <mergeCell ref="Y134:Y135"/>
    <mergeCell ref="U140:U141"/>
    <mergeCell ref="V138:V139"/>
    <mergeCell ref="X118:X119"/>
    <mergeCell ref="Y116:Y117"/>
    <mergeCell ref="Y118:Y119"/>
    <mergeCell ref="U110:U111"/>
    <mergeCell ref="U112:U113"/>
    <mergeCell ref="V110:V111"/>
    <mergeCell ref="V112:V113"/>
    <mergeCell ref="W110:W111"/>
    <mergeCell ref="W112:W113"/>
    <mergeCell ref="X110:X111"/>
    <mergeCell ref="X112:X113"/>
    <mergeCell ref="Y110:Y111"/>
    <mergeCell ref="Y112:Y113"/>
    <mergeCell ref="U116:U117"/>
    <mergeCell ref="U114:U115"/>
    <mergeCell ref="V114:V115"/>
    <mergeCell ref="W114:W115"/>
    <mergeCell ref="X114:X115"/>
    <mergeCell ref="Y114:Y115"/>
    <mergeCell ref="W116:W117"/>
    <mergeCell ref="W118:W119"/>
    <mergeCell ref="X116:X117"/>
    <mergeCell ref="U120:U121"/>
    <mergeCell ref="W126:W127"/>
    <mergeCell ref="X126:X127"/>
    <mergeCell ref="U176:U177"/>
    <mergeCell ref="V176:V177"/>
    <mergeCell ref="W176:W177"/>
    <mergeCell ref="X176:X177"/>
    <mergeCell ref="Y176:Y177"/>
    <mergeCell ref="V146:V147"/>
    <mergeCell ref="V148:V149"/>
    <mergeCell ref="W146:W147"/>
    <mergeCell ref="W148:W149"/>
    <mergeCell ref="X146:X147"/>
    <mergeCell ref="X148:X149"/>
    <mergeCell ref="Y146:Y147"/>
    <mergeCell ref="Y148:Y149"/>
    <mergeCell ref="W150:W151"/>
    <mergeCell ref="W152:W153"/>
    <mergeCell ref="X150:X151"/>
    <mergeCell ref="X152:X153"/>
    <mergeCell ref="Y150:Y151"/>
    <mergeCell ref="Y152:Y153"/>
    <mergeCell ref="U154:U155"/>
    <mergeCell ref="V154:V155"/>
    <mergeCell ref="W154:W155"/>
    <mergeCell ref="X154:X155"/>
    <mergeCell ref="Y154:Y155"/>
    <mergeCell ref="U156:U157"/>
    <mergeCell ref="V156:V157"/>
    <mergeCell ref="W156:W157"/>
    <mergeCell ref="X156:X157"/>
    <mergeCell ref="Y156:Y157"/>
    <mergeCell ref="U158:U159"/>
    <mergeCell ref="Y160:Y161"/>
    <mergeCell ref="AA98:AA99"/>
    <mergeCell ref="AB98:AB99"/>
    <mergeCell ref="U146:U147"/>
    <mergeCell ref="U172:U173"/>
    <mergeCell ref="V170:V171"/>
    <mergeCell ref="V172:V173"/>
    <mergeCell ref="W170:W171"/>
    <mergeCell ref="W172:W173"/>
    <mergeCell ref="X170:X171"/>
    <mergeCell ref="X172:X173"/>
    <mergeCell ref="Y170:Y171"/>
    <mergeCell ref="Y172:Y173"/>
    <mergeCell ref="U174:U175"/>
    <mergeCell ref="V174:V175"/>
    <mergeCell ref="W174:W175"/>
    <mergeCell ref="X174:X175"/>
    <mergeCell ref="Y174:Y175"/>
    <mergeCell ref="U142:U143"/>
    <mergeCell ref="U144:U145"/>
    <mergeCell ref="V142:V143"/>
    <mergeCell ref="V144:V145"/>
    <mergeCell ref="W142:W143"/>
    <mergeCell ref="W144:W145"/>
    <mergeCell ref="X142:X143"/>
    <mergeCell ref="X144:X145"/>
    <mergeCell ref="Y142:Y143"/>
    <mergeCell ref="Y144:Y145"/>
    <mergeCell ref="U128:U129"/>
    <mergeCell ref="U130:U131"/>
    <mergeCell ref="V128:V129"/>
    <mergeCell ref="V130:V131"/>
    <mergeCell ref="W128:W129"/>
    <mergeCell ref="U132:U133"/>
    <mergeCell ref="AC98:AC99"/>
    <mergeCell ref="AD98:AD99"/>
    <mergeCell ref="AE98:AE99"/>
    <mergeCell ref="AF98:AF99"/>
    <mergeCell ref="AG98:AG99"/>
    <mergeCell ref="AH98:AH99"/>
    <mergeCell ref="U170:U171"/>
    <mergeCell ref="Y162:Y163"/>
    <mergeCell ref="Y164:Y165"/>
    <mergeCell ref="U166:U167"/>
    <mergeCell ref="U168:U169"/>
    <mergeCell ref="V166:V167"/>
    <mergeCell ref="V168:V169"/>
    <mergeCell ref="W166:W167"/>
    <mergeCell ref="W168:W169"/>
    <mergeCell ref="X166:X167"/>
    <mergeCell ref="X168:X169"/>
    <mergeCell ref="Y166:Y167"/>
    <mergeCell ref="Y168:Y169"/>
    <mergeCell ref="U162:U163"/>
    <mergeCell ref="V162:V163"/>
    <mergeCell ref="U164:U165"/>
    <mergeCell ref="Z98:Z99"/>
    <mergeCell ref="V136:V137"/>
    <mergeCell ref="U136:U137"/>
    <mergeCell ref="W136:W137"/>
    <mergeCell ref="X136:X137"/>
    <mergeCell ref="Y136:Y137"/>
    <mergeCell ref="V120:V121"/>
    <mergeCell ref="W120:W121"/>
    <mergeCell ref="X120:X121"/>
    <mergeCell ref="H88:H89"/>
    <mergeCell ref="Y126:Y127"/>
    <mergeCell ref="U122:U123"/>
    <mergeCell ref="U124:U125"/>
    <mergeCell ref="V122:V123"/>
    <mergeCell ref="V124:V125"/>
    <mergeCell ref="W122:W123"/>
    <mergeCell ref="W124:W125"/>
    <mergeCell ref="X122:X123"/>
    <mergeCell ref="X124:X125"/>
    <mergeCell ref="Y122:Y123"/>
    <mergeCell ref="Y124:Y125"/>
    <mergeCell ref="W130:W131"/>
    <mergeCell ref="X128:X129"/>
    <mergeCell ref="X130:X131"/>
    <mergeCell ref="Y128:Y129"/>
    <mergeCell ref="Y130:Y131"/>
    <mergeCell ref="Y120:Y121"/>
    <mergeCell ref="W102:W103"/>
    <mergeCell ref="W104:W105"/>
    <mergeCell ref="X102:X103"/>
    <mergeCell ref="X104:X105"/>
    <mergeCell ref="Y102:Y103"/>
    <mergeCell ref="Y104:Y105"/>
    <mergeCell ref="U106:U107"/>
    <mergeCell ref="U108:U109"/>
    <mergeCell ref="V106:V107"/>
    <mergeCell ref="V108:V109"/>
    <mergeCell ref="W106:W107"/>
    <mergeCell ref="W108:W109"/>
    <mergeCell ref="X106:X107"/>
    <mergeCell ref="X108:X109"/>
    <mergeCell ref="AI70:AI71"/>
    <mergeCell ref="AA70:AA71"/>
    <mergeCell ref="AB70:AB71"/>
    <mergeCell ref="U134:U135"/>
    <mergeCell ref="V132:V133"/>
    <mergeCell ref="V134:V135"/>
    <mergeCell ref="W132:W133"/>
    <mergeCell ref="AM98:AM99"/>
    <mergeCell ref="AN98:AN99"/>
    <mergeCell ref="AO98:AO99"/>
    <mergeCell ref="AP98:AP99"/>
    <mergeCell ref="E49:E50"/>
    <mergeCell ref="H49:H50"/>
    <mergeCell ref="I49:I50"/>
    <mergeCell ref="J49:J50"/>
    <mergeCell ref="K49:K50"/>
    <mergeCell ref="U49:U50"/>
    <mergeCell ref="V49:V50"/>
    <mergeCell ref="W49:W50"/>
    <mergeCell ref="X49:X50"/>
    <mergeCell ref="Y49:Y50"/>
    <mergeCell ref="AI62:AI63"/>
    <mergeCell ref="AJ62:AJ63"/>
    <mergeCell ref="AK62:AK63"/>
    <mergeCell ref="AL62:AL63"/>
    <mergeCell ref="AN62:AN63"/>
    <mergeCell ref="AO62:AO63"/>
    <mergeCell ref="AP62:AP63"/>
    <mergeCell ref="AB64:AB65"/>
    <mergeCell ref="AC64:AC65"/>
    <mergeCell ref="AD64:AD65"/>
    <mergeCell ref="E88:E89"/>
    <mergeCell ref="AO58:AO59"/>
    <mergeCell ref="AI64:AI65"/>
    <mergeCell ref="AJ64:AJ65"/>
    <mergeCell ref="AK64:AK65"/>
    <mergeCell ref="AL64:AL65"/>
    <mergeCell ref="AI98:AI99"/>
    <mergeCell ref="AJ98:AJ99"/>
    <mergeCell ref="AK98:AK99"/>
    <mergeCell ref="AL98:AL99"/>
    <mergeCell ref="W92:W93"/>
    <mergeCell ref="X90:X91"/>
    <mergeCell ref="X92:X93"/>
    <mergeCell ref="V43:V44"/>
    <mergeCell ref="W43:W44"/>
    <mergeCell ref="X43:X44"/>
    <mergeCell ref="Y43:Y44"/>
    <mergeCell ref="E98:E99"/>
    <mergeCell ref="H98:H99"/>
    <mergeCell ref="I98:I99"/>
    <mergeCell ref="J98:J99"/>
    <mergeCell ref="K98:K99"/>
    <mergeCell ref="I96:I97"/>
    <mergeCell ref="J96:J97"/>
    <mergeCell ref="K96:K97"/>
    <mergeCell ref="U62:U63"/>
    <mergeCell ref="K62:K63"/>
    <mergeCell ref="W94:W95"/>
    <mergeCell ref="X94:X95"/>
    <mergeCell ref="Y94:Y95"/>
    <mergeCell ref="AL43:AL44"/>
    <mergeCell ref="AG70:AG71"/>
    <mergeCell ref="AH70:AH71"/>
    <mergeCell ref="AO56:AO57"/>
    <mergeCell ref="AP56:AP57"/>
    <mergeCell ref="AC56:AC57"/>
    <mergeCell ref="AE62:AE63"/>
    <mergeCell ref="AF62:AF63"/>
    <mergeCell ref="AC70:AC71"/>
    <mergeCell ref="AD70:AD71"/>
    <mergeCell ref="AE70:AE71"/>
    <mergeCell ref="AF70:AF71"/>
    <mergeCell ref="D62:D63"/>
    <mergeCell ref="E62:E63"/>
    <mergeCell ref="X51:X53"/>
    <mergeCell ref="Y51:Y53"/>
    <mergeCell ref="E51:E53"/>
    <mergeCell ref="H51:H53"/>
    <mergeCell ref="I51:I53"/>
    <mergeCell ref="J51:J53"/>
    <mergeCell ref="K51:K53"/>
    <mergeCell ref="U51:U53"/>
    <mergeCell ref="V51:V53"/>
    <mergeCell ref="AE64:AE65"/>
    <mergeCell ref="AF64:AF65"/>
    <mergeCell ref="AG64:AG65"/>
    <mergeCell ref="AH64:AH65"/>
    <mergeCell ref="W62:W63"/>
    <mergeCell ref="X62:X63"/>
    <mergeCell ref="V64:V65"/>
    <mergeCell ref="Y64:Y65"/>
    <mergeCell ref="W66:W67"/>
    <mergeCell ref="X66:X67"/>
    <mergeCell ref="Y66:Y67"/>
    <mergeCell ref="AD54:AD55"/>
    <mergeCell ref="AL52:AL53"/>
    <mergeCell ref="AM52:AM53"/>
    <mergeCell ref="AN52:AN53"/>
    <mergeCell ref="AM43:AM44"/>
    <mergeCell ref="AN43:AN44"/>
    <mergeCell ref="AO43:AO44"/>
    <mergeCell ref="AO39:AO40"/>
    <mergeCell ref="AP52:AP53"/>
    <mergeCell ref="AA62:AA63"/>
    <mergeCell ref="AA64:AA65"/>
    <mergeCell ref="AB62:AB63"/>
    <mergeCell ref="AC62:AC63"/>
    <mergeCell ref="AD62:AD63"/>
    <mergeCell ref="AP45:AP46"/>
    <mergeCell ref="AD47:AD48"/>
    <mergeCell ref="AE47:AE48"/>
    <mergeCell ref="AF47:AF48"/>
    <mergeCell ref="AG47:AG48"/>
    <mergeCell ref="AH47:AH48"/>
    <mergeCell ref="AI47:AI48"/>
    <mergeCell ref="AJ47:AJ48"/>
    <mergeCell ref="AK47:AK48"/>
    <mergeCell ref="AL47:AL48"/>
    <mergeCell ref="AM47:AM48"/>
    <mergeCell ref="AN47:AN48"/>
    <mergeCell ref="AO47:AO48"/>
    <mergeCell ref="AP47:AP48"/>
    <mergeCell ref="AA56:AA57"/>
    <mergeCell ref="AB56:AB57"/>
    <mergeCell ref="AG62:AG63"/>
    <mergeCell ref="AM56:AM57"/>
    <mergeCell ref="AN56:AN57"/>
    <mergeCell ref="M39:O59"/>
    <mergeCell ref="M60:O65"/>
    <mergeCell ref="M70:O74"/>
    <mergeCell ref="M80:O97"/>
    <mergeCell ref="M98:O99"/>
    <mergeCell ref="M128:O169"/>
    <mergeCell ref="AJ70:AJ71"/>
    <mergeCell ref="AK70:AK71"/>
    <mergeCell ref="AL70:AL71"/>
    <mergeCell ref="AM70:AM71"/>
    <mergeCell ref="AN70:AN71"/>
    <mergeCell ref="AO70:AO71"/>
    <mergeCell ref="AP70:AP71"/>
    <mergeCell ref="AH62:AH63"/>
    <mergeCell ref="Z43:Z44"/>
    <mergeCell ref="AM64:AM65"/>
    <mergeCell ref="AN64:AN65"/>
    <mergeCell ref="AO64:AO65"/>
    <mergeCell ref="AP64:AP65"/>
    <mergeCell ref="Z39:Z40"/>
    <mergeCell ref="Z52:Z53"/>
    <mergeCell ref="AA52:AA53"/>
    <mergeCell ref="AB52:AB53"/>
    <mergeCell ref="AC52:AC53"/>
    <mergeCell ref="AD52:AD53"/>
    <mergeCell ref="AE52:AE53"/>
    <mergeCell ref="AF52:AF53"/>
    <mergeCell ref="AG52:AG53"/>
    <mergeCell ref="AH52:AH53"/>
    <mergeCell ref="AI52:AI53"/>
    <mergeCell ref="AJ52:AJ53"/>
    <mergeCell ref="AK52:AK53"/>
  </mergeCells>
  <phoneticPr fontId="69" type="noConversion"/>
  <conditionalFormatting sqref="J9 J11 J13 J15 J17 J19 J21 J23 J25 J27 J29 J31 J33 J35 J37 J39 J41 J43 J45 J47 J60 J62 J64 J66 J68 J70 J72 J76 J78 J80 J82 J84 J86 J88 J90 J92 J94 J96 J98 J100 J102 J104 J106 J108 J110 J112 J114 J116 J118 J120 J122 J124 J126 J128 J130 J132 J134 J136 J138 J140 J142 J144 J146 J148 J150 J152 J154 J156 J158 J160 J162 J164 J166 J168 J170 J172 J174 J176">
    <cfRule type="containsText" dxfId="26" priority="26" operator="containsText" text="Alto">
      <formula>NOT(ISERROR(SEARCH("Alto",J9)))</formula>
    </cfRule>
    <cfRule type="containsText" dxfId="25" priority="25" operator="containsText" text="Moderado">
      <formula>NOT(ISERROR(SEARCH("Moderado",J9)))</formula>
    </cfRule>
    <cfRule type="containsText" dxfId="24" priority="27" operator="containsText" text="Extremo">
      <formula>NOT(ISERROR(SEARCH("Extremo",J9)))</formula>
    </cfRule>
  </conditionalFormatting>
  <conditionalFormatting sqref="J49 J51">
    <cfRule type="containsText" dxfId="23" priority="7" operator="containsText" text="Moderado">
      <formula>NOT(ISERROR(SEARCH("Moderado",J49)))</formula>
    </cfRule>
    <cfRule type="containsText" dxfId="22" priority="8" operator="containsText" text="Alto">
      <formula>NOT(ISERROR(SEARCH("Alto",J49)))</formula>
    </cfRule>
    <cfRule type="containsText" dxfId="21" priority="9" operator="containsText" text="Extremo">
      <formula>NOT(ISERROR(SEARCH("Extremo",J49)))</formula>
    </cfRule>
  </conditionalFormatting>
  <conditionalFormatting sqref="J54 J56 J58">
    <cfRule type="containsText" dxfId="20" priority="4" operator="containsText" text="Moderado">
      <formula>NOT(ISERROR(SEARCH("Moderado",J54)))</formula>
    </cfRule>
    <cfRule type="containsText" dxfId="19" priority="5" operator="containsText" text="Alto">
      <formula>NOT(ISERROR(SEARCH("Alto",J54)))</formula>
    </cfRule>
    <cfRule type="containsText" dxfId="18" priority="6" operator="containsText" text="Extremo">
      <formula>NOT(ISERROR(SEARCH("Extremo",J54)))</formula>
    </cfRule>
  </conditionalFormatting>
  <conditionalFormatting sqref="J178 J180 J182 J184 J186">
    <cfRule type="containsText" dxfId="17" priority="19" operator="containsText" text="Moderado">
      <formula>NOT(ISERROR(SEARCH("Moderado",J178)))</formula>
    </cfRule>
    <cfRule type="containsText" dxfId="16" priority="21" operator="containsText" text="Extremo">
      <formula>NOT(ISERROR(SEARCH("Extremo",J178)))</formula>
    </cfRule>
    <cfRule type="containsText" dxfId="15" priority="20" operator="containsText" text="Alto">
      <formula>NOT(ISERROR(SEARCH("Alto",J178)))</formula>
    </cfRule>
  </conditionalFormatting>
  <conditionalFormatting sqref="X9 X11 X13 X15 X17 X19 X21 X23 X25 X27 X29 X31 X33 X35 X37 X39 X41 X43 X45 X47 X60 X62 X64 X66 X68 X70 X76 X78 X80 X82 X84 X86 X88 X90 X92 X94 X96 X98 X100 X102 X104 X106 X108 X110 X112 X114 X116 X118 X120 X122 X124 X126 X128 X130 X132 X134 X136 X138 X140 X142 X144 X146 X148 X150 X152 X154 X156 X158 X160 X162 X164 X166 X168 X170 X172 X174 X176">
    <cfRule type="containsText" dxfId="14" priority="24" operator="containsText" text="Extremo">
      <formula>NOT(ISERROR(SEARCH("Extremo",X9)))</formula>
    </cfRule>
    <cfRule type="containsText" dxfId="13" priority="23" operator="containsText" text="Alto">
      <formula>NOT(ISERROR(SEARCH("Alto",X9)))</formula>
    </cfRule>
    <cfRule type="containsText" dxfId="12" priority="22" operator="containsText" text="Moderado">
      <formula>NOT(ISERROR(SEARCH("Moderado",X9)))</formula>
    </cfRule>
  </conditionalFormatting>
  <conditionalFormatting sqref="X49 X51">
    <cfRule type="containsText" dxfId="11" priority="10" operator="containsText" text="Moderado">
      <formula>NOT(ISERROR(SEARCH("Moderado",X49)))</formula>
    </cfRule>
    <cfRule type="containsText" dxfId="10" priority="11" operator="containsText" text="Alto">
      <formula>NOT(ISERROR(SEARCH("Alto",X49)))</formula>
    </cfRule>
    <cfRule type="containsText" dxfId="9" priority="12" operator="containsText" text="Extremo">
      <formula>NOT(ISERROR(SEARCH("Extremo",X49)))</formula>
    </cfRule>
  </conditionalFormatting>
  <conditionalFormatting sqref="X54 X56 X58">
    <cfRule type="containsText" dxfId="8" priority="1" operator="containsText" text="Moderado">
      <formula>NOT(ISERROR(SEARCH("Moderado",X54)))</formula>
    </cfRule>
    <cfRule type="containsText" dxfId="7" priority="3" operator="containsText" text="Extremo">
      <formula>NOT(ISERROR(SEARCH("Extremo",X54)))</formula>
    </cfRule>
    <cfRule type="containsText" dxfId="6" priority="2" operator="containsText" text="Alto">
      <formula>NOT(ISERROR(SEARCH("Alto",X54)))</formula>
    </cfRule>
  </conditionalFormatting>
  <conditionalFormatting sqref="X72">
    <cfRule type="containsText" dxfId="5" priority="15" operator="containsText" text="Extremo">
      <formula>NOT(ISERROR(SEARCH("Extremo",X72)))</formula>
    </cfRule>
    <cfRule type="containsText" dxfId="4" priority="13" operator="containsText" text="Moderado">
      <formula>NOT(ISERROR(SEARCH("Moderado",X72)))</formula>
    </cfRule>
    <cfRule type="containsText" dxfId="3" priority="14" operator="containsText" text="Alto">
      <formula>NOT(ISERROR(SEARCH("Alto",X72)))</formula>
    </cfRule>
  </conditionalFormatting>
  <conditionalFormatting sqref="X178 X180 X182 X184 X186">
    <cfRule type="containsText" dxfId="2" priority="18" operator="containsText" text="Extremo">
      <formula>NOT(ISERROR(SEARCH("Extremo",X178)))</formula>
    </cfRule>
    <cfRule type="containsText" dxfId="1" priority="17" operator="containsText" text="Alto">
      <formula>NOT(ISERROR(SEARCH("Alto",X178)))</formula>
    </cfRule>
    <cfRule type="containsText" dxfId="0" priority="16" operator="containsText" text="Moderado">
      <formula>NOT(ISERROR(SEARCH("Moderado",X178)))</formula>
    </cfRule>
  </conditionalFormatting>
  <pageMargins left="0.7" right="0.7" top="0.75" bottom="0.75" header="0.3" footer="0.3"/>
  <pageSetup orientation="portrait" horizontalDpi="4294967295" verticalDpi="4294967295"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4"/>
  <sheetViews>
    <sheetView topLeftCell="E1" zoomScale="80" zoomScaleNormal="80" workbookViewId="0">
      <selection activeCell="M21" sqref="M21"/>
    </sheetView>
  </sheetViews>
  <sheetFormatPr baseColWidth="10" defaultColWidth="11.5" defaultRowHeight="15" x14ac:dyDescent="0.2"/>
  <cols>
    <col min="1" max="1" width="2" style="24" customWidth="1"/>
    <col min="2" max="2" width="14.1640625" style="24" customWidth="1"/>
    <col min="3" max="3" width="14.83203125" style="24" customWidth="1"/>
    <col min="4" max="4" width="11.5" style="24"/>
    <col min="5" max="5" width="13" style="24" customWidth="1"/>
    <col min="6" max="7" width="38.6640625" style="24" customWidth="1"/>
    <col min="8" max="8" width="121.6640625" style="24" customWidth="1"/>
    <col min="9" max="9" width="80.6640625" style="24" customWidth="1"/>
    <col min="10" max="10" width="48.6640625" style="24" customWidth="1"/>
    <col min="11" max="11" width="47.5" style="24" customWidth="1"/>
    <col min="12" max="12" width="4.33203125" style="24" customWidth="1"/>
    <col min="13" max="13" width="41.83203125" style="24" customWidth="1"/>
    <col min="14" max="16384" width="11.5" style="24"/>
  </cols>
  <sheetData>
    <row r="1" spans="2:13" ht="9.75" customHeight="1" thickBot="1" x14ac:dyDescent="0.25"/>
    <row r="2" spans="2:13" s="25" customFormat="1" ht="39" customHeight="1" x14ac:dyDescent="0.2">
      <c r="B2" s="362"/>
      <c r="C2" s="363"/>
      <c r="D2" s="337" t="s">
        <v>0</v>
      </c>
      <c r="E2" s="337"/>
      <c r="F2" s="382" t="s">
        <v>1</v>
      </c>
      <c r="G2" s="383"/>
      <c r="H2" s="383"/>
      <c r="I2" s="383"/>
      <c r="J2" s="384"/>
      <c r="K2" s="449" t="s">
        <v>2</v>
      </c>
      <c r="L2" s="450"/>
      <c r="M2" s="117"/>
    </row>
    <row r="3" spans="2:13" s="25" customFormat="1" ht="27.75" customHeight="1" x14ac:dyDescent="0.2">
      <c r="B3" s="364"/>
      <c r="C3" s="365"/>
      <c r="D3" s="338" t="s">
        <v>3</v>
      </c>
      <c r="E3" s="338"/>
      <c r="F3" s="385" t="s">
        <v>4</v>
      </c>
      <c r="G3" s="386"/>
      <c r="H3" s="386"/>
      <c r="I3" s="386"/>
      <c r="J3" s="387"/>
      <c r="K3" s="451" t="s">
        <v>5</v>
      </c>
      <c r="L3" s="452"/>
      <c r="M3" s="118"/>
    </row>
    <row r="4" spans="2:13" s="25" customFormat="1" ht="27.75" customHeight="1" x14ac:dyDescent="0.2">
      <c r="B4" s="364"/>
      <c r="C4" s="365"/>
      <c r="D4" s="338" t="s">
        <v>6</v>
      </c>
      <c r="E4" s="338"/>
      <c r="F4" s="456" t="s">
        <v>7</v>
      </c>
      <c r="G4" s="457"/>
      <c r="H4" s="457"/>
      <c r="I4" s="457"/>
      <c r="J4" s="458"/>
      <c r="K4" s="354" t="s">
        <v>8</v>
      </c>
      <c r="L4" s="453"/>
      <c r="M4" s="359"/>
    </row>
    <row r="5" spans="2:13" s="25" customFormat="1" ht="42" customHeight="1" thickBot="1" x14ac:dyDescent="0.25">
      <c r="B5" s="366"/>
      <c r="C5" s="367"/>
      <c r="D5" s="339" t="s">
        <v>9</v>
      </c>
      <c r="E5" s="339"/>
      <c r="F5" s="459" t="s">
        <v>10</v>
      </c>
      <c r="G5" s="460"/>
      <c r="H5" s="460"/>
      <c r="I5" s="460"/>
      <c r="J5" s="461"/>
      <c r="K5" s="454"/>
      <c r="L5" s="455"/>
      <c r="M5" s="448"/>
    </row>
    <row r="6" spans="2:13" ht="23.25" customHeight="1" thickBot="1" x14ac:dyDescent="0.25">
      <c r="B6" s="334" t="s">
        <v>1311</v>
      </c>
      <c r="C6" s="335"/>
      <c r="D6" s="335"/>
      <c r="E6" s="335"/>
      <c r="F6" s="335"/>
      <c r="G6" s="335"/>
      <c r="H6" s="335"/>
      <c r="I6" s="335"/>
      <c r="J6" s="335"/>
      <c r="K6" s="335"/>
      <c r="L6" s="335"/>
      <c r="M6" s="336"/>
    </row>
    <row r="7" spans="2:13" ht="82.5" customHeight="1" x14ac:dyDescent="0.2">
      <c r="B7" s="445" t="s">
        <v>1312</v>
      </c>
      <c r="C7" s="446"/>
      <c r="D7" s="446"/>
      <c r="E7" s="446"/>
      <c r="F7" s="446"/>
      <c r="G7" s="446"/>
      <c r="H7" s="446"/>
      <c r="I7" s="446"/>
      <c r="J7" s="446"/>
      <c r="K7" s="446"/>
      <c r="L7" s="446"/>
      <c r="M7" s="447"/>
    </row>
    <row r="8" spans="2:13" ht="42" customHeight="1" x14ac:dyDescent="0.2">
      <c r="B8" s="180"/>
      <c r="C8" s="181"/>
      <c r="D8" s="181"/>
      <c r="E8" s="181"/>
      <c r="F8" s="181"/>
      <c r="G8" s="181"/>
      <c r="H8" s="181"/>
      <c r="I8" s="181"/>
      <c r="J8" s="181"/>
      <c r="K8" s="181"/>
      <c r="L8" s="181"/>
      <c r="M8" s="182"/>
    </row>
    <row r="9" spans="2:13" ht="42" customHeight="1" x14ac:dyDescent="0.2">
      <c r="B9" s="180"/>
      <c r="C9" s="181"/>
      <c r="D9" s="181"/>
      <c r="E9" s="183" t="s">
        <v>40</v>
      </c>
      <c r="F9" s="183" t="s">
        <v>1313</v>
      </c>
      <c r="G9" s="183" t="s">
        <v>1314</v>
      </c>
      <c r="H9" s="183" t="s">
        <v>1315</v>
      </c>
      <c r="I9" s="183" t="s">
        <v>1316</v>
      </c>
      <c r="J9" s="183" t="s">
        <v>1317</v>
      </c>
      <c r="K9" s="183" t="s">
        <v>1318</v>
      </c>
      <c r="L9" s="181"/>
      <c r="M9" s="182"/>
    </row>
    <row r="10" spans="2:13" ht="16" x14ac:dyDescent="0.2">
      <c r="B10" s="180"/>
      <c r="C10" s="181"/>
      <c r="D10" s="181"/>
      <c r="E10" s="248">
        <v>1</v>
      </c>
      <c r="F10" s="9"/>
      <c r="G10" s="9"/>
      <c r="H10" s="9"/>
      <c r="I10" s="9"/>
      <c r="J10" s="20"/>
      <c r="K10" s="20"/>
      <c r="L10" s="181"/>
      <c r="M10" s="182"/>
    </row>
    <row r="11" spans="2:13" ht="16" x14ac:dyDescent="0.2">
      <c r="B11" s="180"/>
      <c r="C11" s="181"/>
      <c r="D11" s="181"/>
      <c r="E11" s="248">
        <v>2</v>
      </c>
      <c r="F11" s="9"/>
      <c r="G11" s="9"/>
      <c r="H11" s="9"/>
      <c r="I11" s="9"/>
      <c r="J11" s="20"/>
      <c r="K11" s="20"/>
      <c r="L11" s="181"/>
      <c r="M11" s="182"/>
    </row>
    <row r="12" spans="2:13" ht="16" x14ac:dyDescent="0.2">
      <c r="B12" s="180"/>
      <c r="C12" s="181"/>
      <c r="D12" s="181"/>
      <c r="E12" s="248">
        <v>3</v>
      </c>
      <c r="F12" s="9"/>
      <c r="G12" s="9"/>
      <c r="H12" s="9"/>
      <c r="I12" s="9"/>
      <c r="J12" s="20"/>
      <c r="K12" s="20"/>
      <c r="L12" s="181"/>
      <c r="M12" s="182"/>
    </row>
    <row r="13" spans="2:13" ht="16" x14ac:dyDescent="0.2">
      <c r="B13" s="180"/>
      <c r="C13" s="181"/>
      <c r="D13" s="181"/>
      <c r="E13" s="248">
        <v>4</v>
      </c>
      <c r="F13" s="9"/>
      <c r="G13" s="9"/>
      <c r="H13" s="9"/>
      <c r="I13" s="9"/>
      <c r="J13" s="20"/>
      <c r="K13" s="20"/>
      <c r="L13" s="181"/>
      <c r="M13" s="182"/>
    </row>
    <row r="14" spans="2:13" ht="16" x14ac:dyDescent="0.2">
      <c r="B14" s="180"/>
      <c r="C14" s="181"/>
      <c r="D14" s="181"/>
      <c r="E14" s="248">
        <v>5</v>
      </c>
      <c r="F14" s="9"/>
      <c r="G14" s="9"/>
      <c r="H14" s="9"/>
      <c r="I14" s="9"/>
      <c r="J14" s="20"/>
      <c r="K14" s="20"/>
      <c r="L14" s="181"/>
      <c r="M14" s="182"/>
    </row>
    <row r="15" spans="2:13" ht="16" x14ac:dyDescent="0.2">
      <c r="B15" s="180"/>
      <c r="C15" s="181"/>
      <c r="D15" s="181"/>
      <c r="E15" s="248">
        <v>6</v>
      </c>
      <c r="F15" s="9"/>
      <c r="G15" s="9"/>
      <c r="H15" s="9"/>
      <c r="I15" s="9"/>
      <c r="J15" s="20"/>
      <c r="K15" s="20"/>
      <c r="L15" s="181"/>
      <c r="M15" s="182"/>
    </row>
    <row r="16" spans="2:13" ht="16" x14ac:dyDescent="0.2">
      <c r="B16" s="180"/>
      <c r="C16" s="181"/>
      <c r="D16" s="181"/>
      <c r="E16" s="248">
        <v>7</v>
      </c>
      <c r="F16" s="9"/>
      <c r="G16" s="9"/>
      <c r="H16" s="9"/>
      <c r="I16" s="9"/>
      <c r="J16" s="20"/>
      <c r="K16" s="20"/>
      <c r="L16" s="181"/>
      <c r="M16" s="182"/>
    </row>
    <row r="17" spans="2:13" ht="16" x14ac:dyDescent="0.2">
      <c r="B17" s="180"/>
      <c r="C17" s="181"/>
      <c r="D17" s="181"/>
      <c r="E17" s="248">
        <v>8</v>
      </c>
      <c r="F17" s="9"/>
      <c r="G17" s="9"/>
      <c r="H17" s="9"/>
      <c r="I17" s="9"/>
      <c r="J17" s="20"/>
      <c r="K17" s="20"/>
      <c r="L17" s="181"/>
      <c r="M17" s="182"/>
    </row>
    <row r="18" spans="2:13" ht="16" x14ac:dyDescent="0.2">
      <c r="B18" s="180"/>
      <c r="C18" s="181"/>
      <c r="D18" s="181"/>
      <c r="E18" s="248">
        <v>9</v>
      </c>
      <c r="F18" s="9"/>
      <c r="G18" s="9"/>
      <c r="H18" s="9"/>
      <c r="I18" s="9"/>
      <c r="J18" s="20"/>
      <c r="K18" s="20"/>
      <c r="L18" s="181"/>
      <c r="M18" s="182"/>
    </row>
    <row r="19" spans="2:13" ht="16" x14ac:dyDescent="0.2">
      <c r="B19" s="180"/>
      <c r="C19" s="181"/>
      <c r="D19" s="181"/>
      <c r="E19" s="248">
        <v>10</v>
      </c>
      <c r="F19" s="9"/>
      <c r="G19" s="9"/>
      <c r="H19" s="9"/>
      <c r="I19" s="9"/>
      <c r="J19" s="20"/>
      <c r="K19" s="20"/>
      <c r="L19" s="181"/>
      <c r="M19" s="182"/>
    </row>
    <row r="20" spans="2:13" ht="42" customHeight="1" x14ac:dyDescent="0.2">
      <c r="B20" s="180"/>
      <c r="C20" s="181"/>
      <c r="D20" s="181"/>
      <c r="E20" s="181"/>
      <c r="F20" s="181"/>
      <c r="G20" s="181"/>
      <c r="H20" s="181"/>
      <c r="I20" s="181"/>
      <c r="J20" s="181"/>
      <c r="K20" s="181"/>
      <c r="L20" s="181"/>
      <c r="M20" s="182"/>
    </row>
    <row r="21" spans="2:13" ht="27.75" customHeight="1" x14ac:dyDescent="0.2">
      <c r="B21" s="26"/>
      <c r="C21" s="27"/>
      <c r="D21" s="27"/>
      <c r="E21" s="27"/>
      <c r="F21" s="27"/>
      <c r="G21" s="27"/>
      <c r="H21" s="27"/>
      <c r="I21" s="27"/>
      <c r="J21" s="27"/>
      <c r="K21" s="27"/>
      <c r="L21" s="27"/>
      <c r="M21" s="28"/>
    </row>
    <row r="22" spans="2:13" ht="18" x14ac:dyDescent="0.2">
      <c r="B22" s="26"/>
      <c r="C22" s="101"/>
      <c r="D22" s="101"/>
      <c r="E22" s="96"/>
      <c r="F22" s="96"/>
      <c r="G22" s="96"/>
      <c r="H22" s="96"/>
      <c r="I22" s="96"/>
      <c r="J22" s="27"/>
      <c r="K22" s="27"/>
      <c r="L22" s="27"/>
      <c r="M22" s="28"/>
    </row>
    <row r="23" spans="2:13" x14ac:dyDescent="0.2">
      <c r="B23" s="26"/>
      <c r="C23" s="27"/>
      <c r="D23" s="27"/>
      <c r="E23" s="27"/>
      <c r="F23" s="27"/>
      <c r="G23" s="27"/>
      <c r="H23" s="27"/>
      <c r="I23" s="27"/>
      <c r="J23" s="27"/>
      <c r="K23" s="27"/>
      <c r="L23" s="27"/>
      <c r="M23" s="28"/>
    </row>
    <row r="24" spans="2:13" ht="16" thickBot="1" x14ac:dyDescent="0.25">
      <c r="B24" s="106"/>
      <c r="C24" s="107"/>
      <c r="D24" s="107"/>
      <c r="E24" s="107"/>
      <c r="F24" s="107"/>
      <c r="G24" s="107"/>
      <c r="H24" s="107"/>
      <c r="I24" s="107"/>
      <c r="J24" s="107"/>
      <c r="K24" s="107"/>
      <c r="L24" s="107"/>
      <c r="M24" s="108"/>
    </row>
  </sheetData>
  <sheetProtection algorithmName="SHA-512" hashValue="EAOSUvnrYw5Vais3vG0N/X0Omelp91yb7Q42UgE9jgItVQiPbrnfSkkEJgdSCLlnktyZ8MBOWi7+Cy+a+vZu5A==" saltValue="rMBIs6ngmQj917PiuplQDQ==" spinCount="100000" sheet="1" objects="1" scenarios="1" formatCells="0" formatColumns="0" formatRows="0"/>
  <mergeCells count="15">
    <mergeCell ref="M4:M5"/>
    <mergeCell ref="D5:E5"/>
    <mergeCell ref="F5:J5"/>
    <mergeCell ref="B6:M6"/>
    <mergeCell ref="B7:M7"/>
    <mergeCell ref="B2:C5"/>
    <mergeCell ref="D2:E2"/>
    <mergeCell ref="F2:J2"/>
    <mergeCell ref="K2:L2"/>
    <mergeCell ref="D3:E3"/>
    <mergeCell ref="F3:J3"/>
    <mergeCell ref="K3:L3"/>
    <mergeCell ref="D4:E4"/>
    <mergeCell ref="F4:J4"/>
    <mergeCell ref="K4:L5"/>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'0 - CALOR'!$E$119:$E$121</xm:f>
          </x14:formula1>
          <xm:sqref>G10:G19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1E0478C1C2EE4F9C5824DE745BA4E7" ma:contentTypeVersion="17" ma:contentTypeDescription="Crear nuevo documento." ma:contentTypeScope="" ma:versionID="7f67d31b85c09c6046f7d08721c2b066">
  <xsd:schema xmlns:xsd="http://www.w3.org/2001/XMLSchema" xmlns:xs="http://www.w3.org/2001/XMLSchema" xmlns:p="http://schemas.microsoft.com/office/2006/metadata/properties" xmlns:ns2="d8bb0680-7515-49fb-aebd-47bb2cc0db17" xmlns:ns3="7b2819dd-839e-410a-9e7d-78951bb743aa" targetNamespace="http://schemas.microsoft.com/office/2006/metadata/properties" ma:root="true" ma:fieldsID="a15f823aab1f2934dbe9e86bf0ca4d45" ns2:_="" ns3:_="">
    <xsd:import namespace="d8bb0680-7515-49fb-aebd-47bb2cc0db17"/>
    <xsd:import namespace="7b2819dd-839e-410a-9e7d-78951bb743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b0680-7515-49fb-aebd-47bb2cc0db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b153745-5d5f-4857-8630-a95a3280e7d2" ma:termSetId="09814cd3-568e-fe90-9814-8d621ff8fb84" ma:anchorId="fba54fb3-c3e1-fe81-a776-ca4b69148c4d" ma:open="true" ma:isKeyword="false">
      <xsd:complexType>
        <xsd:sequence>
          <xsd:element ref="pc:Terms" minOccurs="0" maxOccurs="1"/>
        </xsd:sequence>
      </xsd:complex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2819dd-839e-410a-9e7d-78951bb743aa"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10df2b44-fc01-4b05-9659-c85144011a78}" ma:internalName="TaxCatchAll" ma:showField="CatchAllData" ma:web="7b2819dd-839e-410a-9e7d-78951bb74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bb0680-7515-49fb-aebd-47bb2cc0db17">
      <Terms xmlns="http://schemas.microsoft.com/office/infopath/2007/PartnerControls"/>
    </lcf76f155ced4ddcb4097134ff3c332f>
    <TaxCatchAll xmlns="7b2819dd-839e-410a-9e7d-78951bb743aa" xsi:nil="true"/>
    <_Flow_SignoffStatus xmlns="d8bb0680-7515-49fb-aebd-47bb2cc0db17" xsi:nil="true"/>
  </documentManagement>
</p:properties>
</file>

<file path=customXml/itemProps1.xml><?xml version="1.0" encoding="utf-8"?>
<ds:datastoreItem xmlns:ds="http://schemas.openxmlformats.org/officeDocument/2006/customXml" ds:itemID="{5FC4B916-3111-4D21-9FDC-64DBE54D2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b0680-7515-49fb-aebd-47bb2cc0db17"/>
    <ds:schemaRef ds:uri="7b2819dd-839e-410a-9e7d-78951bb74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9A3398-6E7F-40B6-A4F3-497519BE2CEB}">
  <ds:schemaRefs>
    <ds:schemaRef ds:uri="http://schemas.microsoft.com/sharepoint/v3/contenttype/forms"/>
  </ds:schemaRefs>
</ds:datastoreItem>
</file>

<file path=customXml/itemProps3.xml><?xml version="1.0" encoding="utf-8"?>
<ds:datastoreItem xmlns:ds="http://schemas.openxmlformats.org/officeDocument/2006/customXml" ds:itemID="{BD543227-ABE9-4CA8-9619-A6193A12377C}">
  <ds:schemaRefs>
    <ds:schemaRef ds:uri="http://schemas.microsoft.com/office/2006/metadata/properties"/>
    <ds:schemaRef ds:uri="http://purl.org/dc/dcmitype/"/>
    <ds:schemaRef ds:uri="d8bb0680-7515-49fb-aebd-47bb2cc0db17"/>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7b2819dd-839e-410a-9e7d-78951bb743a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0 - CALOR</vt:lpstr>
      <vt:lpstr>1 - POLÍTICA</vt:lpstr>
      <vt:lpstr>2 - CONTEXTO</vt:lpstr>
      <vt:lpstr>3-IDENTIFICACIÓN DEL RIESGO</vt:lpstr>
      <vt:lpstr>4-VALORACIÓN DEL RIESGO</vt:lpstr>
      <vt:lpstr>5-CONTROLES</vt:lpstr>
      <vt:lpstr>6-MAPA DE RIESGOS CORRUPCION</vt:lpstr>
      <vt:lpstr>Anexo 1 modificaciones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2025-02-26T16:17:24Z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0x010100661E0478C1C2EE4F9C5824DE745BA4E7</vt:lpwstr>
  </property>
  <property fmtid="{D5CDD505-2E9C-101B-9397-08002B2CF9AE}" pid="3" name="MediaServiceImageTags">
    <vt:lpwstr/>
  </property>
</Properties>
</file>