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firstSheet="1" activeTab="6"/>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Anexo 1 modificaciones" sheetId="13" r:id="rId8"/>
  </sheets>
  <definedNames>
    <definedName name="_xlnm._FilterDatabase" localSheetId="6" hidden="1">'6-MAPA DE RIESGOS CORRUPCION'!#REF!</definedName>
    <definedName name="_xlnm._FilterDatabase" localSheetId="7" hidden="1">'Anexo 1 modificaciones'!$B$9:$M$9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4" i="1" l="1"/>
  <c r="F99" i="1"/>
  <c r="Y22" i="1"/>
  <c r="Y24" i="1"/>
  <c r="Y26" i="1"/>
  <c r="Z188" i="12" l="1"/>
  <c r="X188" i="12"/>
  <c r="V188" i="12"/>
  <c r="T188" i="12"/>
  <c r="R188" i="12"/>
  <c r="P188" i="12"/>
  <c r="N188" i="12"/>
  <c r="X99" i="12"/>
  <c r="V99" i="12"/>
  <c r="T99" i="12"/>
  <c r="R99" i="12"/>
  <c r="P99" i="12"/>
  <c r="N99" i="12"/>
  <c r="Z286" i="12"/>
  <c r="X286" i="12"/>
  <c r="V286" i="12"/>
  <c r="T286" i="12"/>
  <c r="R286" i="12"/>
  <c r="P286" i="12"/>
  <c r="N286" i="12"/>
  <c r="Z175" i="12"/>
  <c r="X175" i="12"/>
  <c r="V175" i="12"/>
  <c r="T175" i="12"/>
  <c r="R175" i="12"/>
  <c r="P175" i="12"/>
  <c r="N175" i="12"/>
  <c r="Z273" i="12"/>
  <c r="Z274" i="12"/>
  <c r="Z275" i="12"/>
  <c r="Z276" i="12"/>
  <c r="Z277" i="12"/>
  <c r="Z278" i="12"/>
  <c r="Z279" i="12"/>
  <c r="Z280" i="12"/>
  <c r="Z281" i="12"/>
  <c r="Z282" i="12"/>
  <c r="Z283" i="12"/>
  <c r="Z284" i="12"/>
  <c r="Z285" i="12"/>
  <c r="Z287" i="12"/>
  <c r="Z288" i="12"/>
  <c r="Z289" i="12"/>
  <c r="Z290" i="12"/>
  <c r="Z291" i="12"/>
  <c r="Z292" i="12"/>
  <c r="Z293" i="12"/>
  <c r="Z294" i="12"/>
  <c r="Z295" i="12"/>
  <c r="Z296" i="12"/>
  <c r="Z297" i="12"/>
  <c r="Z298" i="12"/>
  <c r="Z299" i="12"/>
  <c r="Z300" i="12"/>
  <c r="Z301" i="12"/>
  <c r="Z302" i="12"/>
  <c r="Z303" i="12"/>
  <c r="Z304" i="12"/>
  <c r="Z305" i="12"/>
  <c r="Z306" i="12"/>
  <c r="X273" i="12"/>
  <c r="X274" i="12"/>
  <c r="X275" i="12"/>
  <c r="X276" i="12"/>
  <c r="X277" i="12"/>
  <c r="X278" i="12"/>
  <c r="X279" i="12"/>
  <c r="X280" i="12"/>
  <c r="X281" i="12"/>
  <c r="X282" i="12"/>
  <c r="X283" i="12"/>
  <c r="X284" i="12"/>
  <c r="X285" i="12"/>
  <c r="X287" i="12"/>
  <c r="X288" i="12"/>
  <c r="X289" i="12"/>
  <c r="X290" i="12"/>
  <c r="X291" i="12"/>
  <c r="X292" i="12"/>
  <c r="X293" i="12"/>
  <c r="X294" i="12"/>
  <c r="X295" i="12"/>
  <c r="X296" i="12"/>
  <c r="X297" i="12"/>
  <c r="X298" i="12"/>
  <c r="X299" i="12"/>
  <c r="X300" i="12"/>
  <c r="X301" i="12"/>
  <c r="X302" i="12"/>
  <c r="X303" i="12"/>
  <c r="X304" i="12"/>
  <c r="X305" i="12"/>
  <c r="X306" i="12"/>
  <c r="V273" i="12"/>
  <c r="V274" i="12"/>
  <c r="V275" i="12"/>
  <c r="V276" i="12"/>
  <c r="V277" i="12"/>
  <c r="V278" i="12"/>
  <c r="V279" i="12"/>
  <c r="V280" i="12"/>
  <c r="V281" i="12"/>
  <c r="V282" i="12"/>
  <c r="V283" i="12"/>
  <c r="V284" i="12"/>
  <c r="V285" i="12"/>
  <c r="V287" i="12"/>
  <c r="V288" i="12"/>
  <c r="V289" i="12"/>
  <c r="V290" i="12"/>
  <c r="V291" i="12"/>
  <c r="V292" i="12"/>
  <c r="V293" i="12"/>
  <c r="V294" i="12"/>
  <c r="V295" i="12"/>
  <c r="V296" i="12"/>
  <c r="V297" i="12"/>
  <c r="V298" i="12"/>
  <c r="V299" i="12"/>
  <c r="V300" i="12"/>
  <c r="V301" i="12"/>
  <c r="V302" i="12"/>
  <c r="V303" i="12"/>
  <c r="V304" i="12"/>
  <c r="V305" i="12"/>
  <c r="V306" i="12"/>
  <c r="T273" i="12"/>
  <c r="T274" i="12"/>
  <c r="T275" i="12"/>
  <c r="T276" i="12"/>
  <c r="T277" i="12"/>
  <c r="T278" i="12"/>
  <c r="T279" i="12"/>
  <c r="T280" i="12"/>
  <c r="T281" i="12"/>
  <c r="T282" i="12"/>
  <c r="T283" i="12"/>
  <c r="T284" i="12"/>
  <c r="T285" i="12"/>
  <c r="T287" i="12"/>
  <c r="T288" i="12"/>
  <c r="T289" i="12"/>
  <c r="T290" i="12"/>
  <c r="T291" i="12"/>
  <c r="T292" i="12"/>
  <c r="T293" i="12"/>
  <c r="T294" i="12"/>
  <c r="T295" i="12"/>
  <c r="T296" i="12"/>
  <c r="T297" i="12"/>
  <c r="T298" i="12"/>
  <c r="T299" i="12"/>
  <c r="T300" i="12"/>
  <c r="T301" i="12"/>
  <c r="T302" i="12"/>
  <c r="T303" i="12"/>
  <c r="T304" i="12"/>
  <c r="T305" i="12"/>
  <c r="T306" i="12"/>
  <c r="R273" i="12"/>
  <c r="R274" i="12"/>
  <c r="R275" i="12"/>
  <c r="R276" i="12"/>
  <c r="R277" i="12"/>
  <c r="R278" i="12"/>
  <c r="R279" i="12"/>
  <c r="R280" i="12"/>
  <c r="R281" i="12"/>
  <c r="R282" i="12"/>
  <c r="R283" i="12"/>
  <c r="R284" i="12"/>
  <c r="R285" i="12"/>
  <c r="R287" i="12"/>
  <c r="R288" i="12"/>
  <c r="R289" i="12"/>
  <c r="R290" i="12"/>
  <c r="R291" i="12"/>
  <c r="R292" i="12"/>
  <c r="R293" i="12"/>
  <c r="R294" i="12"/>
  <c r="R295" i="12"/>
  <c r="R296" i="12"/>
  <c r="R297" i="12"/>
  <c r="R298" i="12"/>
  <c r="R299" i="12"/>
  <c r="R300" i="12"/>
  <c r="R301" i="12"/>
  <c r="R302" i="12"/>
  <c r="R303" i="12"/>
  <c r="R304" i="12"/>
  <c r="R305" i="12"/>
  <c r="R306" i="12"/>
  <c r="P273" i="12"/>
  <c r="P274" i="12"/>
  <c r="P275" i="12"/>
  <c r="P276" i="12"/>
  <c r="P277" i="12"/>
  <c r="P278" i="12"/>
  <c r="P279" i="12"/>
  <c r="P280" i="12"/>
  <c r="P281" i="12"/>
  <c r="P282" i="12"/>
  <c r="P283" i="12"/>
  <c r="P284" i="12"/>
  <c r="P285" i="12"/>
  <c r="P287" i="12"/>
  <c r="P288" i="12"/>
  <c r="P289" i="12"/>
  <c r="P290" i="12"/>
  <c r="P291" i="12"/>
  <c r="P292" i="12"/>
  <c r="P293" i="12"/>
  <c r="P294" i="12"/>
  <c r="P295" i="12"/>
  <c r="P296" i="12"/>
  <c r="P297" i="12"/>
  <c r="P298" i="12"/>
  <c r="P299" i="12"/>
  <c r="P300" i="12"/>
  <c r="P301" i="12"/>
  <c r="P302" i="12"/>
  <c r="P303" i="12"/>
  <c r="P304" i="12"/>
  <c r="P305" i="12"/>
  <c r="P306" i="12"/>
  <c r="N273" i="12"/>
  <c r="N274" i="12"/>
  <c r="N275" i="12"/>
  <c r="N276" i="12"/>
  <c r="N277" i="12"/>
  <c r="N278" i="12"/>
  <c r="N279" i="12"/>
  <c r="N280" i="12"/>
  <c r="N281" i="12"/>
  <c r="N282" i="12"/>
  <c r="N283" i="12"/>
  <c r="N284" i="12"/>
  <c r="N285" i="12"/>
  <c r="N287" i="12"/>
  <c r="N288" i="12"/>
  <c r="N289" i="12"/>
  <c r="N290" i="12"/>
  <c r="N291" i="12"/>
  <c r="N292" i="12"/>
  <c r="N293" i="12"/>
  <c r="N294" i="12"/>
  <c r="N295" i="12"/>
  <c r="N296" i="12"/>
  <c r="N297" i="12"/>
  <c r="N298" i="12"/>
  <c r="N299" i="12"/>
  <c r="N300" i="12"/>
  <c r="N301" i="12"/>
  <c r="N302" i="12"/>
  <c r="N303" i="12"/>
  <c r="N304" i="12"/>
  <c r="N305" i="12"/>
  <c r="N306" i="12"/>
  <c r="AD34" i="1"/>
  <c r="AD15" i="1"/>
  <c r="AD14" i="1"/>
  <c r="AA188" i="12" l="1"/>
  <c r="AB188" i="12" s="1"/>
  <c r="AA286" i="12"/>
  <c r="AB286" i="12" s="1"/>
  <c r="AD286" i="12" s="1"/>
  <c r="AA301" i="12"/>
  <c r="AB301" i="12" s="1"/>
  <c r="AD301" i="12" s="1"/>
  <c r="AA293" i="12"/>
  <c r="AB293" i="12" s="1"/>
  <c r="AA284" i="12"/>
  <c r="AB284" i="12" s="1"/>
  <c r="AD284" i="12" s="1"/>
  <c r="AA276" i="12"/>
  <c r="AB276" i="12" s="1"/>
  <c r="AA300" i="12"/>
  <c r="AB300" i="12" s="1"/>
  <c r="AD300" i="12" s="1"/>
  <c r="AA292" i="12"/>
  <c r="AB292" i="12" s="1"/>
  <c r="AA283" i="12"/>
  <c r="AB283" i="12" s="1"/>
  <c r="AD283" i="12" s="1"/>
  <c r="AA275" i="12"/>
  <c r="AB275" i="12" s="1"/>
  <c r="AD275" i="12" s="1"/>
  <c r="AA175" i="12"/>
  <c r="AB175" i="12" s="1"/>
  <c r="AA306" i="12"/>
  <c r="AB306" i="12" s="1"/>
  <c r="AD306" i="12" s="1"/>
  <c r="AE306" i="12" s="1"/>
  <c r="AA298" i="12"/>
  <c r="AB298" i="12" s="1"/>
  <c r="AA290" i="12"/>
  <c r="AB290" i="12" s="1"/>
  <c r="AA281" i="12"/>
  <c r="AB281" i="12" s="1"/>
  <c r="AA299" i="12"/>
  <c r="AB299" i="12" s="1"/>
  <c r="AA291" i="12"/>
  <c r="AB291" i="12" s="1"/>
  <c r="AD291" i="12" s="1"/>
  <c r="AA282" i="12"/>
  <c r="AB282" i="12" s="1"/>
  <c r="AD282" i="12" s="1"/>
  <c r="AA274" i="12"/>
  <c r="AB274" i="12" s="1"/>
  <c r="AD274" i="12" s="1"/>
  <c r="AA278" i="12"/>
  <c r="AB278" i="12" s="1"/>
  <c r="AA304" i="12"/>
  <c r="AB304" i="12" s="1"/>
  <c r="AA296" i="12"/>
  <c r="AB296" i="12" s="1"/>
  <c r="AA288" i="12"/>
  <c r="AB288" i="12" s="1"/>
  <c r="AD288" i="12" s="1"/>
  <c r="AA273" i="12"/>
  <c r="AB273" i="12" s="1"/>
  <c r="AD273" i="12" s="1"/>
  <c r="AA305" i="12"/>
  <c r="AB305" i="12" s="1"/>
  <c r="AA297" i="12"/>
  <c r="AB297" i="12" s="1"/>
  <c r="AA289" i="12"/>
  <c r="AB289" i="12" s="1"/>
  <c r="AD289" i="12" s="1"/>
  <c r="AA280" i="12"/>
  <c r="AB280" i="12" s="1"/>
  <c r="AD280" i="12" s="1"/>
  <c r="AA303" i="12"/>
  <c r="AB303" i="12" s="1"/>
  <c r="AD303" i="12" s="1"/>
  <c r="AA295" i="12"/>
  <c r="AB295" i="12" s="1"/>
  <c r="AA287" i="12"/>
  <c r="AB287" i="12" s="1"/>
  <c r="AD287" i="12" s="1"/>
  <c r="AA302" i="12"/>
  <c r="AB302" i="12" s="1"/>
  <c r="AD302" i="12" s="1"/>
  <c r="AA294" i="12"/>
  <c r="AB294" i="12" s="1"/>
  <c r="AA277" i="12"/>
  <c r="AB277" i="12" s="1"/>
  <c r="AD277" i="12" s="1"/>
  <c r="AA285" i="12"/>
  <c r="AB285" i="12" s="1"/>
  <c r="AD276" i="12"/>
  <c r="AD290" i="12"/>
  <c r="AD296" i="12"/>
  <c r="AA279" i="12"/>
  <c r="AB279" i="12" s="1"/>
  <c r="AD279" i="12" s="1"/>
  <c r="AD299" i="12" l="1"/>
  <c r="AE299" i="12" s="1"/>
  <c r="AD292" i="12"/>
  <c r="AD188" i="12"/>
  <c r="AD281" i="12"/>
  <c r="AE281" i="12" s="1"/>
  <c r="AD298" i="12"/>
  <c r="AD278" i="12"/>
  <c r="AD175" i="12"/>
  <c r="AE175" i="12" s="1"/>
  <c r="AD297" i="12"/>
  <c r="AD295" i="12"/>
  <c r="AD305" i="12"/>
  <c r="AD294" i="12"/>
  <c r="AE294" i="12" s="1"/>
  <c r="AD293" i="12"/>
  <c r="AE286" i="12"/>
  <c r="AD304" i="12"/>
  <c r="AD285" i="12"/>
  <c r="AE290" i="12"/>
  <c r="AE283" i="12"/>
  <c r="AE273" i="12"/>
  <c r="AE303" i="12"/>
  <c r="AE292" i="12"/>
  <c r="AE280" i="12"/>
  <c r="AE302" i="12"/>
  <c r="AE277" i="12"/>
  <c r="AE278" i="12"/>
  <c r="AE288" i="12"/>
  <c r="AE301" i="12"/>
  <c r="AE300" i="12"/>
  <c r="AE284" i="12"/>
  <c r="AE296" i="12"/>
  <c r="AE289" i="12"/>
  <c r="AE287" i="12"/>
  <c r="AE275" i="12"/>
  <c r="AE291" i="12"/>
  <c r="AE276" i="12"/>
  <c r="AE282" i="12"/>
  <c r="AE274" i="12"/>
  <c r="AE279" i="12"/>
  <c r="AE188" i="12" l="1"/>
  <c r="AE298" i="12"/>
  <c r="AE305" i="12"/>
  <c r="AE295" i="12"/>
  <c r="AE293" i="12"/>
  <c r="AE297" i="12"/>
  <c r="AE304" i="12"/>
  <c r="AE285" i="12"/>
  <c r="X331" i="12"/>
  <c r="V331" i="12"/>
  <c r="T331" i="12"/>
  <c r="R331" i="12"/>
  <c r="P331" i="12"/>
  <c r="N331" i="12"/>
  <c r="Z201" i="12" l="1"/>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X201" i="12"/>
  <c r="X202" i="12"/>
  <c r="X203" i="12"/>
  <c r="X204" i="12"/>
  <c r="X205" i="12"/>
  <c r="X206" i="12"/>
  <c r="X207" i="12"/>
  <c r="X208" i="12"/>
  <c r="X209" i="12"/>
  <c r="X210" i="12"/>
  <c r="X211" i="12"/>
  <c r="X212" i="12"/>
  <c r="X213" i="12"/>
  <c r="X214" i="12"/>
  <c r="X215" i="12"/>
  <c r="X216" i="12"/>
  <c r="X217" i="12"/>
  <c r="X218" i="12"/>
  <c r="X219" i="12"/>
  <c r="X220" i="12"/>
  <c r="X221" i="12"/>
  <c r="X222" i="12"/>
  <c r="X223" i="12"/>
  <c r="X224" i="12"/>
  <c r="X225" i="12"/>
  <c r="X226" i="12"/>
  <c r="X227" i="12"/>
  <c r="X228" i="12"/>
  <c r="X229" i="12"/>
  <c r="X230" i="12"/>
  <c r="X231" i="12"/>
  <c r="X232" i="12"/>
  <c r="X233" i="12"/>
  <c r="X234" i="12"/>
  <c r="X235" i="12"/>
  <c r="X236" i="12"/>
  <c r="X237" i="12"/>
  <c r="X238" i="12"/>
  <c r="X239" i="12"/>
  <c r="X240" i="12"/>
  <c r="X241" i="12"/>
  <c r="X242" i="12"/>
  <c r="X243" i="12"/>
  <c r="X244" i="12"/>
  <c r="X245" i="12"/>
  <c r="X246" i="12"/>
  <c r="X247" i="12"/>
  <c r="X248" i="12"/>
  <c r="X249" i="12"/>
  <c r="X250" i="12"/>
  <c r="X251" i="12"/>
  <c r="X252" i="12"/>
  <c r="X253" i="12"/>
  <c r="X254" i="12"/>
  <c r="X255" i="12"/>
  <c r="X256" i="12"/>
  <c r="X257" i="12"/>
  <c r="X258" i="12"/>
  <c r="X259" i="12"/>
  <c r="X260" i="12"/>
  <c r="X261" i="12"/>
  <c r="X262" i="12"/>
  <c r="X263" i="12"/>
  <c r="X264" i="12"/>
  <c r="X265"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P201" i="12"/>
  <c r="P202" i="12"/>
  <c r="P203" i="12"/>
  <c r="P204" i="12"/>
  <c r="P205" i="12"/>
  <c r="P206" i="12"/>
  <c r="P207" i="12"/>
  <c r="P208" i="12"/>
  <c r="P209" i="12"/>
  <c r="P210" i="12"/>
  <c r="P211" i="12"/>
  <c r="P212" i="12"/>
  <c r="P213" i="12"/>
  <c r="P214" i="12"/>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R233" i="12"/>
  <c r="AA259" i="12" l="1"/>
  <c r="AB259" i="12" s="1"/>
  <c r="AD259" i="12" s="1"/>
  <c r="AE259" i="12" s="1"/>
  <c r="AA251" i="12"/>
  <c r="AB251" i="12" s="1"/>
  <c r="AD251" i="12" s="1"/>
  <c r="AE251" i="12" s="1"/>
  <c r="AA243" i="12"/>
  <c r="AB243" i="12" s="1"/>
  <c r="AD243" i="12" s="1"/>
  <c r="AE243" i="12" s="1"/>
  <c r="AA235" i="12"/>
  <c r="AB235" i="12" s="1"/>
  <c r="AD235" i="12" s="1"/>
  <c r="AE235" i="12" s="1"/>
  <c r="AA227" i="12"/>
  <c r="AB227" i="12" s="1"/>
  <c r="AD227" i="12" s="1"/>
  <c r="AE227" i="12" s="1"/>
  <c r="AA219" i="12"/>
  <c r="AB219" i="12" s="1"/>
  <c r="AD219" i="12" s="1"/>
  <c r="AE219" i="12" s="1"/>
  <c r="AA211" i="12"/>
  <c r="AB211" i="12" s="1"/>
  <c r="AD211" i="12" s="1"/>
  <c r="AE211" i="12" s="1"/>
  <c r="AA203" i="12"/>
  <c r="AB203" i="12" s="1"/>
  <c r="AD203" i="12" s="1"/>
  <c r="AE203" i="12" s="1"/>
  <c r="AA228" i="12"/>
  <c r="AB228" i="12" s="1"/>
  <c r="AD228" i="12" s="1"/>
  <c r="AA220" i="12"/>
  <c r="AB220" i="12" s="1"/>
  <c r="AD220" i="12" s="1"/>
  <c r="AA212" i="12"/>
  <c r="AB212" i="12" s="1"/>
  <c r="AD212" i="12" s="1"/>
  <c r="AA204" i="12"/>
  <c r="AB204" i="12" s="1"/>
  <c r="AA253" i="12"/>
  <c r="AB253" i="12" s="1"/>
  <c r="AA265" i="12"/>
  <c r="AB265" i="12" s="1"/>
  <c r="AA257" i="12"/>
  <c r="AB257" i="12" s="1"/>
  <c r="AA249" i="12"/>
  <c r="AB249" i="12" s="1"/>
  <c r="AA241" i="12"/>
  <c r="AB241" i="12" s="1"/>
  <c r="AA225" i="12"/>
  <c r="AB225" i="12" s="1"/>
  <c r="AD225" i="12" s="1"/>
  <c r="AE225" i="12" s="1"/>
  <c r="AA217" i="12"/>
  <c r="AB217" i="12" s="1"/>
  <c r="AD217" i="12" s="1"/>
  <c r="AE217" i="12" s="1"/>
  <c r="AA209" i="12"/>
  <c r="AB209" i="12" s="1"/>
  <c r="AD209" i="12" s="1"/>
  <c r="AE209" i="12" s="1"/>
  <c r="AA201" i="12"/>
  <c r="AB201" i="12" s="1"/>
  <c r="AD201" i="12" s="1"/>
  <c r="AE201" i="12" s="1"/>
  <c r="AA231" i="12"/>
  <c r="AB231" i="12" s="1"/>
  <c r="AA223" i="12"/>
  <c r="AB223" i="12" s="1"/>
  <c r="AA215" i="12"/>
  <c r="AB215" i="12" s="1"/>
  <c r="AA207" i="12"/>
  <c r="AB207" i="12" s="1"/>
  <c r="AA230" i="12"/>
  <c r="AB230" i="12" s="1"/>
  <c r="AD230" i="12" s="1"/>
  <c r="AA214" i="12"/>
  <c r="AB214" i="12" s="1"/>
  <c r="AD214" i="12" s="1"/>
  <c r="AA206" i="12"/>
  <c r="AB206" i="12" s="1"/>
  <c r="AD206" i="12" s="1"/>
  <c r="AA261" i="12"/>
  <c r="AB261" i="12" s="1"/>
  <c r="AA245" i="12"/>
  <c r="AB245" i="12" s="1"/>
  <c r="AA237" i="12"/>
  <c r="AB237" i="12" s="1"/>
  <c r="AA222" i="12"/>
  <c r="AB222" i="12" s="1"/>
  <c r="AD222" i="12" s="1"/>
  <c r="AA258" i="12"/>
  <c r="AB258" i="12" s="1"/>
  <c r="AA250" i="12"/>
  <c r="AB250" i="12" s="1"/>
  <c r="AA242" i="12"/>
  <c r="AB242" i="12" s="1"/>
  <c r="AA234" i="12"/>
  <c r="AB234" i="12" s="1"/>
  <c r="AA226" i="12"/>
  <c r="AB226" i="12" s="1"/>
  <c r="AA218" i="12"/>
  <c r="AB218" i="12" s="1"/>
  <c r="AA210" i="12"/>
  <c r="AB210" i="12" s="1"/>
  <c r="AA202" i="12"/>
  <c r="AB202" i="12" s="1"/>
  <c r="AA264" i="12"/>
  <c r="AB264" i="12" s="1"/>
  <c r="AA256" i="12"/>
  <c r="AB256" i="12" s="1"/>
  <c r="AA248" i="12"/>
  <c r="AB248" i="12" s="1"/>
  <c r="AA240" i="12"/>
  <c r="AB240" i="12" s="1"/>
  <c r="AA232" i="12"/>
  <c r="AB232" i="12" s="1"/>
  <c r="AA224" i="12"/>
  <c r="AB224" i="12" s="1"/>
  <c r="AA216" i="12"/>
  <c r="AB216" i="12" s="1"/>
  <c r="AA208" i="12"/>
  <c r="AB208" i="12" s="1"/>
  <c r="AA263" i="12"/>
  <c r="AB263" i="12" s="1"/>
  <c r="AA255" i="12"/>
  <c r="AB255" i="12" s="1"/>
  <c r="AA247" i="12"/>
  <c r="AB247" i="12" s="1"/>
  <c r="AA239" i="12"/>
  <c r="AB239" i="12" s="1"/>
  <c r="AA262" i="12"/>
  <c r="AB262" i="12" s="1"/>
  <c r="AA246" i="12"/>
  <c r="AB246" i="12" s="1"/>
  <c r="AA233" i="12"/>
  <c r="AB233" i="12" s="1"/>
  <c r="AD233" i="12" s="1"/>
  <c r="AE233" i="12" s="1"/>
  <c r="AA254" i="12"/>
  <c r="AB254" i="12" s="1"/>
  <c r="AA238" i="12"/>
  <c r="AB238" i="12" s="1"/>
  <c r="AA229" i="12"/>
  <c r="AB229" i="12" s="1"/>
  <c r="AA221" i="12"/>
  <c r="AB221" i="12" s="1"/>
  <c r="AA213" i="12"/>
  <c r="AB213" i="12" s="1"/>
  <c r="AA205" i="12"/>
  <c r="AB205" i="12" s="1"/>
  <c r="AA260" i="12"/>
  <c r="AB260" i="12" s="1"/>
  <c r="AA252" i="12"/>
  <c r="AB252" i="12" s="1"/>
  <c r="AA244" i="12"/>
  <c r="AB244" i="12" s="1"/>
  <c r="AA236" i="12"/>
  <c r="AB236" i="12" s="1"/>
  <c r="AD204" i="12" l="1"/>
  <c r="AE204" i="12" s="1"/>
  <c r="AD246" i="12"/>
  <c r="AD262" i="12"/>
  <c r="AD255" i="12"/>
  <c r="AD250" i="12"/>
  <c r="AD249" i="12"/>
  <c r="AD238" i="12"/>
  <c r="AD263" i="12"/>
  <c r="AD264" i="12"/>
  <c r="AD258" i="12"/>
  <c r="AD237" i="12"/>
  <c r="AD257" i="12"/>
  <c r="AD236" i="12"/>
  <c r="AD244" i="12"/>
  <c r="AD256" i="12"/>
  <c r="AD254" i="12"/>
  <c r="AD245" i="12"/>
  <c r="AD265" i="12"/>
  <c r="AD261" i="12"/>
  <c r="AD240" i="12"/>
  <c r="AD252" i="12"/>
  <c r="AD239" i="12"/>
  <c r="AD234" i="12"/>
  <c r="AD260" i="12"/>
  <c r="AD247" i="12"/>
  <c r="AD248" i="12"/>
  <c r="AD242" i="12"/>
  <c r="AD253" i="12"/>
  <c r="AD241" i="12"/>
  <c r="AD207" i="12"/>
  <c r="AD215" i="12"/>
  <c r="AD223" i="12"/>
  <c r="AD231" i="12"/>
  <c r="AE228" i="12"/>
  <c r="AD221" i="12"/>
  <c r="AD229" i="12"/>
  <c r="AE212" i="12"/>
  <c r="AE230" i="12"/>
  <c r="AD208" i="12"/>
  <c r="AD202" i="12"/>
  <c r="AD213" i="12"/>
  <c r="AD216" i="12"/>
  <c r="AD210" i="12"/>
  <c r="AE214" i="12"/>
  <c r="AE220" i="12"/>
  <c r="AD224" i="12"/>
  <c r="AD218" i="12"/>
  <c r="AD205" i="12"/>
  <c r="AD232" i="12"/>
  <c r="AD226" i="12"/>
  <c r="AE222" i="12"/>
  <c r="AE206" i="12"/>
  <c r="AE264" i="12" l="1"/>
  <c r="AE253" i="12"/>
  <c r="AE260" i="12"/>
  <c r="AE250" i="12"/>
  <c r="AE236" i="12"/>
  <c r="AE257" i="12"/>
  <c r="AE242" i="12"/>
  <c r="AE255" i="12"/>
  <c r="AE252" i="12"/>
  <c r="AE254" i="12"/>
  <c r="AE263" i="12"/>
  <c r="AE234" i="12"/>
  <c r="AE261" i="12"/>
  <c r="AE256" i="12"/>
  <c r="AE237" i="12"/>
  <c r="AE238" i="12"/>
  <c r="AE248" i="12"/>
  <c r="AE262" i="12"/>
  <c r="AE240" i="12"/>
  <c r="AE239" i="12"/>
  <c r="AE265" i="12"/>
  <c r="AE244" i="12"/>
  <c r="AE258" i="12"/>
  <c r="AE245" i="12"/>
  <c r="AE247" i="12"/>
  <c r="AE249" i="12"/>
  <c r="AE246" i="12"/>
  <c r="AE241" i="12"/>
  <c r="AE215" i="12"/>
  <c r="AE207" i="12"/>
  <c r="AE231" i="12"/>
  <c r="AE223" i="12"/>
  <c r="AE232" i="12"/>
  <c r="AE205" i="12"/>
  <c r="AE229" i="12"/>
  <c r="AE216" i="12"/>
  <c r="AE213" i="12"/>
  <c r="AE202" i="12"/>
  <c r="AE224" i="12"/>
  <c r="AE218" i="12"/>
  <c r="AE210" i="12"/>
  <c r="AE208" i="12"/>
  <c r="AE221" i="12"/>
  <c r="AE226" i="12"/>
  <c r="Z165" i="12" l="1"/>
  <c r="Z166" i="12"/>
  <c r="Z167" i="12"/>
  <c r="Z168" i="12"/>
  <c r="Z169" i="12"/>
  <c r="Z170" i="12"/>
  <c r="Z171" i="12"/>
  <c r="Z172" i="12"/>
  <c r="Z173" i="12"/>
  <c r="Z174" i="12"/>
  <c r="Z176" i="12"/>
  <c r="Z177" i="12"/>
  <c r="Z178" i="12"/>
  <c r="Z179" i="12"/>
  <c r="Z180" i="12"/>
  <c r="Z181" i="12"/>
  <c r="Z182" i="12"/>
  <c r="Z183" i="12"/>
  <c r="Z184" i="12"/>
  <c r="Z185" i="12"/>
  <c r="Z186" i="12"/>
  <c r="Z187" i="12"/>
  <c r="Z189" i="12"/>
  <c r="Z190" i="12"/>
  <c r="Z191" i="12"/>
  <c r="Z192" i="12"/>
  <c r="Z193" i="12"/>
  <c r="Z194" i="12"/>
  <c r="Z195" i="12"/>
  <c r="Z196" i="12"/>
  <c r="Z197" i="12"/>
  <c r="Z198" i="12"/>
  <c r="Z199" i="12"/>
  <c r="X165" i="12"/>
  <c r="X166" i="12"/>
  <c r="X167" i="12"/>
  <c r="X168" i="12"/>
  <c r="X169" i="12"/>
  <c r="X170" i="12"/>
  <c r="X171" i="12"/>
  <c r="X172" i="12"/>
  <c r="X173" i="12"/>
  <c r="X174" i="12"/>
  <c r="X176" i="12"/>
  <c r="X177" i="12"/>
  <c r="X178" i="12"/>
  <c r="X179" i="12"/>
  <c r="X180" i="12"/>
  <c r="X181" i="12"/>
  <c r="X182" i="12"/>
  <c r="X183" i="12"/>
  <c r="X184" i="12"/>
  <c r="X185" i="12"/>
  <c r="X186" i="12"/>
  <c r="X187" i="12"/>
  <c r="X189" i="12"/>
  <c r="X190" i="12"/>
  <c r="X191" i="12"/>
  <c r="X192" i="12"/>
  <c r="X193" i="12"/>
  <c r="X194" i="12"/>
  <c r="X195" i="12"/>
  <c r="X196" i="12"/>
  <c r="X197" i="12"/>
  <c r="X198" i="12"/>
  <c r="X199" i="12"/>
  <c r="V166" i="12"/>
  <c r="V167" i="12"/>
  <c r="V168" i="12"/>
  <c r="V169" i="12"/>
  <c r="V170" i="12"/>
  <c r="V171" i="12"/>
  <c r="V172" i="12"/>
  <c r="V173" i="12"/>
  <c r="V174" i="12"/>
  <c r="V176" i="12"/>
  <c r="V177" i="12"/>
  <c r="V178" i="12"/>
  <c r="V179" i="12"/>
  <c r="V180" i="12"/>
  <c r="V181" i="12"/>
  <c r="V182" i="12"/>
  <c r="V183" i="12"/>
  <c r="V184" i="12"/>
  <c r="V185" i="12"/>
  <c r="V186" i="12"/>
  <c r="V187" i="12"/>
  <c r="V189" i="12"/>
  <c r="V190" i="12"/>
  <c r="V191" i="12"/>
  <c r="V192" i="12"/>
  <c r="V193" i="12"/>
  <c r="V194" i="12"/>
  <c r="V195" i="12"/>
  <c r="T166" i="12"/>
  <c r="T167" i="12"/>
  <c r="T168" i="12"/>
  <c r="T169" i="12"/>
  <c r="T170" i="12"/>
  <c r="T171" i="12"/>
  <c r="T172" i="12"/>
  <c r="T173" i="12"/>
  <c r="T174" i="12"/>
  <c r="T176" i="12"/>
  <c r="T177" i="12"/>
  <c r="T178" i="12"/>
  <c r="T179" i="12"/>
  <c r="T180" i="12"/>
  <c r="T181" i="12"/>
  <c r="T182" i="12"/>
  <c r="T183" i="12"/>
  <c r="T184" i="12"/>
  <c r="T185" i="12"/>
  <c r="T186" i="12"/>
  <c r="T187" i="12"/>
  <c r="T189" i="12"/>
  <c r="T190" i="12"/>
  <c r="T191" i="12"/>
  <c r="T192" i="12"/>
  <c r="T193" i="12"/>
  <c r="T194" i="12"/>
  <c r="T195" i="12"/>
  <c r="T196" i="12"/>
  <c r="T197" i="12"/>
  <c r="T198" i="12"/>
  <c r="T199" i="12"/>
  <c r="R166" i="12"/>
  <c r="R167" i="12"/>
  <c r="R168" i="12"/>
  <c r="R169" i="12"/>
  <c r="R170" i="12"/>
  <c r="R171" i="12"/>
  <c r="R172" i="12"/>
  <c r="R173" i="12"/>
  <c r="R174" i="12"/>
  <c r="R176" i="12"/>
  <c r="R177" i="12"/>
  <c r="R178" i="12"/>
  <c r="R179" i="12"/>
  <c r="R180" i="12"/>
  <c r="R181" i="12"/>
  <c r="R182" i="12"/>
  <c r="R183" i="12"/>
  <c r="R184" i="12"/>
  <c r="R185" i="12"/>
  <c r="R186" i="12"/>
  <c r="R187" i="12"/>
  <c r="R189" i="12"/>
  <c r="R190" i="12"/>
  <c r="R191" i="12"/>
  <c r="R192" i="12"/>
  <c r="R193" i="12"/>
  <c r="R194" i="12"/>
  <c r="R195" i="12"/>
  <c r="R196" i="12"/>
  <c r="R197" i="12"/>
  <c r="R198" i="12"/>
  <c r="R199" i="12"/>
  <c r="R200" i="12"/>
  <c r="P166" i="12"/>
  <c r="P167" i="12"/>
  <c r="P168" i="12"/>
  <c r="P169" i="12"/>
  <c r="P170" i="12"/>
  <c r="P171" i="12"/>
  <c r="P172" i="12"/>
  <c r="P173" i="12"/>
  <c r="P174" i="12"/>
  <c r="P176" i="12"/>
  <c r="P177" i="12"/>
  <c r="P178" i="12"/>
  <c r="P179" i="12"/>
  <c r="P180" i="12"/>
  <c r="P181" i="12"/>
  <c r="P182" i="12"/>
  <c r="P183" i="12"/>
  <c r="P184" i="12"/>
  <c r="P185" i="12"/>
  <c r="P186" i="12"/>
  <c r="P187" i="12"/>
  <c r="P189" i="12"/>
  <c r="P190" i="12"/>
  <c r="P191" i="12"/>
  <c r="P192" i="12"/>
  <c r="P193" i="12"/>
  <c r="P194" i="12"/>
  <c r="P195" i="12"/>
  <c r="P196" i="12"/>
  <c r="P197" i="12"/>
  <c r="P198" i="12"/>
  <c r="P199" i="12"/>
  <c r="N166" i="12"/>
  <c r="N167" i="12"/>
  <c r="N168" i="12"/>
  <c r="N169" i="12"/>
  <c r="N170" i="12"/>
  <c r="N171" i="12"/>
  <c r="N172" i="12"/>
  <c r="N173" i="12"/>
  <c r="N174" i="12"/>
  <c r="N176" i="12"/>
  <c r="N177" i="12"/>
  <c r="N178" i="12"/>
  <c r="N179" i="12"/>
  <c r="N180" i="12"/>
  <c r="N181" i="12"/>
  <c r="N182" i="12"/>
  <c r="N183" i="12"/>
  <c r="N184" i="12"/>
  <c r="N185" i="12"/>
  <c r="N186" i="12"/>
  <c r="N187" i="12"/>
  <c r="N189" i="12"/>
  <c r="N190" i="12"/>
  <c r="N191" i="12"/>
  <c r="N192" i="12"/>
  <c r="N193" i="12"/>
  <c r="N194" i="12"/>
  <c r="N195" i="12"/>
  <c r="N196" i="12"/>
  <c r="N197" i="12"/>
  <c r="N198" i="12"/>
  <c r="N199"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X89" i="12"/>
  <c r="X90" i="12"/>
  <c r="X91" i="12"/>
  <c r="X92" i="12"/>
  <c r="X93" i="12"/>
  <c r="X94" i="12"/>
  <c r="X95" i="12"/>
  <c r="X96" i="12"/>
  <c r="X97" i="12"/>
  <c r="X98"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V89" i="12"/>
  <c r="V90" i="12"/>
  <c r="V91" i="12"/>
  <c r="V92" i="12"/>
  <c r="V93" i="12"/>
  <c r="V94" i="12"/>
  <c r="V95" i="12"/>
  <c r="V96" i="12"/>
  <c r="V97" i="12"/>
  <c r="V98"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T90" i="12"/>
  <c r="T91" i="12"/>
  <c r="T92" i="12"/>
  <c r="T93" i="12"/>
  <c r="T94" i="12"/>
  <c r="T95" i="12"/>
  <c r="T96" i="12"/>
  <c r="T97" i="12"/>
  <c r="T98"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R90" i="12"/>
  <c r="R91" i="12"/>
  <c r="R92" i="12"/>
  <c r="R93" i="12"/>
  <c r="R94" i="12"/>
  <c r="R95" i="12"/>
  <c r="R96" i="12"/>
  <c r="R97" i="12"/>
  <c r="R98"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N90" i="12"/>
  <c r="N91" i="12"/>
  <c r="N92" i="12"/>
  <c r="N93" i="12"/>
  <c r="N94" i="12"/>
  <c r="N95" i="12"/>
  <c r="N96" i="12"/>
  <c r="N97" i="12"/>
  <c r="N98"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P90" i="12"/>
  <c r="P91" i="12"/>
  <c r="P92" i="12"/>
  <c r="P93" i="12"/>
  <c r="P94" i="12"/>
  <c r="P95" i="12"/>
  <c r="P96" i="12"/>
  <c r="P97" i="12"/>
  <c r="P98"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AA184" i="12" l="1"/>
  <c r="AB184" i="12" s="1"/>
  <c r="AA193" i="12"/>
  <c r="AB193" i="12" s="1"/>
  <c r="AA176" i="12"/>
  <c r="AB176" i="12" s="1"/>
  <c r="AA167" i="12"/>
  <c r="AB167" i="12" s="1"/>
  <c r="AA190" i="12"/>
  <c r="AB190" i="12" s="1"/>
  <c r="AA181" i="12"/>
  <c r="AB181" i="12" s="1"/>
  <c r="AA172" i="12"/>
  <c r="AB172" i="12" s="1"/>
  <c r="AA189" i="12"/>
  <c r="AB189" i="12" s="1"/>
  <c r="AA180" i="12"/>
  <c r="AB180" i="12" s="1"/>
  <c r="AA171" i="12"/>
  <c r="AB171" i="12" s="1"/>
  <c r="AA187" i="12"/>
  <c r="AB187" i="12" s="1"/>
  <c r="AA179" i="12"/>
  <c r="AB179" i="12" s="1"/>
  <c r="AA170" i="12"/>
  <c r="AB170" i="12" s="1"/>
  <c r="AA195" i="12"/>
  <c r="AB195" i="12" s="1"/>
  <c r="AA186" i="12"/>
  <c r="AB186" i="12" s="1"/>
  <c r="AA178" i="12"/>
  <c r="AB178" i="12" s="1"/>
  <c r="AA169" i="12"/>
  <c r="AB169" i="12" s="1"/>
  <c r="AA194" i="12"/>
  <c r="AB194" i="12" s="1"/>
  <c r="AA185" i="12"/>
  <c r="AB185" i="12" s="1"/>
  <c r="AA177" i="12"/>
  <c r="AB177" i="12" s="1"/>
  <c r="AA168" i="12"/>
  <c r="AB168" i="12" s="1"/>
  <c r="AA191" i="12"/>
  <c r="AB191" i="12" s="1"/>
  <c r="AA182" i="12"/>
  <c r="AB182" i="12" s="1"/>
  <c r="AA173" i="12"/>
  <c r="AB173" i="12" s="1"/>
  <c r="AA192" i="12"/>
  <c r="AB192" i="12" s="1"/>
  <c r="AA183" i="12"/>
  <c r="AB183" i="12" s="1"/>
  <c r="AA174" i="12"/>
  <c r="AB174" i="12" s="1"/>
  <c r="AA166" i="12"/>
  <c r="AB166" i="12" s="1"/>
  <c r="AA156" i="12"/>
  <c r="AB156" i="12" s="1"/>
  <c r="AA149" i="12"/>
  <c r="AB149" i="12" s="1"/>
  <c r="AA142" i="12"/>
  <c r="AB142" i="12" s="1"/>
  <c r="AA134" i="12"/>
  <c r="AB134" i="12" s="1"/>
  <c r="AA127" i="12"/>
  <c r="AB127" i="12" s="1"/>
  <c r="AA119" i="12"/>
  <c r="AB119" i="12" s="1"/>
  <c r="AA111" i="12"/>
  <c r="AB111" i="12" s="1"/>
  <c r="AD111" i="12" s="1"/>
  <c r="AA103" i="12"/>
  <c r="AB103" i="12" s="1"/>
  <c r="AA95" i="12"/>
  <c r="AB95" i="12" s="1"/>
  <c r="AD95" i="12" s="1"/>
  <c r="AE95" i="12" s="1"/>
  <c r="AA153" i="12"/>
  <c r="AB153" i="12" s="1"/>
  <c r="AA146" i="12"/>
  <c r="AB146" i="12" s="1"/>
  <c r="AA139" i="12"/>
  <c r="AB139" i="12" s="1"/>
  <c r="AA155" i="12"/>
  <c r="AB155" i="12" s="1"/>
  <c r="AA148" i="12"/>
  <c r="AB148" i="12" s="1"/>
  <c r="AA141" i="12"/>
  <c r="AB141" i="12" s="1"/>
  <c r="AA126" i="12"/>
  <c r="AB126" i="12" s="1"/>
  <c r="AA118" i="12"/>
  <c r="AB118" i="12" s="1"/>
  <c r="AA110" i="12"/>
  <c r="AB110" i="12" s="1"/>
  <c r="AD110" i="12" s="1"/>
  <c r="AA102" i="12"/>
  <c r="AB102" i="12" s="1"/>
  <c r="AA94" i="12"/>
  <c r="AB94" i="12" s="1"/>
  <c r="AD94" i="12" s="1"/>
  <c r="AA154" i="12"/>
  <c r="AB154" i="12" s="1"/>
  <c r="AA147" i="12"/>
  <c r="AB147" i="12" s="1"/>
  <c r="AA140" i="12"/>
  <c r="AB140" i="12" s="1"/>
  <c r="AA133" i="12"/>
  <c r="AB133" i="12" s="1"/>
  <c r="AA125" i="12"/>
  <c r="AB125" i="12" s="1"/>
  <c r="AA117" i="12"/>
  <c r="AB117" i="12" s="1"/>
  <c r="AA109" i="12"/>
  <c r="AB109" i="12" s="1"/>
  <c r="AA101" i="12"/>
  <c r="AB101" i="12" s="1"/>
  <c r="AA93" i="12"/>
  <c r="AB93" i="12" s="1"/>
  <c r="AA132" i="12"/>
  <c r="AB132" i="12" s="1"/>
  <c r="AA124" i="12"/>
  <c r="AB124" i="12" s="1"/>
  <c r="AA116" i="12"/>
  <c r="AB116" i="12" s="1"/>
  <c r="AA108" i="12"/>
  <c r="AB108" i="12" s="1"/>
  <c r="AA100" i="12"/>
  <c r="AB100" i="12" s="1"/>
  <c r="AD100" i="12" s="1"/>
  <c r="AA92" i="12"/>
  <c r="AB92" i="12" s="1"/>
  <c r="AA152" i="12"/>
  <c r="AB152" i="12" s="1"/>
  <c r="AA145" i="12"/>
  <c r="AB145" i="12" s="1"/>
  <c r="AA138" i="12"/>
  <c r="AB138" i="12" s="1"/>
  <c r="AA131" i="12"/>
  <c r="AB131" i="12" s="1"/>
  <c r="AA123" i="12"/>
  <c r="AB123" i="12" s="1"/>
  <c r="AA115" i="12"/>
  <c r="AB115" i="12" s="1"/>
  <c r="AA107" i="12"/>
  <c r="AB107" i="12" s="1"/>
  <c r="AD107" i="12" s="1"/>
  <c r="AE107" i="12" s="1"/>
  <c r="AA99" i="12"/>
  <c r="AB99" i="12" s="1"/>
  <c r="AD99" i="12" s="1"/>
  <c r="AA91" i="12"/>
  <c r="AB91" i="12" s="1"/>
  <c r="AD91" i="12" s="1"/>
  <c r="AA151" i="12"/>
  <c r="AB151" i="12" s="1"/>
  <c r="AA137" i="12"/>
  <c r="AB137" i="12" s="1"/>
  <c r="AA130" i="12"/>
  <c r="AB130" i="12" s="1"/>
  <c r="AA122" i="12"/>
  <c r="AB122" i="12" s="1"/>
  <c r="AA114" i="12"/>
  <c r="AB114" i="12" s="1"/>
  <c r="AA106" i="12"/>
  <c r="AB106" i="12" s="1"/>
  <c r="AA98" i="12"/>
  <c r="AB98" i="12" s="1"/>
  <c r="AA90" i="12"/>
  <c r="AB90" i="12" s="1"/>
  <c r="AA150" i="12"/>
  <c r="AB150" i="12" s="1"/>
  <c r="AA144" i="12"/>
  <c r="AB144" i="12" s="1"/>
  <c r="AA136" i="12"/>
  <c r="AB136" i="12" s="1"/>
  <c r="AA129" i="12"/>
  <c r="AB129" i="12" s="1"/>
  <c r="AA121" i="12"/>
  <c r="AB121" i="12" s="1"/>
  <c r="AA113" i="12"/>
  <c r="AB113" i="12" s="1"/>
  <c r="AA105" i="12"/>
  <c r="AB105" i="12" s="1"/>
  <c r="AA97" i="12"/>
  <c r="AB97" i="12" s="1"/>
  <c r="AA143" i="12"/>
  <c r="AB143" i="12" s="1"/>
  <c r="AA135" i="12"/>
  <c r="AB135" i="12" s="1"/>
  <c r="AA128" i="12"/>
  <c r="AB128" i="12" s="1"/>
  <c r="AA120" i="12"/>
  <c r="AB120" i="12" s="1"/>
  <c r="AD120" i="12" s="1"/>
  <c r="AE120" i="12" s="1"/>
  <c r="AA112" i="12"/>
  <c r="AB112" i="12" s="1"/>
  <c r="AA104" i="12"/>
  <c r="AB104" i="12" s="1"/>
  <c r="AA96" i="12"/>
  <c r="AB96" i="12" s="1"/>
  <c r="AD96" i="12" s="1"/>
  <c r="AE96" i="12" s="1"/>
  <c r="AA72" i="12"/>
  <c r="AB72" i="12" s="1"/>
  <c r="AA64" i="12"/>
  <c r="AB64" i="12" s="1"/>
  <c r="AA56" i="12"/>
  <c r="AB56" i="12" s="1"/>
  <c r="AA48" i="12"/>
  <c r="AB48" i="12" s="1"/>
  <c r="AA77" i="12"/>
  <c r="AB77" i="12" s="1"/>
  <c r="AA69" i="12"/>
  <c r="AB69" i="12" s="1"/>
  <c r="AA61" i="12"/>
  <c r="AB61" i="12" s="1"/>
  <c r="AA53" i="12"/>
  <c r="AB53" i="12" s="1"/>
  <c r="AA45" i="12"/>
  <c r="AB45" i="12" s="1"/>
  <c r="AA76" i="12"/>
  <c r="AB76" i="12" s="1"/>
  <c r="AA68" i="12"/>
  <c r="AB68" i="12" s="1"/>
  <c r="AA60" i="12"/>
  <c r="AB60" i="12" s="1"/>
  <c r="AA52" i="12"/>
  <c r="AB52" i="12" s="1"/>
  <c r="AA44" i="12"/>
  <c r="AB44" i="12" s="1"/>
  <c r="AA75" i="12"/>
  <c r="AB75" i="12" s="1"/>
  <c r="AA67" i="12"/>
  <c r="AB67" i="12" s="1"/>
  <c r="AA59" i="12"/>
  <c r="AB59" i="12" s="1"/>
  <c r="AA51" i="12"/>
  <c r="AB51" i="12" s="1"/>
  <c r="AA74" i="12"/>
  <c r="AB74" i="12" s="1"/>
  <c r="AA66" i="12"/>
  <c r="AB66" i="12" s="1"/>
  <c r="AA58" i="12"/>
  <c r="AB58" i="12" s="1"/>
  <c r="AA50" i="12"/>
  <c r="AB50" i="12" s="1"/>
  <c r="AA73" i="12"/>
  <c r="AB73" i="12" s="1"/>
  <c r="AA65" i="12"/>
  <c r="AB65" i="12" s="1"/>
  <c r="AA57" i="12"/>
  <c r="AB57" i="12" s="1"/>
  <c r="AA49" i="12"/>
  <c r="AB49" i="12" s="1"/>
  <c r="AA71" i="12"/>
  <c r="AB71" i="12" s="1"/>
  <c r="AA63" i="12"/>
  <c r="AB63" i="12" s="1"/>
  <c r="AA55" i="12"/>
  <c r="AB55" i="12" s="1"/>
  <c r="AA47" i="12"/>
  <c r="AB47" i="12" s="1"/>
  <c r="AA78" i="12"/>
  <c r="AB78" i="12" s="1"/>
  <c r="AA70" i="12"/>
  <c r="AB70" i="12" s="1"/>
  <c r="AA62" i="12"/>
  <c r="AB62" i="12" s="1"/>
  <c r="AA54" i="12"/>
  <c r="AB54" i="12" s="1"/>
  <c r="AA46" i="12"/>
  <c r="AB46" i="12" s="1"/>
  <c r="P200" i="12"/>
  <c r="N200" i="12"/>
  <c r="V165" i="12"/>
  <c r="V196" i="12"/>
  <c r="AA196" i="12" s="1"/>
  <c r="AB196" i="12" s="1"/>
  <c r="V197" i="12"/>
  <c r="AA197" i="12" s="1"/>
  <c r="AB197" i="12" s="1"/>
  <c r="V198" i="12"/>
  <c r="AA198" i="12" s="1"/>
  <c r="AB198" i="12" s="1"/>
  <c r="V199" i="12"/>
  <c r="AA199" i="12" s="1"/>
  <c r="AB199" i="12" s="1"/>
  <c r="T165" i="12"/>
  <c r="R165" i="12"/>
  <c r="P165" i="12"/>
  <c r="N165" i="12"/>
  <c r="AD146" i="12" l="1"/>
  <c r="AD142" i="12"/>
  <c r="AD153" i="12"/>
  <c r="AD128" i="12"/>
  <c r="AD133" i="12"/>
  <c r="AD126" i="12"/>
  <c r="AD156" i="12"/>
  <c r="AD149" i="12"/>
  <c r="AD129" i="12"/>
  <c r="AD135" i="12"/>
  <c r="AD136" i="12"/>
  <c r="AD130" i="12"/>
  <c r="AD131" i="12"/>
  <c r="AD124" i="12"/>
  <c r="AD140" i="12"/>
  <c r="AD139" i="12"/>
  <c r="AD125" i="12"/>
  <c r="AD143" i="12"/>
  <c r="AD144" i="12"/>
  <c r="AD137" i="12"/>
  <c r="AD138" i="12"/>
  <c r="AD132" i="12"/>
  <c r="AD147" i="12"/>
  <c r="AD141" i="12"/>
  <c r="AD134" i="12"/>
  <c r="AD150" i="12"/>
  <c r="AD151" i="12"/>
  <c r="AD145" i="12"/>
  <c r="AD154" i="12"/>
  <c r="AD148" i="12"/>
  <c r="AD152" i="12"/>
  <c r="AD155" i="12"/>
  <c r="AD127" i="12"/>
  <c r="AD167" i="12"/>
  <c r="AD172" i="12"/>
  <c r="AD118" i="12"/>
  <c r="AE118" i="12" s="1"/>
  <c r="AD176" i="12"/>
  <c r="AD184" i="12"/>
  <c r="AD114" i="12"/>
  <c r="AE114" i="12" s="1"/>
  <c r="AD178" i="12"/>
  <c r="AD182" i="12"/>
  <c r="AD173" i="12"/>
  <c r="AD168" i="12"/>
  <c r="AD170" i="12"/>
  <c r="AD166" i="12"/>
  <c r="AD93" i="12"/>
  <c r="AD174" i="12"/>
  <c r="AD171" i="12"/>
  <c r="AD186" i="12"/>
  <c r="AD169" i="12"/>
  <c r="AD180" i="12"/>
  <c r="AD193" i="12"/>
  <c r="AD194" i="12"/>
  <c r="AD115" i="12"/>
  <c r="AE115" i="12" s="1"/>
  <c r="AD92" i="12"/>
  <c r="AD121" i="12"/>
  <c r="AE121" i="12" s="1"/>
  <c r="AD102" i="12"/>
  <c r="AD109" i="12"/>
  <c r="AD190" i="12"/>
  <c r="AD191" i="12"/>
  <c r="AD101" i="12"/>
  <c r="AD105" i="12"/>
  <c r="AE105" i="12" s="1"/>
  <c r="AD195" i="12"/>
  <c r="AD189" i="12"/>
  <c r="AD181" i="12"/>
  <c r="AD192" i="12"/>
  <c r="AD183" i="12"/>
  <c r="AD185" i="12"/>
  <c r="AD179" i="12"/>
  <c r="AD187" i="12"/>
  <c r="AD177" i="12"/>
  <c r="AD197" i="12"/>
  <c r="AD196" i="12"/>
  <c r="AD198" i="12"/>
  <c r="AD199" i="12"/>
  <c r="AD112" i="12"/>
  <c r="AE112" i="12" s="1"/>
  <c r="AD104" i="12"/>
  <c r="AD90" i="12"/>
  <c r="AE90" i="12" s="1"/>
  <c r="AE100" i="12"/>
  <c r="AD56" i="12"/>
  <c r="AE99" i="12"/>
  <c r="AD113" i="12"/>
  <c r="AE91" i="12"/>
  <c r="AD45" i="12"/>
  <c r="AE110" i="12"/>
  <c r="AE94" i="12"/>
  <c r="AE111" i="12"/>
  <c r="AD98" i="12"/>
  <c r="AD48" i="12"/>
  <c r="AD60" i="12"/>
  <c r="AD70" i="12"/>
  <c r="AD61" i="12"/>
  <c r="AD69" i="12"/>
  <c r="AD67" i="12"/>
  <c r="AD78" i="12"/>
  <c r="AD55" i="12"/>
  <c r="AD58" i="12"/>
  <c r="AD52" i="12"/>
  <c r="AD77" i="12"/>
  <c r="AD63" i="12"/>
  <c r="AD66" i="12"/>
  <c r="AD46" i="12"/>
  <c r="AD71" i="12"/>
  <c r="AD74" i="12"/>
  <c r="AD68" i="12"/>
  <c r="AD53" i="12"/>
  <c r="AD73" i="12"/>
  <c r="AD54" i="12"/>
  <c r="AD49" i="12"/>
  <c r="AD51" i="12"/>
  <c r="AD76" i="12"/>
  <c r="AD64" i="12"/>
  <c r="AD65" i="12"/>
  <c r="AD75" i="12"/>
  <c r="AD62" i="12"/>
  <c r="AD57" i="12"/>
  <c r="AD72" i="12"/>
  <c r="AD50" i="12"/>
  <c r="AD47" i="12"/>
  <c r="AD44" i="12"/>
  <c r="AD59" i="12"/>
  <c r="AA165" i="12"/>
  <c r="AB165" i="12" s="1"/>
  <c r="AD165" i="12" s="1"/>
  <c r="AE182" i="12" l="1"/>
  <c r="AE148" i="12"/>
  <c r="AE130" i="12"/>
  <c r="AE127" i="12"/>
  <c r="AE154" i="12"/>
  <c r="AE132" i="12"/>
  <c r="AE143" i="12"/>
  <c r="AE140" i="12"/>
  <c r="AE136" i="12"/>
  <c r="AE156" i="12"/>
  <c r="AE153" i="12"/>
  <c r="AE128" i="12"/>
  <c r="AE147" i="12"/>
  <c r="AE155" i="12"/>
  <c r="AE145" i="12"/>
  <c r="AE134" i="12"/>
  <c r="AE138" i="12"/>
  <c r="AE125" i="12"/>
  <c r="AE124" i="12"/>
  <c r="AE135" i="12"/>
  <c r="AE126" i="12"/>
  <c r="AE142" i="12"/>
  <c r="AE144" i="12"/>
  <c r="AE172" i="12"/>
  <c r="AE150" i="12"/>
  <c r="AE149" i="12"/>
  <c r="AE152" i="12"/>
  <c r="AE151" i="12"/>
  <c r="AE141" i="12"/>
  <c r="AE137" i="12"/>
  <c r="AE139" i="12"/>
  <c r="AE131" i="12"/>
  <c r="AE129" i="12"/>
  <c r="AE133" i="12"/>
  <c r="AE146" i="12"/>
  <c r="AE193" i="12"/>
  <c r="AE176" i="12"/>
  <c r="AE184" i="12"/>
  <c r="AE167" i="12"/>
  <c r="AE169" i="12"/>
  <c r="AE166" i="12"/>
  <c r="AE178" i="12"/>
  <c r="AE186" i="12"/>
  <c r="AE173" i="12"/>
  <c r="AE93" i="12"/>
  <c r="AE180" i="12"/>
  <c r="AE194" i="12"/>
  <c r="AE170" i="12"/>
  <c r="AE109" i="12"/>
  <c r="AE92" i="12"/>
  <c r="AE168" i="12"/>
  <c r="AE190" i="12"/>
  <c r="AE195" i="12"/>
  <c r="AE181" i="12"/>
  <c r="AE102" i="12"/>
  <c r="AE174" i="12"/>
  <c r="AE187" i="12"/>
  <c r="AE171" i="12"/>
  <c r="AE179" i="12"/>
  <c r="AE191" i="12"/>
  <c r="AE101" i="12"/>
  <c r="AE189" i="12"/>
  <c r="AE63" i="12"/>
  <c r="AE183" i="12"/>
  <c r="AE177" i="12"/>
  <c r="AE192" i="12"/>
  <c r="AE185" i="12"/>
  <c r="AE104" i="12"/>
  <c r="AE198" i="12"/>
  <c r="AE165" i="12"/>
  <c r="AE196" i="12"/>
  <c r="AE197" i="12"/>
  <c r="AE199" i="12"/>
  <c r="AE48" i="12"/>
  <c r="AE45" i="12"/>
  <c r="AE56" i="12"/>
  <c r="AE113" i="12"/>
  <c r="AE98" i="12"/>
  <c r="AE60" i="12"/>
  <c r="AE55" i="12"/>
  <c r="AE46" i="12"/>
  <c r="AE53" i="12"/>
  <c r="AE52" i="12"/>
  <c r="AE67" i="12"/>
  <c r="AE57" i="12"/>
  <c r="AE73" i="12"/>
  <c r="AE65" i="12"/>
  <c r="AE58" i="12"/>
  <c r="AE76" i="12"/>
  <c r="AE68" i="12"/>
  <c r="AE66" i="12"/>
  <c r="AE69" i="12"/>
  <c r="AE47" i="12"/>
  <c r="AE75" i="12"/>
  <c r="AE72" i="12"/>
  <c r="AE64" i="12"/>
  <c r="AE74" i="12"/>
  <c r="AE61" i="12"/>
  <c r="AE44" i="12"/>
  <c r="AE51" i="12"/>
  <c r="AE49" i="12"/>
  <c r="AE54" i="12"/>
  <c r="AE62" i="12"/>
  <c r="AE71" i="12"/>
  <c r="AE77" i="12"/>
  <c r="AE78" i="12"/>
  <c r="AE70" i="12"/>
  <c r="AG233" i="12"/>
  <c r="AE50" i="12"/>
  <c r="AE59" i="12"/>
  <c r="AG165" i="12" l="1"/>
  <c r="AD119" i="12" l="1"/>
  <c r="AD106" i="12"/>
  <c r="AD122" i="12"/>
  <c r="AD108" i="12"/>
  <c r="AD103" i="12"/>
  <c r="AD116" i="12"/>
  <c r="AD97" i="12"/>
  <c r="AD117" i="12"/>
  <c r="AE117" i="12" l="1"/>
  <c r="AE108" i="12"/>
  <c r="AE97" i="12"/>
  <c r="AE122" i="12"/>
  <c r="AE116" i="12"/>
  <c r="AE106" i="12"/>
  <c r="AE103" i="12"/>
  <c r="AE119" i="12"/>
  <c r="D9" i="1"/>
  <c r="B42" i="12"/>
  <c r="C42" i="12"/>
  <c r="D42" i="12"/>
  <c r="N42" i="12"/>
  <c r="P42" i="12"/>
  <c r="R42" i="12"/>
  <c r="T42" i="12"/>
  <c r="V42" i="12"/>
  <c r="X42" i="12"/>
  <c r="Z42" i="12"/>
  <c r="N43" i="12"/>
  <c r="P43" i="12"/>
  <c r="R43" i="12"/>
  <c r="T43" i="12"/>
  <c r="V43" i="12"/>
  <c r="X43" i="12"/>
  <c r="Z43" i="12"/>
  <c r="AA43" i="12" l="1"/>
  <c r="AB43" i="12" s="1"/>
  <c r="AA42" i="12"/>
  <c r="AB42" i="12" s="1"/>
  <c r="AD42" i="12" s="1"/>
  <c r="AE42" i="12" s="1"/>
  <c r="H93" i="8"/>
  <c r="Z390" i="12"/>
  <c r="X390" i="12"/>
  <c r="V390" i="12"/>
  <c r="T390" i="12"/>
  <c r="R390" i="12"/>
  <c r="P390" i="12"/>
  <c r="N390" i="12"/>
  <c r="Z389" i="12"/>
  <c r="X389" i="12"/>
  <c r="V389" i="12"/>
  <c r="T389" i="12"/>
  <c r="R389" i="12"/>
  <c r="P389" i="12"/>
  <c r="N389" i="12"/>
  <c r="D389" i="12"/>
  <c r="Z388" i="12"/>
  <c r="X388" i="12"/>
  <c r="V388" i="12"/>
  <c r="T388" i="12"/>
  <c r="R388" i="12"/>
  <c r="P388" i="12"/>
  <c r="N388" i="12"/>
  <c r="Z387" i="12"/>
  <c r="X387" i="12"/>
  <c r="V387" i="12"/>
  <c r="T387" i="12"/>
  <c r="R387" i="12"/>
  <c r="P387" i="12"/>
  <c r="N387" i="12"/>
  <c r="D387" i="12"/>
  <c r="Z386" i="12"/>
  <c r="X386" i="12"/>
  <c r="V386" i="12"/>
  <c r="T386" i="12"/>
  <c r="R386" i="12"/>
  <c r="P386" i="12"/>
  <c r="N386" i="12"/>
  <c r="Z385" i="12"/>
  <c r="X385" i="12"/>
  <c r="V385" i="12"/>
  <c r="T385" i="12"/>
  <c r="R385" i="12"/>
  <c r="P385" i="12"/>
  <c r="N385" i="12"/>
  <c r="D385" i="12"/>
  <c r="Z384" i="12"/>
  <c r="X384" i="12"/>
  <c r="V384" i="12"/>
  <c r="T384" i="12"/>
  <c r="R384" i="12"/>
  <c r="P384" i="12"/>
  <c r="N384" i="12"/>
  <c r="Z383" i="12"/>
  <c r="X383" i="12"/>
  <c r="V383" i="12"/>
  <c r="T383" i="12"/>
  <c r="R383" i="12"/>
  <c r="P383" i="12"/>
  <c r="N383" i="12"/>
  <c r="D383" i="12"/>
  <c r="Z382" i="12"/>
  <c r="X382" i="12"/>
  <c r="V382" i="12"/>
  <c r="T382" i="12"/>
  <c r="R382" i="12"/>
  <c r="P382" i="12"/>
  <c r="N382" i="12"/>
  <c r="Z381" i="12"/>
  <c r="X381" i="12"/>
  <c r="V381" i="12"/>
  <c r="T381" i="12"/>
  <c r="R381" i="12"/>
  <c r="P381" i="12"/>
  <c r="N381" i="12"/>
  <c r="D381" i="12"/>
  <c r="E94" i="8"/>
  <c r="E93" i="8"/>
  <c r="E92" i="8"/>
  <c r="E91" i="8"/>
  <c r="E90" i="8"/>
  <c r="AB94" i="8"/>
  <c r="AC94" i="8" s="1"/>
  <c r="H94" i="8"/>
  <c r="AB93" i="8"/>
  <c r="AC93" i="8" s="1"/>
  <c r="AB92" i="8"/>
  <c r="AC92" i="8" s="1"/>
  <c r="H92" i="8"/>
  <c r="AB91" i="8"/>
  <c r="AC91" i="8" s="1"/>
  <c r="H91" i="8"/>
  <c r="AB90" i="8"/>
  <c r="AC90" i="8" s="1"/>
  <c r="H90" i="8"/>
  <c r="E170" i="7"/>
  <c r="B170" i="7"/>
  <c r="AD43" i="12" l="1"/>
  <c r="B90" i="8"/>
  <c r="D90" i="8"/>
  <c r="C381" i="12"/>
  <c r="AA384" i="12"/>
  <c r="AB384" i="12" s="1"/>
  <c r="AD384" i="12" s="1"/>
  <c r="AE384" i="12" s="1"/>
  <c r="AA385" i="12"/>
  <c r="AB385" i="12" s="1"/>
  <c r="AD385" i="12" s="1"/>
  <c r="AE385" i="12" s="1"/>
  <c r="AA381" i="12"/>
  <c r="AB381" i="12" s="1"/>
  <c r="B381" i="12"/>
  <c r="AA390" i="12"/>
  <c r="AB390" i="12" s="1"/>
  <c r="AA388" i="12"/>
  <c r="AB388" i="12" s="1"/>
  <c r="AA389" i="12"/>
  <c r="AB389" i="12" s="1"/>
  <c r="AA386" i="12"/>
  <c r="AB386" i="12" s="1"/>
  <c r="AA382" i="12"/>
  <c r="AB382" i="12" s="1"/>
  <c r="AA387" i="12"/>
  <c r="AB387" i="12" s="1"/>
  <c r="AA383" i="12"/>
  <c r="AB383" i="12" s="1"/>
  <c r="AE93" i="8"/>
  <c r="AD93" i="8"/>
  <c r="AE92" i="8"/>
  <c r="AD92" i="8"/>
  <c r="AE91" i="8"/>
  <c r="AD91" i="8"/>
  <c r="AE90" i="8"/>
  <c r="AD90" i="8"/>
  <c r="AE94" i="8"/>
  <c r="AD94" i="8"/>
  <c r="E13" i="8"/>
  <c r="AB80" i="8"/>
  <c r="E12" i="7"/>
  <c r="AE43" i="12" l="1"/>
  <c r="AG42" i="12" s="1"/>
  <c r="AD382" i="12"/>
  <c r="AD386" i="12"/>
  <c r="AD389" i="12"/>
  <c r="AD381" i="12"/>
  <c r="AD388" i="12"/>
  <c r="AD390" i="12"/>
  <c r="AD387" i="12"/>
  <c r="AD383" i="12"/>
  <c r="AH42" i="12" l="1"/>
  <c r="AJ42" i="12" s="1"/>
  <c r="AE390" i="12"/>
  <c r="AE389" i="12"/>
  <c r="AE388" i="12"/>
  <c r="AE386" i="12"/>
  <c r="AG385" i="12" s="1"/>
  <c r="AH385" i="12" s="1"/>
  <c r="AE381" i="12"/>
  <c r="AE382" i="12"/>
  <c r="AE387" i="12"/>
  <c r="AE383" i="12"/>
  <c r="AG383" i="12" s="1"/>
  <c r="AH383" i="12" s="1"/>
  <c r="G9" i="1"/>
  <c r="G10" i="1"/>
  <c r="G22" i="1"/>
  <c r="G23" i="1"/>
  <c r="G24" i="1"/>
  <c r="G25" i="1"/>
  <c r="G26" i="1"/>
  <c r="G27" i="1"/>
  <c r="G28" i="1"/>
  <c r="G40" i="1"/>
  <c r="G51" i="1"/>
  <c r="G52" i="1"/>
  <c r="G53" i="1"/>
  <c r="G54" i="1"/>
  <c r="G55" i="1"/>
  <c r="G56" i="1"/>
  <c r="G57" i="1"/>
  <c r="G58" i="1"/>
  <c r="G59" i="1"/>
  <c r="G74" i="1"/>
  <c r="G83" i="1"/>
  <c r="G93" i="1"/>
  <c r="G94" i="1"/>
  <c r="G95" i="1"/>
  <c r="G96" i="1"/>
  <c r="G97" i="1"/>
  <c r="G98" i="1"/>
  <c r="G99" i="1"/>
  <c r="G108" i="1"/>
  <c r="G110" i="1"/>
  <c r="G111" i="1"/>
  <c r="G112" i="1"/>
  <c r="G114" i="1"/>
  <c r="G115" i="1"/>
  <c r="G116" i="1"/>
  <c r="G117" i="1"/>
  <c r="G118" i="1"/>
  <c r="G119" i="1"/>
  <c r="G120" i="1"/>
  <c r="G121" i="1"/>
  <c r="G122" i="1"/>
  <c r="G123" i="1"/>
  <c r="G124" i="1"/>
  <c r="G125" i="1"/>
  <c r="F9" i="1"/>
  <c r="F10" i="1"/>
  <c r="F22" i="1"/>
  <c r="F23" i="1"/>
  <c r="F24" i="1"/>
  <c r="F25" i="1"/>
  <c r="F26" i="1"/>
  <c r="F27" i="1"/>
  <c r="F28" i="1"/>
  <c r="F40" i="1"/>
  <c r="F51" i="1"/>
  <c r="F52" i="1"/>
  <c r="F53" i="1"/>
  <c r="F54" i="1"/>
  <c r="F55" i="1"/>
  <c r="F56" i="1"/>
  <c r="F57" i="1"/>
  <c r="F58" i="1"/>
  <c r="F59" i="1"/>
  <c r="F74" i="1"/>
  <c r="F83" i="1"/>
  <c r="F93" i="1"/>
  <c r="F94" i="1"/>
  <c r="F95" i="1"/>
  <c r="F96" i="1"/>
  <c r="F97" i="1"/>
  <c r="F98" i="1"/>
  <c r="F108" i="1"/>
  <c r="F110" i="1"/>
  <c r="F112" i="1"/>
  <c r="F114" i="1"/>
  <c r="F115" i="1"/>
  <c r="F116" i="1"/>
  <c r="F117" i="1"/>
  <c r="F118" i="1"/>
  <c r="F119" i="1"/>
  <c r="F120" i="1"/>
  <c r="F121" i="1"/>
  <c r="F122" i="1"/>
  <c r="F123" i="1"/>
  <c r="F124" i="1"/>
  <c r="F125" i="1"/>
  <c r="AG387" i="12" l="1"/>
  <c r="AH387" i="12" s="1"/>
  <c r="AN387" i="12" s="1"/>
  <c r="AG389" i="12"/>
  <c r="AH389" i="12" s="1"/>
  <c r="AN42" i="12"/>
  <c r="AO42" i="12" s="1"/>
  <c r="AP42" i="12" s="1"/>
  <c r="AN385" i="12"/>
  <c r="AJ385" i="12"/>
  <c r="AG381" i="12"/>
  <c r="AH381" i="12" s="1"/>
  <c r="AJ383" i="12"/>
  <c r="AN383" i="12"/>
  <c r="AO383" i="12" s="1"/>
  <c r="AP383" i="12" s="1"/>
  <c r="Y9" i="1"/>
  <c r="Y28" i="1"/>
  <c r="Y40" i="1"/>
  <c r="Y51" i="1"/>
  <c r="Y53" i="1"/>
  <c r="Y55" i="1"/>
  <c r="Y57" i="1"/>
  <c r="Y59" i="1"/>
  <c r="Y74" i="1"/>
  <c r="Y83" i="1"/>
  <c r="Y93" i="1"/>
  <c r="Y95" i="1"/>
  <c r="Y97" i="1"/>
  <c r="Y99" i="1"/>
  <c r="Y108" i="1"/>
  <c r="Y110" i="1"/>
  <c r="Y112" i="1"/>
  <c r="Y114" i="1"/>
  <c r="Y116" i="1"/>
  <c r="Y118" i="1"/>
  <c r="Y120" i="1"/>
  <c r="Y122" i="1"/>
  <c r="Y124" i="1"/>
  <c r="K124" i="1"/>
  <c r="K122" i="1"/>
  <c r="K120" i="1"/>
  <c r="K118" i="1"/>
  <c r="K116" i="1"/>
  <c r="K114" i="1"/>
  <c r="K112" i="1"/>
  <c r="K110" i="1"/>
  <c r="K108" i="1"/>
  <c r="K99" i="1"/>
  <c r="K97" i="1"/>
  <c r="K95" i="1"/>
  <c r="K93" i="1"/>
  <c r="K83" i="1"/>
  <c r="K74" i="1"/>
  <c r="K59" i="1"/>
  <c r="K57" i="1"/>
  <c r="K55" i="1"/>
  <c r="K53" i="1"/>
  <c r="K51" i="1"/>
  <c r="K40" i="1"/>
  <c r="K28" i="1"/>
  <c r="K26" i="1"/>
  <c r="K24" i="1"/>
  <c r="K22" i="1"/>
  <c r="K9" i="1"/>
  <c r="H124" i="1"/>
  <c r="H122" i="1"/>
  <c r="H120" i="1"/>
  <c r="H118" i="1"/>
  <c r="H116" i="1"/>
  <c r="H114" i="1"/>
  <c r="H112" i="1"/>
  <c r="H110" i="1"/>
  <c r="H108" i="1"/>
  <c r="H99" i="1"/>
  <c r="H97" i="1"/>
  <c r="H95" i="1"/>
  <c r="H93" i="1"/>
  <c r="H83" i="1"/>
  <c r="H74" i="1"/>
  <c r="H59" i="1"/>
  <c r="H57" i="1"/>
  <c r="H55" i="1"/>
  <c r="H53" i="1"/>
  <c r="H51" i="1"/>
  <c r="H40" i="1"/>
  <c r="H28" i="1"/>
  <c r="H26" i="1"/>
  <c r="H24" i="1"/>
  <c r="H22" i="1"/>
  <c r="H9" i="1"/>
  <c r="H12" i="8"/>
  <c r="H13" i="8"/>
  <c r="H14" i="8"/>
  <c r="H15" i="8"/>
  <c r="H16" i="8"/>
  <c r="H17" i="8"/>
  <c r="H18" i="8"/>
  <c r="H19" i="8"/>
  <c r="H20" i="8"/>
  <c r="H21" i="8"/>
  <c r="H22" i="8"/>
  <c r="H23" i="8"/>
  <c r="H24" i="8"/>
  <c r="H25" i="8"/>
  <c r="H26" i="8"/>
  <c r="AK42" i="12" s="1"/>
  <c r="AL42" i="12" s="1"/>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D124" i="1"/>
  <c r="D122" i="1"/>
  <c r="D120" i="1"/>
  <c r="D118" i="1"/>
  <c r="D116" i="1"/>
  <c r="D112" i="1"/>
  <c r="D110" i="1"/>
  <c r="D108" i="1"/>
  <c r="D99" i="1"/>
  <c r="D97" i="1"/>
  <c r="D95" i="1"/>
  <c r="D93" i="1"/>
  <c r="D83" i="1"/>
  <c r="D74" i="1"/>
  <c r="D59" i="1"/>
  <c r="D57" i="1"/>
  <c r="D55" i="1"/>
  <c r="D53" i="1"/>
  <c r="D51" i="1"/>
  <c r="D40" i="1"/>
  <c r="D28" i="1"/>
  <c r="D26" i="1"/>
  <c r="D24" i="1"/>
  <c r="D22" i="1"/>
  <c r="AQ42" i="12" l="1"/>
  <c r="AJ387" i="12"/>
  <c r="AN389" i="12"/>
  <c r="AO389" i="12" s="1"/>
  <c r="AP389" i="12" s="1"/>
  <c r="AJ389" i="12"/>
  <c r="AK389" i="12" s="1"/>
  <c r="AL389" i="12" s="1"/>
  <c r="W9" i="1"/>
  <c r="AN381" i="12"/>
  <c r="AJ381" i="12"/>
  <c r="AK385" i="12"/>
  <c r="AL385" i="12" s="1"/>
  <c r="AO385" i="12"/>
  <c r="AP385" i="12" s="1"/>
  <c r="AK383" i="12"/>
  <c r="AL383" i="12" s="1"/>
  <c r="AK387" i="12"/>
  <c r="AL387" i="12" s="1"/>
  <c r="AO387" i="12"/>
  <c r="AP387" i="12" s="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79" i="12"/>
  <c r="Z80" i="12"/>
  <c r="Z81" i="12"/>
  <c r="Z82" i="12"/>
  <c r="Z83" i="12"/>
  <c r="Z84" i="12"/>
  <c r="Z85" i="12"/>
  <c r="Z86" i="12"/>
  <c r="Z87" i="12"/>
  <c r="Z88" i="12"/>
  <c r="Z157" i="12"/>
  <c r="Z158" i="12"/>
  <c r="Z159" i="12"/>
  <c r="Z160" i="12"/>
  <c r="Z161" i="12"/>
  <c r="Z162" i="12"/>
  <c r="Z163" i="12"/>
  <c r="Z164" i="12"/>
  <c r="Z200" i="12"/>
  <c r="Z266" i="12"/>
  <c r="Z267" i="12"/>
  <c r="Z268" i="12"/>
  <c r="Z269" i="12"/>
  <c r="Z270" i="12"/>
  <c r="Z271" i="12"/>
  <c r="Z272"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79" i="12"/>
  <c r="X80" i="12"/>
  <c r="X81" i="12"/>
  <c r="X82" i="12"/>
  <c r="X83" i="12"/>
  <c r="X84" i="12"/>
  <c r="X85" i="12"/>
  <c r="X86" i="12"/>
  <c r="X87" i="12"/>
  <c r="X88" i="12"/>
  <c r="X157" i="12"/>
  <c r="X158" i="12"/>
  <c r="X159" i="12"/>
  <c r="X160" i="12"/>
  <c r="X161" i="12"/>
  <c r="X162" i="12"/>
  <c r="X163" i="12"/>
  <c r="X164" i="12"/>
  <c r="X200" i="12"/>
  <c r="X266" i="12"/>
  <c r="X267" i="12"/>
  <c r="X268" i="12"/>
  <c r="X269" i="12"/>
  <c r="X270" i="12"/>
  <c r="X271" i="12"/>
  <c r="X272" i="12"/>
  <c r="X307" i="12"/>
  <c r="X308" i="12"/>
  <c r="X309" i="12"/>
  <c r="X310" i="12"/>
  <c r="X311" i="12"/>
  <c r="X312" i="12"/>
  <c r="X313" i="12"/>
  <c r="X314" i="12"/>
  <c r="X315" i="12"/>
  <c r="X316" i="12"/>
  <c r="X317" i="12"/>
  <c r="X318" i="12"/>
  <c r="X319" i="12"/>
  <c r="X320" i="12"/>
  <c r="X321" i="12"/>
  <c r="X322" i="12"/>
  <c r="X323" i="12"/>
  <c r="X324" i="12"/>
  <c r="X325" i="12"/>
  <c r="X326" i="12"/>
  <c r="X327" i="12"/>
  <c r="X328" i="12"/>
  <c r="X329" i="12"/>
  <c r="X330" i="12"/>
  <c r="X332" i="12"/>
  <c r="X333" i="12"/>
  <c r="X334" i="12"/>
  <c r="X335" i="12"/>
  <c r="X336" i="12"/>
  <c r="X337" i="12"/>
  <c r="X338" i="12"/>
  <c r="X339" i="12"/>
  <c r="X340" i="12"/>
  <c r="X341" i="12"/>
  <c r="X342" i="12"/>
  <c r="X343" i="12"/>
  <c r="X344" i="12"/>
  <c r="X345" i="12"/>
  <c r="X346" i="12"/>
  <c r="X347" i="12"/>
  <c r="X348" i="12"/>
  <c r="X349" i="12"/>
  <c r="X350" i="12"/>
  <c r="X351" i="12"/>
  <c r="X352" i="12"/>
  <c r="X353" i="12"/>
  <c r="X354" i="12"/>
  <c r="X355" i="12"/>
  <c r="X356" i="12"/>
  <c r="X357" i="12"/>
  <c r="X358" i="12"/>
  <c r="X359" i="12"/>
  <c r="X360" i="12"/>
  <c r="X361" i="12"/>
  <c r="X362" i="12"/>
  <c r="X363" i="12"/>
  <c r="X364" i="12"/>
  <c r="X365" i="12"/>
  <c r="X366" i="12"/>
  <c r="X367" i="12"/>
  <c r="X368" i="12"/>
  <c r="X369" i="12"/>
  <c r="X370" i="12"/>
  <c r="X371" i="12"/>
  <c r="X372" i="12"/>
  <c r="X373" i="12"/>
  <c r="X374" i="12"/>
  <c r="X375" i="12"/>
  <c r="X376" i="12"/>
  <c r="X377" i="12"/>
  <c r="X378" i="12"/>
  <c r="X379" i="12"/>
  <c r="X380"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79" i="12"/>
  <c r="V80" i="12"/>
  <c r="V81" i="12"/>
  <c r="V82" i="12"/>
  <c r="V83" i="12"/>
  <c r="V84" i="12"/>
  <c r="V85" i="12"/>
  <c r="V86" i="12"/>
  <c r="V87" i="12"/>
  <c r="V88" i="12"/>
  <c r="V157" i="12"/>
  <c r="V158" i="12"/>
  <c r="V159" i="12"/>
  <c r="V160" i="12"/>
  <c r="V161" i="12"/>
  <c r="V162" i="12"/>
  <c r="V163" i="12"/>
  <c r="V164" i="12"/>
  <c r="V200" i="12"/>
  <c r="V266" i="12"/>
  <c r="V267" i="12"/>
  <c r="V268" i="12"/>
  <c r="V269" i="12"/>
  <c r="V270" i="12"/>
  <c r="V271" i="12"/>
  <c r="V272" i="12"/>
  <c r="V307" i="12"/>
  <c r="V308" i="12"/>
  <c r="V309" i="12"/>
  <c r="V310" i="12"/>
  <c r="V311" i="12"/>
  <c r="V312" i="12"/>
  <c r="V313" i="12"/>
  <c r="V314" i="12"/>
  <c r="V315" i="12"/>
  <c r="V316" i="12"/>
  <c r="V317" i="12"/>
  <c r="V318" i="12"/>
  <c r="V319" i="12"/>
  <c r="V320" i="12"/>
  <c r="V321" i="12"/>
  <c r="V322" i="12"/>
  <c r="V323" i="12"/>
  <c r="V324" i="12"/>
  <c r="V325" i="12"/>
  <c r="V326" i="12"/>
  <c r="V327" i="12"/>
  <c r="V328" i="12"/>
  <c r="V329" i="12"/>
  <c r="V330" i="12"/>
  <c r="V332" i="12"/>
  <c r="V333" i="12"/>
  <c r="V334" i="12"/>
  <c r="V335" i="12"/>
  <c r="V336" i="12"/>
  <c r="V337" i="12"/>
  <c r="V338" i="12"/>
  <c r="V339" i="12"/>
  <c r="V340" i="12"/>
  <c r="V341" i="12"/>
  <c r="V342" i="12"/>
  <c r="V343" i="12"/>
  <c r="V344" i="12"/>
  <c r="V345" i="12"/>
  <c r="V346" i="12"/>
  <c r="V347" i="12"/>
  <c r="V348" i="12"/>
  <c r="V349" i="12"/>
  <c r="V350" i="12"/>
  <c r="V351" i="12"/>
  <c r="V352" i="12"/>
  <c r="V353" i="12"/>
  <c r="V354" i="12"/>
  <c r="V355" i="12"/>
  <c r="V356" i="12"/>
  <c r="V357" i="12"/>
  <c r="V358" i="12"/>
  <c r="V359" i="12"/>
  <c r="V360" i="12"/>
  <c r="V361" i="12"/>
  <c r="V362" i="12"/>
  <c r="V363" i="12"/>
  <c r="V364" i="12"/>
  <c r="V365" i="12"/>
  <c r="V366" i="12"/>
  <c r="V367" i="12"/>
  <c r="V368" i="12"/>
  <c r="V369" i="12"/>
  <c r="V370" i="12"/>
  <c r="V371" i="12"/>
  <c r="V372" i="12"/>
  <c r="V373" i="12"/>
  <c r="V374" i="12"/>
  <c r="V375" i="12"/>
  <c r="V376" i="12"/>
  <c r="V377" i="12"/>
  <c r="V378" i="12"/>
  <c r="V379" i="12"/>
  <c r="V380"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79" i="12"/>
  <c r="T80" i="12"/>
  <c r="T81" i="12"/>
  <c r="T82" i="12"/>
  <c r="T83" i="12"/>
  <c r="T84" i="12"/>
  <c r="T85" i="12"/>
  <c r="T86" i="12"/>
  <c r="T87" i="12"/>
  <c r="T88" i="12"/>
  <c r="T89" i="12"/>
  <c r="T157" i="12"/>
  <c r="T158" i="12"/>
  <c r="T159" i="12"/>
  <c r="T160" i="12"/>
  <c r="T161" i="12"/>
  <c r="T162" i="12"/>
  <c r="T163" i="12"/>
  <c r="T164" i="12"/>
  <c r="T200" i="12"/>
  <c r="T266" i="12"/>
  <c r="T267" i="12"/>
  <c r="T268" i="12"/>
  <c r="T269" i="12"/>
  <c r="T270" i="12"/>
  <c r="T271" i="12"/>
  <c r="T272"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R380"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79" i="12"/>
  <c r="R80" i="12"/>
  <c r="R81" i="12"/>
  <c r="R82" i="12"/>
  <c r="R83" i="12"/>
  <c r="R84" i="12"/>
  <c r="R85" i="12"/>
  <c r="R86" i="12"/>
  <c r="R87" i="12"/>
  <c r="R88" i="12"/>
  <c r="R89" i="12"/>
  <c r="R157" i="12"/>
  <c r="R158" i="12"/>
  <c r="R159" i="12"/>
  <c r="R160" i="12"/>
  <c r="R161" i="12"/>
  <c r="R162" i="12"/>
  <c r="R163" i="12"/>
  <c r="R164" i="12"/>
  <c r="R266" i="12"/>
  <c r="R267" i="12"/>
  <c r="R268" i="12"/>
  <c r="R269" i="12"/>
  <c r="R270" i="12"/>
  <c r="R271" i="12"/>
  <c r="R272" i="12"/>
  <c r="R307" i="12"/>
  <c r="R308" i="12"/>
  <c r="R309" i="12"/>
  <c r="R310" i="12"/>
  <c r="R311" i="12"/>
  <c r="R312" i="12"/>
  <c r="R313" i="12"/>
  <c r="R314" i="12"/>
  <c r="R315" i="12"/>
  <c r="R316" i="12"/>
  <c r="R317" i="12"/>
  <c r="R318" i="12"/>
  <c r="R319" i="12"/>
  <c r="R320" i="12"/>
  <c r="R321" i="12"/>
  <c r="R322" i="12"/>
  <c r="R323" i="12"/>
  <c r="R324" i="12"/>
  <c r="R325" i="12"/>
  <c r="R326" i="12"/>
  <c r="R327" i="12"/>
  <c r="R328" i="12"/>
  <c r="R329" i="12"/>
  <c r="R330" i="12"/>
  <c r="R332" i="12"/>
  <c r="R333" i="12"/>
  <c r="R334" i="12"/>
  <c r="R335" i="12"/>
  <c r="R336" i="12"/>
  <c r="R337" i="12"/>
  <c r="R338" i="12"/>
  <c r="R339" i="12"/>
  <c r="R340" i="12"/>
  <c r="R341" i="12"/>
  <c r="R342" i="12"/>
  <c r="R343" i="12"/>
  <c r="R344" i="12"/>
  <c r="R345" i="12"/>
  <c r="R346" i="12"/>
  <c r="R347" i="12"/>
  <c r="R348" i="12"/>
  <c r="R349" i="12"/>
  <c r="R350" i="12"/>
  <c r="R351" i="12"/>
  <c r="R352" i="12"/>
  <c r="R353" i="12"/>
  <c r="R354" i="12"/>
  <c r="R355" i="12"/>
  <c r="R356" i="12"/>
  <c r="R357" i="12"/>
  <c r="R358" i="12"/>
  <c r="R359" i="12"/>
  <c r="R360" i="12"/>
  <c r="R361" i="12"/>
  <c r="R362" i="12"/>
  <c r="R363" i="12"/>
  <c r="R364" i="12"/>
  <c r="R365" i="12"/>
  <c r="R366" i="12"/>
  <c r="R367" i="12"/>
  <c r="R368" i="12"/>
  <c r="R369" i="12"/>
  <c r="R370" i="12"/>
  <c r="R371" i="12"/>
  <c r="R372" i="12"/>
  <c r="R373" i="12"/>
  <c r="R374" i="12"/>
  <c r="R375" i="12"/>
  <c r="R376" i="12"/>
  <c r="R377" i="12"/>
  <c r="R378" i="12"/>
  <c r="R379"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79" i="12"/>
  <c r="P80" i="12"/>
  <c r="P81" i="12"/>
  <c r="P82" i="12"/>
  <c r="P83" i="12"/>
  <c r="P84" i="12"/>
  <c r="P85" i="12"/>
  <c r="P86" i="12"/>
  <c r="P87" i="12"/>
  <c r="P88" i="12"/>
  <c r="P89" i="12"/>
  <c r="P157" i="12"/>
  <c r="P158" i="12"/>
  <c r="P159" i="12"/>
  <c r="P160" i="12"/>
  <c r="P161" i="12"/>
  <c r="P162" i="12"/>
  <c r="P163" i="12"/>
  <c r="P164" i="12"/>
  <c r="P266" i="12"/>
  <c r="P267" i="12"/>
  <c r="P268" i="12"/>
  <c r="P269" i="12"/>
  <c r="P270" i="12"/>
  <c r="P271" i="12"/>
  <c r="P272" i="12"/>
  <c r="P307" i="12"/>
  <c r="P308" i="12"/>
  <c r="P309" i="12"/>
  <c r="P310" i="12"/>
  <c r="P311" i="12"/>
  <c r="P312" i="12"/>
  <c r="P313" i="12"/>
  <c r="P314" i="12"/>
  <c r="P315" i="12"/>
  <c r="P316" i="12"/>
  <c r="P317" i="12"/>
  <c r="P318" i="12"/>
  <c r="P319" i="12"/>
  <c r="P320" i="12"/>
  <c r="P321" i="12"/>
  <c r="P322" i="12"/>
  <c r="P323" i="12"/>
  <c r="P324" i="12"/>
  <c r="P325" i="12"/>
  <c r="P326" i="12"/>
  <c r="P327" i="12"/>
  <c r="P328" i="12"/>
  <c r="P329" i="12"/>
  <c r="P330" i="12"/>
  <c r="P332" i="12"/>
  <c r="P333" i="12"/>
  <c r="P334" i="12"/>
  <c r="P335" i="12"/>
  <c r="P336" i="12"/>
  <c r="P337" i="12"/>
  <c r="P338" i="12"/>
  <c r="P339" i="12"/>
  <c r="P340" i="12"/>
  <c r="P341" i="12"/>
  <c r="P342" i="12"/>
  <c r="P343" i="12"/>
  <c r="P344" i="12"/>
  <c r="P345" i="12"/>
  <c r="P346" i="12"/>
  <c r="P347" i="12"/>
  <c r="P348" i="12"/>
  <c r="P349" i="12"/>
  <c r="P350" i="12"/>
  <c r="P351" i="12"/>
  <c r="P352" i="12"/>
  <c r="P353" i="12"/>
  <c r="P354" i="12"/>
  <c r="P355" i="12"/>
  <c r="P356" i="12"/>
  <c r="P357" i="12"/>
  <c r="P358" i="12"/>
  <c r="P359" i="12"/>
  <c r="P360" i="12"/>
  <c r="P361" i="12"/>
  <c r="P362" i="12"/>
  <c r="P363" i="12"/>
  <c r="P364" i="12"/>
  <c r="P365" i="12"/>
  <c r="P366" i="12"/>
  <c r="P367" i="12"/>
  <c r="P368" i="12"/>
  <c r="P369" i="12"/>
  <c r="P370" i="12"/>
  <c r="P371" i="12"/>
  <c r="P372" i="12"/>
  <c r="P373" i="12"/>
  <c r="P374" i="12"/>
  <c r="P375" i="12"/>
  <c r="P376" i="12"/>
  <c r="P377" i="12"/>
  <c r="P378" i="12"/>
  <c r="P379" i="12"/>
  <c r="P380"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79" i="12"/>
  <c r="N80" i="12"/>
  <c r="N81" i="12"/>
  <c r="N82" i="12"/>
  <c r="N83" i="12"/>
  <c r="N84" i="12"/>
  <c r="N85" i="12"/>
  <c r="N86" i="12"/>
  <c r="N87" i="12"/>
  <c r="N88" i="12"/>
  <c r="N89" i="12"/>
  <c r="N157" i="12"/>
  <c r="N158" i="12"/>
  <c r="N159" i="12"/>
  <c r="N160" i="12"/>
  <c r="N161" i="12"/>
  <c r="N162" i="12"/>
  <c r="N163" i="12"/>
  <c r="N164" i="12"/>
  <c r="N266" i="12"/>
  <c r="N267" i="12"/>
  <c r="N268" i="12"/>
  <c r="N269" i="12"/>
  <c r="N270" i="12"/>
  <c r="N271" i="12"/>
  <c r="N272"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D379" i="12"/>
  <c r="D377" i="12"/>
  <c r="D375" i="12"/>
  <c r="D373" i="12"/>
  <c r="D371" i="12"/>
  <c r="D369" i="12"/>
  <c r="D367" i="12"/>
  <c r="D365" i="12"/>
  <c r="D363" i="12"/>
  <c r="D361" i="12"/>
  <c r="D359" i="12"/>
  <c r="D357" i="12"/>
  <c r="D355" i="12"/>
  <c r="D353" i="12"/>
  <c r="D351" i="12"/>
  <c r="D349" i="12"/>
  <c r="D347" i="12"/>
  <c r="D345" i="12"/>
  <c r="D343" i="12"/>
  <c r="D341" i="12"/>
  <c r="D339" i="12"/>
  <c r="D337" i="12"/>
  <c r="D335" i="12"/>
  <c r="D333" i="12"/>
  <c r="D331" i="12"/>
  <c r="D329" i="12"/>
  <c r="D327" i="12"/>
  <c r="D325" i="12"/>
  <c r="D323" i="12"/>
  <c r="D321" i="12"/>
  <c r="D319" i="12"/>
  <c r="D317" i="12"/>
  <c r="D315" i="12"/>
  <c r="D313" i="12"/>
  <c r="D311" i="12"/>
  <c r="D309" i="12"/>
  <c r="D307" i="12"/>
  <c r="D272" i="12"/>
  <c r="D270" i="12"/>
  <c r="D268" i="12"/>
  <c r="D266" i="12"/>
  <c r="D233" i="12"/>
  <c r="D200" i="12"/>
  <c r="D165" i="12"/>
  <c r="D163" i="12"/>
  <c r="D161" i="12"/>
  <c r="D159" i="12"/>
  <c r="D157" i="12"/>
  <c r="D123" i="12"/>
  <c r="D89" i="12"/>
  <c r="D87" i="12"/>
  <c r="D85" i="12"/>
  <c r="D83" i="12"/>
  <c r="D81" i="12"/>
  <c r="D79" i="12"/>
  <c r="D40" i="12"/>
  <c r="D38" i="12"/>
  <c r="D36" i="12"/>
  <c r="D34" i="12"/>
  <c r="D32" i="12"/>
  <c r="D30" i="12"/>
  <c r="D28" i="12"/>
  <c r="D26" i="12"/>
  <c r="D24" i="12"/>
  <c r="D22" i="12"/>
  <c r="D20" i="12"/>
  <c r="D18" i="12"/>
  <c r="D16" i="12"/>
  <c r="D14" i="12"/>
  <c r="AA89" i="12" l="1"/>
  <c r="AB89" i="12" s="1"/>
  <c r="AA372" i="12"/>
  <c r="AB372" i="12" s="1"/>
  <c r="AD372" i="12" s="1"/>
  <c r="AA364" i="12"/>
  <c r="AB364" i="12" s="1"/>
  <c r="AD364" i="12" s="1"/>
  <c r="AA356" i="12"/>
  <c r="AB356" i="12" s="1"/>
  <c r="AA348" i="12"/>
  <c r="AB348" i="12" s="1"/>
  <c r="AA340" i="12"/>
  <c r="AB340" i="12" s="1"/>
  <c r="AA332" i="12"/>
  <c r="AB332" i="12" s="1"/>
  <c r="AD332" i="12" s="1"/>
  <c r="AA324" i="12"/>
  <c r="AB324" i="12" s="1"/>
  <c r="AA316" i="12"/>
  <c r="AB316" i="12" s="1"/>
  <c r="AA308" i="12"/>
  <c r="AB308" i="12" s="1"/>
  <c r="AD308" i="12" s="1"/>
  <c r="AA379" i="12"/>
  <c r="AB379" i="12" s="1"/>
  <c r="AA371" i="12"/>
  <c r="AB371" i="12" s="1"/>
  <c r="AA363" i="12"/>
  <c r="AB363" i="12" s="1"/>
  <c r="AD363" i="12" s="1"/>
  <c r="AA355" i="12"/>
  <c r="AB355" i="12" s="1"/>
  <c r="AA347" i="12"/>
  <c r="AB347" i="12" s="1"/>
  <c r="AA339" i="12"/>
  <c r="AB339" i="12" s="1"/>
  <c r="AA331" i="12"/>
  <c r="AB331" i="12" s="1"/>
  <c r="AD331" i="12" s="1"/>
  <c r="AA323" i="12"/>
  <c r="AB323" i="12" s="1"/>
  <c r="AA315" i="12"/>
  <c r="AB315" i="12" s="1"/>
  <c r="AD315" i="12" s="1"/>
  <c r="AA307" i="12"/>
  <c r="AB307" i="12" s="1"/>
  <c r="AD307" i="12" s="1"/>
  <c r="AA370" i="12"/>
  <c r="AB370" i="12" s="1"/>
  <c r="AA346" i="12"/>
  <c r="AB346" i="12" s="1"/>
  <c r="AD346" i="12" s="1"/>
  <c r="AA314" i="12"/>
  <c r="AB314" i="12" s="1"/>
  <c r="AA362" i="12"/>
  <c r="AB362" i="12" s="1"/>
  <c r="AA330" i="12"/>
  <c r="AB330" i="12" s="1"/>
  <c r="AA267" i="12"/>
  <c r="AB267" i="12" s="1"/>
  <c r="AA378" i="12"/>
  <c r="AB378" i="12" s="1"/>
  <c r="AD378" i="12" s="1"/>
  <c r="AA338" i="12"/>
  <c r="AB338" i="12" s="1"/>
  <c r="AA354" i="12"/>
  <c r="AB354" i="12" s="1"/>
  <c r="AA322" i="12"/>
  <c r="AB322" i="12" s="1"/>
  <c r="AA164" i="12"/>
  <c r="AB164" i="12" s="1"/>
  <c r="AD164" i="12" s="1"/>
  <c r="AA375" i="12"/>
  <c r="AB375" i="12" s="1"/>
  <c r="AA367" i="12"/>
  <c r="AB367" i="12" s="1"/>
  <c r="AA359" i="12"/>
  <c r="AB359" i="12" s="1"/>
  <c r="AA351" i="12"/>
  <c r="AB351" i="12" s="1"/>
  <c r="AA343" i="12"/>
  <c r="AB343" i="12" s="1"/>
  <c r="AD343" i="12" s="1"/>
  <c r="AA335" i="12"/>
  <c r="AB335" i="12" s="1"/>
  <c r="AD335" i="12" s="1"/>
  <c r="AA327" i="12"/>
  <c r="AB327" i="12" s="1"/>
  <c r="AD327" i="12" s="1"/>
  <c r="AA319" i="12"/>
  <c r="AB319" i="12" s="1"/>
  <c r="AA311" i="12"/>
  <c r="AB311" i="12" s="1"/>
  <c r="AD311" i="12" s="1"/>
  <c r="AA270" i="12"/>
  <c r="AB270" i="12" s="1"/>
  <c r="AA374" i="12"/>
  <c r="AB374" i="12" s="1"/>
  <c r="AA366" i="12"/>
  <c r="AB366" i="12" s="1"/>
  <c r="AA358" i="12"/>
  <c r="AB358" i="12" s="1"/>
  <c r="AA350" i="12"/>
  <c r="AB350" i="12" s="1"/>
  <c r="AA342" i="12"/>
  <c r="AB342" i="12" s="1"/>
  <c r="AA334" i="12"/>
  <c r="AB334" i="12" s="1"/>
  <c r="AA326" i="12"/>
  <c r="AB326" i="12" s="1"/>
  <c r="AD326" i="12" s="1"/>
  <c r="AA318" i="12"/>
  <c r="AB318" i="12" s="1"/>
  <c r="AD318" i="12" s="1"/>
  <c r="AA310" i="12"/>
  <c r="AB310" i="12" s="1"/>
  <c r="AA269" i="12"/>
  <c r="AB269" i="12" s="1"/>
  <c r="AA19" i="12"/>
  <c r="AB19" i="12" s="1"/>
  <c r="AD19" i="12" s="1"/>
  <c r="AA160" i="12"/>
  <c r="AB160" i="12" s="1"/>
  <c r="AA27" i="12"/>
  <c r="AB27" i="12" s="1"/>
  <c r="AA86" i="12"/>
  <c r="AB86" i="12" s="1"/>
  <c r="AD86" i="12" s="1"/>
  <c r="AA158" i="12"/>
  <c r="AB158" i="12" s="1"/>
  <c r="AA84" i="12"/>
  <c r="AB84" i="12" s="1"/>
  <c r="AA41" i="12"/>
  <c r="AB41" i="12" s="1"/>
  <c r="AA33" i="12"/>
  <c r="AB33" i="12" s="1"/>
  <c r="AD33" i="12" s="1"/>
  <c r="AA25" i="12"/>
  <c r="AB25" i="12" s="1"/>
  <c r="AD25" i="12" s="1"/>
  <c r="AA17" i="12"/>
  <c r="AB17" i="12" s="1"/>
  <c r="AA157" i="12"/>
  <c r="AB157" i="12" s="1"/>
  <c r="AA83" i="12"/>
  <c r="AB83" i="12" s="1"/>
  <c r="AA40" i="12"/>
  <c r="AB40" i="12" s="1"/>
  <c r="AA32" i="12"/>
  <c r="AB32" i="12" s="1"/>
  <c r="AA24" i="12"/>
  <c r="AB24" i="12" s="1"/>
  <c r="AA16" i="12"/>
  <c r="AB16" i="12" s="1"/>
  <c r="AA82" i="12"/>
  <c r="AB82" i="12" s="1"/>
  <c r="AA39" i="12"/>
  <c r="AB39" i="12" s="1"/>
  <c r="AD39" i="12" s="1"/>
  <c r="AA31" i="12"/>
  <c r="AB31" i="12" s="1"/>
  <c r="AD31" i="12" s="1"/>
  <c r="AA23" i="12"/>
  <c r="AB23" i="12" s="1"/>
  <c r="AD23" i="12" s="1"/>
  <c r="AA15" i="12"/>
  <c r="AB15" i="12" s="1"/>
  <c r="AA161" i="12"/>
  <c r="AB161" i="12" s="1"/>
  <c r="AA87" i="12"/>
  <c r="AB87" i="12" s="1"/>
  <c r="AA79" i="12"/>
  <c r="AB79" i="12" s="1"/>
  <c r="AA28" i="12"/>
  <c r="AB28" i="12" s="1"/>
  <c r="AA20" i="12"/>
  <c r="AB20" i="12" s="1"/>
  <c r="AD20" i="12" s="1"/>
  <c r="AA30" i="12"/>
  <c r="AB30" i="12" s="1"/>
  <c r="AD30" i="12" s="1"/>
  <c r="AA22" i="12"/>
  <c r="AB22" i="12" s="1"/>
  <c r="AA14" i="12"/>
  <c r="AB14" i="12" s="1"/>
  <c r="AA373" i="12"/>
  <c r="AB373" i="12" s="1"/>
  <c r="AD373" i="12" s="1"/>
  <c r="AA365" i="12"/>
  <c r="AB365" i="12" s="1"/>
  <c r="AD365" i="12" s="1"/>
  <c r="AA357" i="12"/>
  <c r="AB357" i="12" s="1"/>
  <c r="AA349" i="12"/>
  <c r="AB349" i="12" s="1"/>
  <c r="AD349" i="12" s="1"/>
  <c r="AA341" i="12"/>
  <c r="AB341" i="12" s="1"/>
  <c r="AD341" i="12" s="1"/>
  <c r="AA333" i="12"/>
  <c r="AB333" i="12" s="1"/>
  <c r="AA325" i="12"/>
  <c r="AB325" i="12" s="1"/>
  <c r="AA317" i="12"/>
  <c r="AB317" i="12" s="1"/>
  <c r="AD317" i="12" s="1"/>
  <c r="AA309" i="12"/>
  <c r="AB309" i="12" s="1"/>
  <c r="AA268" i="12"/>
  <c r="AB268" i="12" s="1"/>
  <c r="AA200" i="12"/>
  <c r="AB200" i="12" s="1"/>
  <c r="AD200" i="12" s="1"/>
  <c r="AA159" i="12"/>
  <c r="AB159" i="12" s="1"/>
  <c r="AA85" i="12"/>
  <c r="AB85" i="12" s="1"/>
  <c r="AD379" i="12"/>
  <c r="AD371" i="12"/>
  <c r="AA377" i="12"/>
  <c r="AB377" i="12" s="1"/>
  <c r="AA369" i="12"/>
  <c r="AB369" i="12" s="1"/>
  <c r="AA361" i="12"/>
  <c r="AB361" i="12" s="1"/>
  <c r="AA353" i="12"/>
  <c r="AB353" i="12" s="1"/>
  <c r="AA345" i="12"/>
  <c r="AB345" i="12" s="1"/>
  <c r="AA337" i="12"/>
  <c r="AB337" i="12" s="1"/>
  <c r="AA329" i="12"/>
  <c r="AB329" i="12" s="1"/>
  <c r="AA321" i="12"/>
  <c r="AB321" i="12" s="1"/>
  <c r="AA313" i="12"/>
  <c r="AB313" i="12" s="1"/>
  <c r="AA272" i="12"/>
  <c r="AB272" i="12" s="1"/>
  <c r="AA266" i="12"/>
  <c r="AB266" i="12" s="1"/>
  <c r="AA163" i="12"/>
  <c r="AB163" i="12" s="1"/>
  <c r="AD89" i="12"/>
  <c r="AA81" i="12"/>
  <c r="AB81" i="12" s="1"/>
  <c r="AA376" i="12"/>
  <c r="AB376" i="12" s="1"/>
  <c r="AA368" i="12"/>
  <c r="AB368" i="12" s="1"/>
  <c r="AA360" i="12"/>
  <c r="AB360" i="12" s="1"/>
  <c r="AA352" i="12"/>
  <c r="AB352" i="12" s="1"/>
  <c r="AA344" i="12"/>
  <c r="AB344" i="12" s="1"/>
  <c r="AA336" i="12"/>
  <c r="AB336" i="12" s="1"/>
  <c r="AA328" i="12"/>
  <c r="AB328" i="12" s="1"/>
  <c r="AA320" i="12"/>
  <c r="AB320" i="12" s="1"/>
  <c r="AA312" i="12"/>
  <c r="AB312" i="12" s="1"/>
  <c r="AA271" i="12"/>
  <c r="AB271" i="12" s="1"/>
  <c r="AA162" i="12"/>
  <c r="AB162" i="12" s="1"/>
  <c r="AA88" i="12"/>
  <c r="AB88" i="12" s="1"/>
  <c r="AA80" i="12"/>
  <c r="AB80" i="12" s="1"/>
  <c r="AA29" i="12"/>
  <c r="AB29" i="12" s="1"/>
  <c r="AA21" i="12"/>
  <c r="AB21" i="12" s="1"/>
  <c r="AA13" i="12"/>
  <c r="AB13" i="12" s="1"/>
  <c r="AD356" i="12"/>
  <c r="AD362" i="12"/>
  <c r="AD323" i="12"/>
  <c r="AD375" i="12"/>
  <c r="AD359" i="12"/>
  <c r="AD367" i="12"/>
  <c r="AA34" i="12"/>
  <c r="AB34" i="12" s="1"/>
  <c r="AA26" i="12"/>
  <c r="AB26" i="12" s="1"/>
  <c r="AA18" i="12"/>
  <c r="AB18" i="12" s="1"/>
  <c r="AA38" i="12"/>
  <c r="AB38" i="12" s="1"/>
  <c r="AQ389" i="12"/>
  <c r="AA35" i="12"/>
  <c r="AB35" i="12" s="1"/>
  <c r="AD35" i="12" s="1"/>
  <c r="AQ385" i="12"/>
  <c r="AK381" i="12"/>
  <c r="AL381" i="12" s="1"/>
  <c r="AO381" i="12"/>
  <c r="AP381" i="12" s="1"/>
  <c r="AQ383" i="12"/>
  <c r="AQ387" i="12"/>
  <c r="AA37" i="12"/>
  <c r="AB37" i="12" s="1"/>
  <c r="AA36" i="12"/>
  <c r="AB36" i="12" s="1"/>
  <c r="AA380" i="12"/>
  <c r="AB380" i="12" s="1"/>
  <c r="H11" i="8"/>
  <c r="AD348" i="12" l="1"/>
  <c r="AD339" i="12"/>
  <c r="AD354" i="12"/>
  <c r="AD358" i="12"/>
  <c r="AD319" i="12"/>
  <c r="AD340" i="12"/>
  <c r="AD330" i="12"/>
  <c r="AD270" i="12"/>
  <c r="AD374" i="12"/>
  <c r="AD355" i="12"/>
  <c r="AD324" i="12"/>
  <c r="AE324" i="12" s="1"/>
  <c r="AD41" i="12"/>
  <c r="AD32" i="12"/>
  <c r="AD27" i="12"/>
  <c r="AE27" i="12" s="1"/>
  <c r="AD17" i="12"/>
  <c r="AD351" i="12"/>
  <c r="AD338" i="12"/>
  <c r="AD342" i="12"/>
  <c r="AE342" i="12" s="1"/>
  <c r="AD322" i="12"/>
  <c r="AE322" i="12" s="1"/>
  <c r="AD334" i="12"/>
  <c r="AD310" i="12"/>
  <c r="AD333" i="12"/>
  <c r="AE333" i="12" s="1"/>
  <c r="AD268" i="12"/>
  <c r="AD350" i="12"/>
  <c r="AD22" i="12"/>
  <c r="AD269" i="12"/>
  <c r="AE269" i="12" s="1"/>
  <c r="AD325" i="12"/>
  <c r="AD314" i="12"/>
  <c r="AD309" i="12"/>
  <c r="AD267" i="12"/>
  <c r="AE267" i="12" s="1"/>
  <c r="AD14" i="12"/>
  <c r="AD160" i="12"/>
  <c r="AE160" i="12" s="1"/>
  <c r="AD16" i="12"/>
  <c r="AE16" i="12" s="1"/>
  <c r="AD40" i="12"/>
  <c r="AD84" i="12"/>
  <c r="AE84" i="12" s="1"/>
  <c r="AD347" i="12"/>
  <c r="AE347" i="12" s="1"/>
  <c r="AD366" i="12"/>
  <c r="AD357" i="12"/>
  <c r="AD316" i="12"/>
  <c r="AE316" i="12" s="1"/>
  <c r="AD370" i="12"/>
  <c r="AE370" i="12" s="1"/>
  <c r="AD83" i="12"/>
  <c r="AD87" i="12"/>
  <c r="AD123" i="12"/>
  <c r="AE123" i="12" s="1"/>
  <c r="AG123" i="12" s="1"/>
  <c r="AD82" i="12"/>
  <c r="AE82" i="12" s="1"/>
  <c r="AD79" i="12"/>
  <c r="AE79" i="12" s="1"/>
  <c r="AD158" i="12"/>
  <c r="AD24" i="12"/>
  <c r="AE24" i="12" s="1"/>
  <c r="AD157" i="12"/>
  <c r="AD161" i="12"/>
  <c r="AD15" i="12"/>
  <c r="AD159" i="12"/>
  <c r="AE159" i="12" s="1"/>
  <c r="AD85" i="12"/>
  <c r="AD28" i="12"/>
  <c r="AE28" i="12" s="1"/>
  <c r="AD38" i="12"/>
  <c r="AD272" i="12"/>
  <c r="AE379" i="12"/>
  <c r="AE364" i="12"/>
  <c r="AD80" i="12"/>
  <c r="AD313" i="12"/>
  <c r="AE317" i="12"/>
  <c r="AE372" i="12"/>
  <c r="AD88" i="12"/>
  <c r="AD336" i="12"/>
  <c r="AE355" i="12"/>
  <c r="AD321" i="12"/>
  <c r="AE164" i="12"/>
  <c r="AE371" i="12"/>
  <c r="AE358" i="12"/>
  <c r="AE374" i="12"/>
  <c r="AE307" i="12"/>
  <c r="AD369" i="12"/>
  <c r="AE343" i="12"/>
  <c r="AE378" i="12"/>
  <c r="AE356" i="12"/>
  <c r="AD377" i="12"/>
  <c r="AE367" i="12"/>
  <c r="AE25" i="12"/>
  <c r="AE363" i="12"/>
  <c r="AE23" i="12"/>
  <c r="AD344" i="12"/>
  <c r="AD81" i="12"/>
  <c r="AD329" i="12"/>
  <c r="AE315" i="12"/>
  <c r="AE349" i="12"/>
  <c r="AE362" i="12"/>
  <c r="AD18" i="12"/>
  <c r="AD162" i="12"/>
  <c r="AD352" i="12"/>
  <c r="AE86" i="12"/>
  <c r="AD337" i="12"/>
  <c r="AE354" i="12"/>
  <c r="AE200" i="12"/>
  <c r="AG200" i="12" s="1"/>
  <c r="AE341" i="12"/>
  <c r="AE348" i="12"/>
  <c r="AE326" i="12"/>
  <c r="AE33" i="12"/>
  <c r="AE39" i="12"/>
  <c r="AE19" i="12"/>
  <c r="AE339" i="12"/>
  <c r="AE335" i="12"/>
  <c r="AE20" i="12"/>
  <c r="AD13" i="12"/>
  <c r="AD360" i="12"/>
  <c r="AD345" i="12"/>
  <c r="AE31" i="12"/>
  <c r="AE375" i="12"/>
  <c r="AE327" i="12"/>
  <c r="AQ381" i="12"/>
  <c r="AD26" i="12"/>
  <c r="AD34" i="12"/>
  <c r="AD21" i="12"/>
  <c r="AD271" i="12"/>
  <c r="AD368" i="12"/>
  <c r="AE365" i="12"/>
  <c r="AD163" i="12"/>
  <c r="AD353" i="12"/>
  <c r="AE373" i="12"/>
  <c r="AE330" i="12"/>
  <c r="AE331" i="12"/>
  <c r="AE318" i="12"/>
  <c r="AD320" i="12"/>
  <c r="AE323" i="12"/>
  <c r="AD328" i="12"/>
  <c r="AE30" i="12"/>
  <c r="AE346" i="12"/>
  <c r="AE340" i="12"/>
  <c r="AE359" i="12"/>
  <c r="AE338" i="12"/>
  <c r="AE332" i="12"/>
  <c r="AE311" i="12"/>
  <c r="AE308" i="12"/>
  <c r="AD29" i="12"/>
  <c r="AD312" i="12"/>
  <c r="AD376" i="12"/>
  <c r="AD266" i="12"/>
  <c r="AD361" i="12"/>
  <c r="AE35" i="12"/>
  <c r="AD37" i="12"/>
  <c r="AD36" i="12"/>
  <c r="AD380" i="12"/>
  <c r="D12" i="12"/>
  <c r="AE270" i="12" l="1"/>
  <c r="AE319" i="12"/>
  <c r="AE357" i="12"/>
  <c r="AG357" i="12" s="1"/>
  <c r="AH357" i="12" s="1"/>
  <c r="AE366" i="12"/>
  <c r="AG365" i="12" s="1"/>
  <c r="AH365" i="12" s="1"/>
  <c r="AJ365" i="12" s="1"/>
  <c r="AK365" i="12" s="1"/>
  <c r="AL365" i="12" s="1"/>
  <c r="AE325" i="12"/>
  <c r="AG325" i="12" s="1"/>
  <c r="AH325" i="12" s="1"/>
  <c r="AJ325" i="12" s="1"/>
  <c r="AK325" i="12" s="1"/>
  <c r="AL325" i="12" s="1"/>
  <c r="V112" i="1" s="1"/>
  <c r="AE310" i="12"/>
  <c r="AE41" i="12"/>
  <c r="AE32" i="12"/>
  <c r="AG32" i="12" s="1"/>
  <c r="AH32" i="12" s="1"/>
  <c r="AE351" i="12"/>
  <c r="AE38" i="12"/>
  <c r="AG38" i="12" s="1"/>
  <c r="AH38" i="12" s="1"/>
  <c r="AN38" i="12" s="1"/>
  <c r="AE17" i="12"/>
  <c r="AG16" i="12" s="1"/>
  <c r="AH16" i="12" s="1"/>
  <c r="AE87" i="12"/>
  <c r="AE14" i="12"/>
  <c r="AE350" i="12"/>
  <c r="AG349" i="12" s="1"/>
  <c r="AH349" i="12" s="1"/>
  <c r="AJ349" i="12" s="1"/>
  <c r="AK349" i="12" s="1"/>
  <c r="AL349" i="12" s="1"/>
  <c r="AE309" i="12"/>
  <c r="AE334" i="12"/>
  <c r="AG333" i="12" s="1"/>
  <c r="AH333" i="12" s="1"/>
  <c r="AE268" i="12"/>
  <c r="AG268" i="12" s="1"/>
  <c r="AH268" i="12" s="1"/>
  <c r="AH200" i="12"/>
  <c r="AH165" i="12"/>
  <c r="AN165" i="12" s="1"/>
  <c r="AE22" i="12"/>
  <c r="AG22" i="12" s="1"/>
  <c r="AH22" i="12" s="1"/>
  <c r="AE314" i="12"/>
  <c r="AG323" i="12"/>
  <c r="AH323" i="12" s="1"/>
  <c r="AG315" i="12"/>
  <c r="AH315" i="12" s="1"/>
  <c r="AE157" i="12"/>
  <c r="AE40" i="12"/>
  <c r="AE83" i="12"/>
  <c r="AG83" i="12" s="1"/>
  <c r="AH83" i="12" s="1"/>
  <c r="AE158" i="12"/>
  <c r="AE161" i="12"/>
  <c r="AE15" i="12"/>
  <c r="AE85" i="12"/>
  <c r="AG85" i="12" s="1"/>
  <c r="AH85" i="12" s="1"/>
  <c r="AG331" i="12"/>
  <c r="AH331" i="12" s="1"/>
  <c r="AN331" i="12" s="1"/>
  <c r="AH123" i="12"/>
  <c r="AN123" i="12" s="1"/>
  <c r="AG159" i="12"/>
  <c r="AH159" i="12" s="1"/>
  <c r="AJ159" i="12" s="1"/>
  <c r="AK159" i="12" s="1"/>
  <c r="AL159" i="12" s="1"/>
  <c r="V53" i="1" s="1"/>
  <c r="AG341" i="12"/>
  <c r="AH341" i="12" s="1"/>
  <c r="AN341" i="12" s="1"/>
  <c r="AG24" i="12"/>
  <c r="AH24" i="12" s="1"/>
  <c r="AN24" i="12" s="1"/>
  <c r="AG355" i="12"/>
  <c r="AH355" i="12" s="1"/>
  <c r="AN355" i="12" s="1"/>
  <c r="AE162" i="12"/>
  <c r="AG363" i="12"/>
  <c r="AH363" i="12" s="1"/>
  <c r="AE377" i="12"/>
  <c r="AG377" i="12" s="1"/>
  <c r="AH377" i="12" s="1"/>
  <c r="AE321" i="12"/>
  <c r="AG321" i="12" s="1"/>
  <c r="AH321" i="12" s="1"/>
  <c r="AG317" i="12"/>
  <c r="AH317" i="12" s="1"/>
  <c r="AE360" i="12"/>
  <c r="AG359" i="12" s="1"/>
  <c r="AH359" i="12" s="1"/>
  <c r="AE376" i="12"/>
  <c r="AG375" i="12" s="1"/>
  <c r="AH375" i="12" s="1"/>
  <c r="AG347" i="12"/>
  <c r="AH347" i="12" s="1"/>
  <c r="AE328" i="12"/>
  <c r="AG327" i="12" s="1"/>
  <c r="AH327" i="12" s="1"/>
  <c r="AE353" i="12"/>
  <c r="AG353" i="12" s="1"/>
  <c r="AH353" i="12" s="1"/>
  <c r="AE34" i="12"/>
  <c r="AG34" i="12" s="1"/>
  <c r="AH34" i="12" s="1"/>
  <c r="AN34" i="12" s="1"/>
  <c r="AH233" i="12"/>
  <c r="AE89" i="12"/>
  <c r="AG89" i="12" s="1"/>
  <c r="AE18" i="12"/>
  <c r="AG18" i="12" s="1"/>
  <c r="AH18" i="12" s="1"/>
  <c r="AE329" i="12"/>
  <c r="AG329" i="12" s="1"/>
  <c r="AH329" i="12" s="1"/>
  <c r="AE369" i="12"/>
  <c r="AG369" i="12" s="1"/>
  <c r="AH369" i="12" s="1"/>
  <c r="AE336" i="12"/>
  <c r="AG335" i="12" s="1"/>
  <c r="AH335" i="12" s="1"/>
  <c r="AE313" i="12"/>
  <c r="AE352" i="12"/>
  <c r="AE21" i="12"/>
  <c r="AG20" i="12" s="1"/>
  <c r="AH20" i="12" s="1"/>
  <c r="AE312" i="12"/>
  <c r="AG311" i="12" s="1"/>
  <c r="AH311" i="12" s="1"/>
  <c r="AE163" i="12"/>
  <c r="AG163" i="12" s="1"/>
  <c r="AH163" i="12" s="1"/>
  <c r="AE368" i="12"/>
  <c r="AG367" i="12" s="1"/>
  <c r="AH367" i="12" s="1"/>
  <c r="AE345" i="12"/>
  <c r="AG345" i="12" s="1"/>
  <c r="AH345" i="12" s="1"/>
  <c r="AE13" i="12"/>
  <c r="AE337" i="12"/>
  <c r="AG337" i="12" s="1"/>
  <c r="AH337" i="12" s="1"/>
  <c r="AE81" i="12"/>
  <c r="AG81" i="12" s="1"/>
  <c r="AH81" i="12" s="1"/>
  <c r="AG307" i="12"/>
  <c r="AH307" i="12" s="1"/>
  <c r="AG371" i="12"/>
  <c r="AH371" i="12" s="1"/>
  <c r="AE88" i="12"/>
  <c r="AE80" i="12"/>
  <c r="AE272" i="12"/>
  <c r="AE344" i="12"/>
  <c r="AG343" i="12" s="1"/>
  <c r="AH343" i="12" s="1"/>
  <c r="AE266" i="12"/>
  <c r="AG266" i="12" s="1"/>
  <c r="AH266" i="12" s="1"/>
  <c r="AE361" i="12"/>
  <c r="AG361" i="12" s="1"/>
  <c r="AH361" i="12" s="1"/>
  <c r="AE29" i="12"/>
  <c r="AG28" i="12" s="1"/>
  <c r="AH28" i="12" s="1"/>
  <c r="AG30" i="12"/>
  <c r="AH30" i="12" s="1"/>
  <c r="AE320" i="12"/>
  <c r="AG373" i="12"/>
  <c r="AH373" i="12" s="1"/>
  <c r="AE271" i="12"/>
  <c r="AE26" i="12"/>
  <c r="AG26" i="12" s="1"/>
  <c r="AH26" i="12" s="1"/>
  <c r="AG339" i="12"/>
  <c r="AH339" i="12" s="1"/>
  <c r="AE37" i="12"/>
  <c r="AE36" i="12"/>
  <c r="AE380" i="12"/>
  <c r="AG379" i="12" s="1"/>
  <c r="AH379" i="12" s="1"/>
  <c r="AB86" i="8"/>
  <c r="AC86" i="8" s="1"/>
  <c r="AB87" i="8"/>
  <c r="AC87" i="8" s="1"/>
  <c r="AB88" i="8"/>
  <c r="AC88" i="8" s="1"/>
  <c r="AB89" i="8"/>
  <c r="AC89" i="8" s="1"/>
  <c r="E85" i="8"/>
  <c r="E86" i="8"/>
  <c r="E87" i="8"/>
  <c r="E88" i="8"/>
  <c r="E89" i="8"/>
  <c r="AB81" i="8"/>
  <c r="AC81" i="8" s="1"/>
  <c r="AB82" i="8"/>
  <c r="AC82" i="8" s="1"/>
  <c r="AB83" i="8"/>
  <c r="AC83" i="8" s="1"/>
  <c r="AE83" i="8" s="1"/>
  <c r="E80" i="8"/>
  <c r="E81" i="8"/>
  <c r="E82" i="8"/>
  <c r="E83" i="8"/>
  <c r="E84" i="8"/>
  <c r="AG272" i="12" l="1"/>
  <c r="AH272" i="12" s="1"/>
  <c r="AG270" i="12"/>
  <c r="AH270" i="12" s="1"/>
  <c r="AN270" i="12" s="1"/>
  <c r="AG319" i="12"/>
  <c r="AH319" i="12" s="1"/>
  <c r="AJ319" i="12" s="1"/>
  <c r="AK319" i="12" s="1"/>
  <c r="AL319" i="12" s="1"/>
  <c r="AN357" i="12"/>
  <c r="AJ357" i="12"/>
  <c r="AK357" i="12" s="1"/>
  <c r="AL357" i="12" s="1"/>
  <c r="AG309" i="12"/>
  <c r="AH309" i="12" s="1"/>
  <c r="AJ309" i="12" s="1"/>
  <c r="AK309" i="12" s="1"/>
  <c r="AL309" i="12" s="1"/>
  <c r="AG351" i="12"/>
  <c r="AH351" i="12" s="1"/>
  <c r="AJ351" i="12" s="1"/>
  <c r="AK351" i="12" s="1"/>
  <c r="AL351" i="12" s="1"/>
  <c r="V120" i="1" s="1"/>
  <c r="AG40" i="12"/>
  <c r="AH40" i="12" s="1"/>
  <c r="AN325" i="12"/>
  <c r="AG79" i="12"/>
  <c r="AH79" i="12" s="1"/>
  <c r="AG87" i="12"/>
  <c r="AH87" i="12" s="1"/>
  <c r="AJ87" i="12" s="1"/>
  <c r="AK87" i="12" s="1"/>
  <c r="AL87" i="12" s="1"/>
  <c r="AJ315" i="12"/>
  <c r="AK315" i="12" s="1"/>
  <c r="AL315" i="12" s="1"/>
  <c r="AG14" i="12"/>
  <c r="AH14" i="12" s="1"/>
  <c r="AN365" i="12"/>
  <c r="AN315" i="12"/>
  <c r="AG313" i="12"/>
  <c r="AH313" i="12" s="1"/>
  <c r="AN313" i="12" s="1"/>
  <c r="AJ323" i="12"/>
  <c r="AK323" i="12" s="1"/>
  <c r="AL323" i="12" s="1"/>
  <c r="V110" i="1" s="1"/>
  <c r="AJ333" i="12"/>
  <c r="AK333" i="12" s="1"/>
  <c r="AL333" i="12" s="1"/>
  <c r="AN333" i="12"/>
  <c r="AN200" i="12"/>
  <c r="AJ331" i="12"/>
  <c r="AK331" i="12" s="1"/>
  <c r="AL331" i="12" s="1"/>
  <c r="V114" i="1" s="1"/>
  <c r="AJ200" i="12"/>
  <c r="AK200" i="12" s="1"/>
  <c r="AL200" i="12" s="1"/>
  <c r="V74" i="1" s="1"/>
  <c r="AN323" i="12"/>
  <c r="AJ341" i="12"/>
  <c r="AK341" i="12" s="1"/>
  <c r="AL341" i="12" s="1"/>
  <c r="V116" i="1" s="1"/>
  <c r="AJ165" i="12"/>
  <c r="AK165" i="12" s="1"/>
  <c r="AL165" i="12" s="1"/>
  <c r="V59" i="1" s="1"/>
  <c r="AN349" i="12"/>
  <c r="AH89" i="12"/>
  <c r="AG161" i="12"/>
  <c r="AH161" i="12" s="1"/>
  <c r="AN161" i="12" s="1"/>
  <c r="AG157" i="12"/>
  <c r="AH157" i="12" s="1"/>
  <c r="AJ157" i="12" s="1"/>
  <c r="AK157" i="12" s="1"/>
  <c r="AL157" i="12" s="1"/>
  <c r="V51" i="1" s="1"/>
  <c r="AJ38" i="12"/>
  <c r="AK38" i="12" s="1"/>
  <c r="AL38" i="12" s="1"/>
  <c r="AN159" i="12"/>
  <c r="AJ355" i="12"/>
  <c r="AK355" i="12" s="1"/>
  <c r="AL355" i="12" s="1"/>
  <c r="AJ24" i="12"/>
  <c r="AK24" i="12" s="1"/>
  <c r="AL24" i="12" s="1"/>
  <c r="AN85" i="12"/>
  <c r="AJ85" i="12"/>
  <c r="AK85" i="12" s="1"/>
  <c r="AL85" i="12" s="1"/>
  <c r="AN22" i="12"/>
  <c r="AJ32" i="12"/>
  <c r="AK32" i="12" s="1"/>
  <c r="AL32" i="12" s="1"/>
  <c r="AJ22" i="12"/>
  <c r="AK22" i="12" s="1"/>
  <c r="AL22" i="12" s="1"/>
  <c r="AN32" i="12"/>
  <c r="V9" i="1"/>
  <c r="AJ123" i="12"/>
  <c r="AK123" i="12" s="1"/>
  <c r="AL123" i="12" s="1"/>
  <c r="V40" i="1" s="1"/>
  <c r="AJ34" i="12"/>
  <c r="AK34" i="12" s="1"/>
  <c r="AL34" i="12" s="1"/>
  <c r="AN319" i="12"/>
  <c r="AD89" i="8"/>
  <c r="AE89" i="8"/>
  <c r="AD88" i="8"/>
  <c r="AE88" i="8"/>
  <c r="AD87" i="8"/>
  <c r="AE87" i="8"/>
  <c r="AJ28" i="12"/>
  <c r="AK28" i="12" s="1"/>
  <c r="AL28" i="12" s="1"/>
  <c r="AN28" i="12"/>
  <c r="AD82" i="8"/>
  <c r="AE82" i="8"/>
  <c r="AN367" i="12"/>
  <c r="AJ367" i="12"/>
  <c r="AK367" i="12" s="1"/>
  <c r="AL367" i="12" s="1"/>
  <c r="AJ30" i="12"/>
  <c r="AK30" i="12" s="1"/>
  <c r="AL30" i="12" s="1"/>
  <c r="AN30" i="12"/>
  <c r="AJ327" i="12"/>
  <c r="AK327" i="12" s="1"/>
  <c r="AL327" i="12" s="1"/>
  <c r="AN327" i="12"/>
  <c r="AJ359" i="12"/>
  <c r="AK359" i="12" s="1"/>
  <c r="AL359" i="12" s="1"/>
  <c r="AN359" i="12"/>
  <c r="AJ311" i="12"/>
  <c r="AK311" i="12" s="1"/>
  <c r="AL311" i="12" s="1"/>
  <c r="AN311" i="12"/>
  <c r="AN329" i="12"/>
  <c r="AJ329" i="12"/>
  <c r="AK329" i="12" s="1"/>
  <c r="AL329" i="12" s="1"/>
  <c r="AN347" i="12"/>
  <c r="AJ347" i="12"/>
  <c r="AK347" i="12" s="1"/>
  <c r="AL347" i="12" s="1"/>
  <c r="AD81" i="8"/>
  <c r="AN16" i="12"/>
  <c r="AJ16" i="12"/>
  <c r="AK16" i="12" s="1"/>
  <c r="AL16" i="12" s="1"/>
  <c r="AN377" i="12"/>
  <c r="AJ377" i="12"/>
  <c r="AK377" i="12" s="1"/>
  <c r="AL377" i="12" s="1"/>
  <c r="AE81" i="8"/>
  <c r="AN26" i="12"/>
  <c r="AJ26" i="12"/>
  <c r="AK26" i="12" s="1"/>
  <c r="AL26" i="12" s="1"/>
  <c r="AN266" i="12"/>
  <c r="AJ266" i="12"/>
  <c r="AK266" i="12" s="1"/>
  <c r="AL266" i="12" s="1"/>
  <c r="V93" i="1" s="1"/>
  <c r="AN345" i="12"/>
  <c r="AJ345" i="12"/>
  <c r="AK345" i="12" s="1"/>
  <c r="AL345" i="12" s="1"/>
  <c r="AN163" i="12"/>
  <c r="AJ163" i="12"/>
  <c r="AK163" i="12" s="1"/>
  <c r="AL163" i="12" s="1"/>
  <c r="V57" i="1" s="1"/>
  <c r="AN363" i="12"/>
  <c r="AJ363" i="12"/>
  <c r="AK363" i="12" s="1"/>
  <c r="AL363" i="12" s="1"/>
  <c r="AN307" i="12"/>
  <c r="AJ307" i="12"/>
  <c r="AK307" i="12" s="1"/>
  <c r="AL307" i="12" s="1"/>
  <c r="AJ343" i="12"/>
  <c r="AK343" i="12" s="1"/>
  <c r="AL343" i="12" s="1"/>
  <c r="V118" i="1" s="1"/>
  <c r="AN343" i="12"/>
  <c r="AN361" i="12"/>
  <c r="AJ361" i="12"/>
  <c r="AK361" i="12" s="1"/>
  <c r="AL361" i="12" s="1"/>
  <c r="V122" i="1" s="1"/>
  <c r="AJ375" i="12"/>
  <c r="AK375" i="12" s="1"/>
  <c r="AL375" i="12" s="1"/>
  <c r="AN375" i="12"/>
  <c r="AN353" i="12"/>
  <c r="AJ353" i="12"/>
  <c r="AK353" i="12" s="1"/>
  <c r="AL353" i="12" s="1"/>
  <c r="AJ233" i="12"/>
  <c r="AK233" i="12" s="1"/>
  <c r="AL233" i="12" s="1"/>
  <c r="V83" i="1" s="1"/>
  <c r="AN233" i="12"/>
  <c r="AN20" i="12"/>
  <c r="AJ20" i="12"/>
  <c r="AK20" i="12" s="1"/>
  <c r="AL20" i="12" s="1"/>
  <c r="AN371" i="12"/>
  <c r="AJ371" i="12"/>
  <c r="AK371" i="12" s="1"/>
  <c r="AL371" i="12" s="1"/>
  <c r="V124" i="1" s="1"/>
  <c r="AN317" i="12"/>
  <c r="AJ317" i="12"/>
  <c r="AK317" i="12" s="1"/>
  <c r="AL317" i="12" s="1"/>
  <c r="AD83" i="8"/>
  <c r="AN337" i="12"/>
  <c r="AJ337" i="12"/>
  <c r="AK337" i="12" s="1"/>
  <c r="AL337" i="12" s="1"/>
  <c r="AN339" i="12"/>
  <c r="AJ339" i="12"/>
  <c r="AK339" i="12" s="1"/>
  <c r="AL339" i="12" s="1"/>
  <c r="AJ373" i="12"/>
  <c r="AK373" i="12" s="1"/>
  <c r="AL373" i="12" s="1"/>
  <c r="AN373" i="12"/>
  <c r="AN335" i="12"/>
  <c r="AJ335" i="12"/>
  <c r="AK335" i="12" s="1"/>
  <c r="AL335" i="12" s="1"/>
  <c r="AN268" i="12"/>
  <c r="AJ268" i="12"/>
  <c r="AK268" i="12" s="1"/>
  <c r="AL268" i="12" s="1"/>
  <c r="V95" i="1" s="1"/>
  <c r="AN81" i="12"/>
  <c r="AJ81" i="12"/>
  <c r="AK81" i="12" s="1"/>
  <c r="AL81" i="12" s="1"/>
  <c r="V24" i="1" s="1"/>
  <c r="AN83" i="12"/>
  <c r="AJ83" i="12"/>
  <c r="AK83" i="12" s="1"/>
  <c r="AL83" i="12" s="1"/>
  <c r="V26" i="1" s="1"/>
  <c r="AN369" i="12"/>
  <c r="AJ369" i="12"/>
  <c r="AK369" i="12" s="1"/>
  <c r="AL369" i="12" s="1"/>
  <c r="AN18" i="12"/>
  <c r="AJ18" i="12"/>
  <c r="AK18" i="12" s="1"/>
  <c r="AL18" i="12" s="1"/>
  <c r="AN321" i="12"/>
  <c r="AJ321" i="12"/>
  <c r="AK321" i="12" s="1"/>
  <c r="AL321" i="12" s="1"/>
  <c r="V108" i="1" s="1"/>
  <c r="AD86" i="8"/>
  <c r="AE86" i="8"/>
  <c r="AG36" i="12"/>
  <c r="AH36" i="12" s="1"/>
  <c r="AN36" i="12" s="1"/>
  <c r="AN379" i="12"/>
  <c r="AJ379" i="12"/>
  <c r="AK379" i="12" s="1"/>
  <c r="AL379" i="12" s="1"/>
  <c r="AB76" i="8"/>
  <c r="AC76" i="8" s="1"/>
  <c r="AE76" i="8" s="1"/>
  <c r="AB77" i="8"/>
  <c r="AC77" i="8" s="1"/>
  <c r="AB78" i="8"/>
  <c r="AC78" i="8" s="1"/>
  <c r="E75" i="8"/>
  <c r="E76" i="8"/>
  <c r="E77" i="8"/>
  <c r="E78" i="8"/>
  <c r="E79" i="8"/>
  <c r="AB72" i="8"/>
  <c r="AC72" i="8" s="1"/>
  <c r="E70" i="8"/>
  <c r="E71" i="8"/>
  <c r="E72" i="8"/>
  <c r="E73" i="8"/>
  <c r="E74" i="8"/>
  <c r="AB68" i="8"/>
  <c r="AC68" i="8" s="1"/>
  <c r="E65" i="8"/>
  <c r="E66" i="8"/>
  <c r="E67" i="8"/>
  <c r="E68" i="8"/>
  <c r="E69" i="8"/>
  <c r="AB61" i="8"/>
  <c r="AC61" i="8" s="1"/>
  <c r="AE61" i="8" s="1"/>
  <c r="J110" i="1" s="1"/>
  <c r="AB62" i="8"/>
  <c r="AC62" i="8" s="1"/>
  <c r="AE62" i="8" s="1"/>
  <c r="J112" i="1" s="1"/>
  <c r="AB63" i="8"/>
  <c r="AC63" i="8" s="1"/>
  <c r="AB64" i="8"/>
  <c r="AC64" i="8" s="1"/>
  <c r="E60" i="8"/>
  <c r="E61" i="8"/>
  <c r="E62" i="8"/>
  <c r="E63" i="8"/>
  <c r="E64" i="8"/>
  <c r="AB55" i="8"/>
  <c r="AC55" i="8" s="1"/>
  <c r="AB56" i="8"/>
  <c r="AC56" i="8" s="1"/>
  <c r="AB57" i="8"/>
  <c r="AC57" i="8" s="1"/>
  <c r="AB58" i="8"/>
  <c r="AC58" i="8" s="1"/>
  <c r="AB59" i="8"/>
  <c r="AC59" i="8" s="1"/>
  <c r="E55" i="8"/>
  <c r="E56" i="8"/>
  <c r="E57" i="8"/>
  <c r="E58" i="8"/>
  <c r="E59" i="8"/>
  <c r="AB51" i="8"/>
  <c r="AC51" i="8" s="1"/>
  <c r="AB52" i="8"/>
  <c r="AC52" i="8" s="1"/>
  <c r="AB53" i="8"/>
  <c r="AC53" i="8" s="1"/>
  <c r="E50" i="8"/>
  <c r="E51" i="8"/>
  <c r="E52" i="8"/>
  <c r="E53" i="8"/>
  <c r="E54" i="8"/>
  <c r="AB47" i="8"/>
  <c r="AC47" i="8" s="1"/>
  <c r="AB48" i="8"/>
  <c r="AC48" i="8" s="1"/>
  <c r="E41" i="8"/>
  <c r="E42" i="8"/>
  <c r="E43" i="8"/>
  <c r="E44" i="8"/>
  <c r="E45" i="8"/>
  <c r="E46" i="8"/>
  <c r="E47" i="8"/>
  <c r="E48" i="8"/>
  <c r="E49" i="8"/>
  <c r="AB37" i="8"/>
  <c r="AC37" i="8" s="1"/>
  <c r="AB38" i="8"/>
  <c r="AC38" i="8" s="1"/>
  <c r="AB39" i="8"/>
  <c r="AC39" i="8" s="1"/>
  <c r="AB40" i="8"/>
  <c r="AC40" i="8" s="1"/>
  <c r="E36" i="8"/>
  <c r="E37" i="8"/>
  <c r="E38" i="8"/>
  <c r="E39" i="8"/>
  <c r="E40" i="8"/>
  <c r="AB32" i="8"/>
  <c r="AC32" i="8" s="1"/>
  <c r="AB33" i="8"/>
  <c r="AC33" i="8" s="1"/>
  <c r="E31" i="8"/>
  <c r="E32" i="8"/>
  <c r="E33" i="8"/>
  <c r="E34" i="8"/>
  <c r="E35" i="8"/>
  <c r="AB28" i="8"/>
  <c r="AC28" i="8" s="1"/>
  <c r="AB29" i="8"/>
  <c r="AC29" i="8" s="1"/>
  <c r="AB30" i="8"/>
  <c r="AC30" i="8" s="1"/>
  <c r="E26" i="8"/>
  <c r="E27" i="8"/>
  <c r="E28" i="8"/>
  <c r="E29" i="8"/>
  <c r="E30" i="8"/>
  <c r="AB22" i="8"/>
  <c r="AC22" i="8" s="1"/>
  <c r="AB23" i="8"/>
  <c r="AC23" i="8" s="1"/>
  <c r="AB24" i="8"/>
  <c r="AC24" i="8" s="1"/>
  <c r="AB25" i="8"/>
  <c r="AC25" i="8" s="1"/>
  <c r="E21" i="8"/>
  <c r="E22" i="8"/>
  <c r="E23" i="8"/>
  <c r="E24" i="8"/>
  <c r="E25" i="8"/>
  <c r="AB17" i="8"/>
  <c r="AC17" i="8" s="1"/>
  <c r="AB18" i="8"/>
  <c r="AC18" i="8" s="1"/>
  <c r="AB19" i="8"/>
  <c r="AC19" i="8" s="1"/>
  <c r="AB20" i="8"/>
  <c r="AC20" i="8" s="1"/>
  <c r="E16" i="8"/>
  <c r="E17" i="8"/>
  <c r="E18" i="8"/>
  <c r="E19" i="8"/>
  <c r="E20" i="8"/>
  <c r="AB12" i="8"/>
  <c r="AC12" i="8" s="1"/>
  <c r="AB13" i="8"/>
  <c r="AC13" i="8" s="1"/>
  <c r="AB14" i="8"/>
  <c r="AC14" i="8" s="1"/>
  <c r="AB15" i="8"/>
  <c r="AC15" i="8" s="1"/>
  <c r="E12" i="8"/>
  <c r="E14" i="8"/>
  <c r="E15" i="8"/>
  <c r="E11" i="8"/>
  <c r="AN272" i="12" l="1"/>
  <c r="AJ272" i="12"/>
  <c r="AK272" i="12" s="1"/>
  <c r="AL272" i="12" s="1"/>
  <c r="V99" i="1" s="1"/>
  <c r="AN351" i="12"/>
  <c r="AJ270" i="12"/>
  <c r="AK270" i="12" s="1"/>
  <c r="AL270" i="12" s="1"/>
  <c r="V97" i="1" s="1"/>
  <c r="AO365" i="12"/>
  <c r="AP365" i="12" s="1"/>
  <c r="AN309" i="12"/>
  <c r="AJ313" i="12"/>
  <c r="AK313" i="12" s="1"/>
  <c r="AL313" i="12" s="1"/>
  <c r="AJ40" i="12"/>
  <c r="AK40" i="12" s="1"/>
  <c r="AL40" i="12" s="1"/>
  <c r="AN40" i="12"/>
  <c r="AJ79" i="12"/>
  <c r="AK79" i="12" s="1"/>
  <c r="AL79" i="12" s="1"/>
  <c r="V22" i="1" s="1"/>
  <c r="AN79" i="12"/>
  <c r="AN87" i="12"/>
  <c r="AN14" i="12"/>
  <c r="AJ14" i="12"/>
  <c r="AK14" i="12" s="1"/>
  <c r="AL14" i="12" s="1"/>
  <c r="AO367" i="12"/>
  <c r="AP367" i="12" s="1"/>
  <c r="AN89" i="12"/>
  <c r="AJ89" i="12"/>
  <c r="AK89" i="12" s="1"/>
  <c r="AL89" i="12" s="1"/>
  <c r="V28" i="1" s="1"/>
  <c r="AJ161" i="12"/>
  <c r="AK161" i="12" s="1"/>
  <c r="AL161" i="12" s="1"/>
  <c r="V55" i="1" s="1"/>
  <c r="AN157" i="12"/>
  <c r="AO373" i="12"/>
  <c r="AP373" i="12" s="1"/>
  <c r="AQ373" i="12" s="1"/>
  <c r="AD64" i="8"/>
  <c r="AO329" i="12" s="1"/>
  <c r="AP329" i="12" s="1"/>
  <c r="AE64" i="8"/>
  <c r="AD68" i="8"/>
  <c r="AO337" i="12" s="1"/>
  <c r="AP337" i="12" s="1"/>
  <c r="AE68" i="8"/>
  <c r="AE15" i="8"/>
  <c r="AD15" i="8"/>
  <c r="AO20" i="12" s="1"/>
  <c r="AP20" i="12" s="1"/>
  <c r="AD63" i="8"/>
  <c r="AO327" i="12" s="1"/>
  <c r="AP327" i="12" s="1"/>
  <c r="AE63" i="8"/>
  <c r="AE57" i="8"/>
  <c r="AD57" i="8"/>
  <c r="AO315" i="12" s="1"/>
  <c r="AP315" i="12" s="1"/>
  <c r="AD77" i="8"/>
  <c r="AO355" i="12" s="1"/>
  <c r="AP355" i="12" s="1"/>
  <c r="AE77" i="8"/>
  <c r="AD72" i="8"/>
  <c r="AO345" i="12" s="1"/>
  <c r="AP345" i="12" s="1"/>
  <c r="AE72" i="8"/>
  <c r="AD78" i="8"/>
  <c r="AO357" i="12" s="1"/>
  <c r="AP357" i="12" s="1"/>
  <c r="AE78" i="8"/>
  <c r="AE55" i="8"/>
  <c r="AD55" i="8"/>
  <c r="AO311" i="12" s="1"/>
  <c r="AP311" i="12" s="1"/>
  <c r="AE25" i="8"/>
  <c r="AD25" i="8"/>
  <c r="AE18" i="8"/>
  <c r="AD18" i="8"/>
  <c r="AO26" i="12" s="1"/>
  <c r="AP26" i="12" s="1"/>
  <c r="AE24" i="8"/>
  <c r="AD24" i="8"/>
  <c r="AO38" i="12" s="1"/>
  <c r="AP38" i="12" s="1"/>
  <c r="AE30" i="8"/>
  <c r="AD30" i="8"/>
  <c r="AE33" i="8"/>
  <c r="J26" i="1" s="1"/>
  <c r="I26" i="1"/>
  <c r="AD33" i="8"/>
  <c r="AO83" i="12" s="1"/>
  <c r="AP83" i="12" s="1"/>
  <c r="W26" i="1" s="1"/>
  <c r="AE39" i="8"/>
  <c r="AD39" i="8"/>
  <c r="AO377" i="12"/>
  <c r="AP377" i="12" s="1"/>
  <c r="AE56" i="8"/>
  <c r="AD56" i="8"/>
  <c r="AO313" i="12" s="1"/>
  <c r="AP313" i="12" s="1"/>
  <c r="AE19" i="8"/>
  <c r="AD19" i="8"/>
  <c r="AO28" i="12" s="1"/>
  <c r="AP28" i="12" s="1"/>
  <c r="AE29" i="8"/>
  <c r="AD29" i="8"/>
  <c r="AE32" i="8"/>
  <c r="J24" i="1" s="1"/>
  <c r="I24" i="1"/>
  <c r="AD32" i="8"/>
  <c r="AO81" i="12" s="1"/>
  <c r="AP81" i="12" s="1"/>
  <c r="W24" i="1" s="1"/>
  <c r="AE38" i="8"/>
  <c r="AD38" i="8"/>
  <c r="AO379" i="12"/>
  <c r="AP379" i="12" s="1"/>
  <c r="AQ379" i="12" s="1"/>
  <c r="AE12" i="8"/>
  <c r="AD12" i="8"/>
  <c r="AE28" i="8"/>
  <c r="AD28" i="8"/>
  <c r="AE37" i="8"/>
  <c r="J40" i="1" s="1"/>
  <c r="I40" i="1"/>
  <c r="AD37" i="8"/>
  <c r="AO123" i="12" s="1"/>
  <c r="AP123" i="12" s="1"/>
  <c r="AE40" i="8"/>
  <c r="AD40" i="8"/>
  <c r="AE53" i="8"/>
  <c r="AD53" i="8"/>
  <c r="AO307" i="12" s="1"/>
  <c r="AP307" i="12" s="1"/>
  <c r="AE59" i="8"/>
  <c r="AD59" i="8"/>
  <c r="AO319" i="12" s="1"/>
  <c r="AP319" i="12" s="1"/>
  <c r="AO363" i="12"/>
  <c r="AP363" i="12" s="1"/>
  <c r="AE48" i="8"/>
  <c r="J93" i="1" s="1"/>
  <c r="I93" i="1"/>
  <c r="AD48" i="8"/>
  <c r="AO266" i="12" s="1"/>
  <c r="AP266" i="12" s="1"/>
  <c r="AE52" i="8"/>
  <c r="J99" i="1" s="1"/>
  <c r="I99" i="1"/>
  <c r="AD52" i="8"/>
  <c r="AE58" i="8"/>
  <c r="AD58" i="8"/>
  <c r="AO317" i="12" s="1"/>
  <c r="AP317" i="12" s="1"/>
  <c r="I112" i="1"/>
  <c r="AD62" i="8"/>
  <c r="AO325" i="12" s="1"/>
  <c r="AP325" i="12" s="1"/>
  <c r="AD76" i="8"/>
  <c r="AO353" i="12" s="1"/>
  <c r="AP353" i="12" s="1"/>
  <c r="AE47" i="8"/>
  <c r="J83" i="1" s="1"/>
  <c r="I83" i="1"/>
  <c r="AD47" i="8"/>
  <c r="AO233" i="12" s="1"/>
  <c r="AP233" i="12" s="1"/>
  <c r="AE51" i="8"/>
  <c r="J97" i="1" s="1"/>
  <c r="I97" i="1"/>
  <c r="AD51" i="8"/>
  <c r="AO270" i="12" s="1"/>
  <c r="AP270" i="12" s="1"/>
  <c r="I110" i="1"/>
  <c r="AD61" i="8"/>
  <c r="AO323" i="12" s="1"/>
  <c r="AP323" i="12" s="1"/>
  <c r="AO375" i="12"/>
  <c r="AP375" i="12" s="1"/>
  <c r="AE17" i="8"/>
  <c r="AD17" i="8"/>
  <c r="AO24" i="12" s="1"/>
  <c r="AP24" i="12" s="1"/>
  <c r="AE14" i="8"/>
  <c r="AD14" i="8"/>
  <c r="AO18" i="12" s="1"/>
  <c r="AP18" i="12" s="1"/>
  <c r="AD13" i="8"/>
  <c r="AO16" i="12" s="1"/>
  <c r="AP16" i="12" s="1"/>
  <c r="AE13" i="8"/>
  <c r="AJ36" i="12"/>
  <c r="AK36" i="12" s="1"/>
  <c r="AL36" i="12" s="1"/>
  <c r="AE22" i="8"/>
  <c r="AD22" i="8"/>
  <c r="AO34" i="12" s="1"/>
  <c r="AP34" i="12" s="1"/>
  <c r="AE20" i="8"/>
  <c r="AD20" i="8"/>
  <c r="AO30" i="12" s="1"/>
  <c r="AP30" i="12" s="1"/>
  <c r="AE23" i="8"/>
  <c r="AD23" i="8"/>
  <c r="AO36" i="12" s="1"/>
  <c r="AP36" i="12" s="1"/>
  <c r="E100" i="7"/>
  <c r="B100" i="7"/>
  <c r="AO272" i="12" l="1"/>
  <c r="AP272" i="12" s="1"/>
  <c r="W99" i="1" s="1"/>
  <c r="AQ365" i="12"/>
  <c r="AO40" i="12"/>
  <c r="AP40" i="12" s="1"/>
  <c r="AO14" i="12"/>
  <c r="AP14" i="12" s="1"/>
  <c r="AQ367" i="12"/>
  <c r="AQ38" i="12"/>
  <c r="AQ307" i="12"/>
  <c r="AQ357" i="12"/>
  <c r="W97" i="1"/>
  <c r="AQ270" i="12"/>
  <c r="X97" i="1" s="1"/>
  <c r="W112" i="1"/>
  <c r="AQ325" i="12"/>
  <c r="X112" i="1" s="1"/>
  <c r="W93" i="1"/>
  <c r="AQ266" i="12"/>
  <c r="X93" i="1" s="1"/>
  <c r="AQ28" i="12"/>
  <c r="AQ315" i="12"/>
  <c r="AQ81" i="12"/>
  <c r="X24" i="1" s="1"/>
  <c r="AQ83" i="12"/>
  <c r="X26" i="1" s="1"/>
  <c r="AQ337" i="12"/>
  <c r="AQ317" i="12"/>
  <c r="AQ375" i="12"/>
  <c r="W83" i="1"/>
  <c r="AQ233" i="12"/>
  <c r="X83" i="1" s="1"/>
  <c r="AQ363" i="12"/>
  <c r="AQ313" i="12"/>
  <c r="AQ26" i="12"/>
  <c r="AQ311" i="12"/>
  <c r="AQ345" i="12"/>
  <c r="AQ319" i="12"/>
  <c r="AQ327" i="12"/>
  <c r="W40" i="1"/>
  <c r="AQ123" i="12"/>
  <c r="X40" i="1" s="1"/>
  <c r="AQ329" i="12"/>
  <c r="W110" i="1"/>
  <c r="AQ323" i="12"/>
  <c r="X110" i="1" s="1"/>
  <c r="AQ353" i="12"/>
  <c r="AQ377" i="12"/>
  <c r="AQ355" i="12"/>
  <c r="AQ20" i="12"/>
  <c r="AQ30" i="12"/>
  <c r="AQ24" i="12"/>
  <c r="AQ18" i="12"/>
  <c r="AQ16" i="12"/>
  <c r="B311" i="12"/>
  <c r="B55" i="8"/>
  <c r="C311" i="12"/>
  <c r="D55" i="8"/>
  <c r="AQ34" i="12"/>
  <c r="AQ36" i="12"/>
  <c r="E160" i="7"/>
  <c r="E150" i="7"/>
  <c r="E140" i="7"/>
  <c r="E130" i="7"/>
  <c r="B160" i="7"/>
  <c r="B150" i="7"/>
  <c r="B140" i="7"/>
  <c r="B130" i="7"/>
  <c r="B120" i="7"/>
  <c r="B110" i="7"/>
  <c r="B90" i="7"/>
  <c r="B72" i="7"/>
  <c r="B62" i="7"/>
  <c r="B52" i="7"/>
  <c r="B42" i="7"/>
  <c r="B32" i="7"/>
  <c r="B22" i="7"/>
  <c r="B12" i="7"/>
  <c r="E120" i="7"/>
  <c r="E110" i="7"/>
  <c r="AQ272" i="12" l="1"/>
  <c r="X99" i="1" s="1"/>
  <c r="AQ40" i="12"/>
  <c r="AQ14" i="12"/>
  <c r="E90" i="7"/>
  <c r="E72" i="7"/>
  <c r="E62" i="7"/>
  <c r="E52" i="7"/>
  <c r="E42" i="7"/>
  <c r="E32" i="7"/>
  <c r="E22" i="7"/>
  <c r="AB46" i="8" l="1"/>
  <c r="AC46" i="8" s="1"/>
  <c r="I74" i="1" l="1"/>
  <c r="AD46" i="8"/>
  <c r="AO200" i="12" s="1"/>
  <c r="AP200" i="12" s="1"/>
  <c r="AE46" i="8"/>
  <c r="J74" i="1" s="1"/>
  <c r="W74" i="1" l="1"/>
  <c r="AQ200" i="12"/>
  <c r="X74" i="1" s="1"/>
  <c r="B124" i="1"/>
  <c r="B122" i="1"/>
  <c r="B120" i="1"/>
  <c r="B116" i="1"/>
  <c r="B114" i="1"/>
  <c r="B108" i="1"/>
  <c r="B95" i="1"/>
  <c r="B51" i="1"/>
  <c r="B28" i="1"/>
  <c r="B22" i="1"/>
  <c r="B9" i="1"/>
  <c r="B16" i="8"/>
  <c r="T12" i="12" l="1"/>
  <c r="Z12" i="12" l="1"/>
  <c r="X12" i="12"/>
  <c r="V12" i="12"/>
  <c r="R12" i="12"/>
  <c r="P12" i="12"/>
  <c r="N12" i="12"/>
  <c r="AB16" i="8" l="1"/>
  <c r="AC16" i="8" s="1"/>
  <c r="AB21" i="8"/>
  <c r="AC21" i="8" s="1"/>
  <c r="AB26" i="8"/>
  <c r="AC26" i="8" s="1"/>
  <c r="AB27" i="8"/>
  <c r="AC27" i="8" s="1"/>
  <c r="AB31" i="8"/>
  <c r="AC31" i="8" s="1"/>
  <c r="AB34" i="8"/>
  <c r="AC34" i="8" s="1"/>
  <c r="AB35" i="8"/>
  <c r="AC35" i="8" s="1"/>
  <c r="AB36" i="8"/>
  <c r="AC36" i="8" s="1"/>
  <c r="AB41" i="8"/>
  <c r="AC41" i="8" s="1"/>
  <c r="AB42" i="8"/>
  <c r="AC42" i="8" s="1"/>
  <c r="AB43" i="8"/>
  <c r="AC43" i="8" s="1"/>
  <c r="AB44" i="8"/>
  <c r="AC44" i="8" s="1"/>
  <c r="AB45" i="8"/>
  <c r="AC45" i="8" s="1"/>
  <c r="AB49" i="8"/>
  <c r="AC49" i="8" s="1"/>
  <c r="AB50" i="8"/>
  <c r="AC50" i="8" s="1"/>
  <c r="AB54" i="8"/>
  <c r="AC54" i="8" s="1"/>
  <c r="AB60" i="8"/>
  <c r="AC60" i="8" s="1"/>
  <c r="AB65" i="8"/>
  <c r="AC65" i="8" s="1"/>
  <c r="AB66" i="8"/>
  <c r="AC66" i="8" s="1"/>
  <c r="AB67" i="8"/>
  <c r="AC67" i="8" s="1"/>
  <c r="AB69" i="8"/>
  <c r="AC69" i="8" s="1"/>
  <c r="AB70" i="8"/>
  <c r="AC70" i="8" s="1"/>
  <c r="AB71" i="8"/>
  <c r="AC71" i="8" s="1"/>
  <c r="AB73" i="8"/>
  <c r="AC73" i="8" s="1"/>
  <c r="AB74" i="8"/>
  <c r="AC74" i="8" s="1"/>
  <c r="AB75" i="8"/>
  <c r="AC75" i="8" s="1"/>
  <c r="AB79" i="8"/>
  <c r="AC79" i="8" s="1"/>
  <c r="AD79" i="8" s="1"/>
  <c r="AO359" i="12" s="1"/>
  <c r="AP359" i="12" s="1"/>
  <c r="AC80" i="8"/>
  <c r="AB84" i="8"/>
  <c r="AC84" i="8" s="1"/>
  <c r="AB85" i="8"/>
  <c r="AC85" i="8" s="1"/>
  <c r="AB11" i="8"/>
  <c r="AC11" i="8" s="1"/>
  <c r="I28" i="1" l="1"/>
  <c r="AD36" i="8"/>
  <c r="AO89" i="12" s="1"/>
  <c r="AP89" i="12" s="1"/>
  <c r="I124" i="1"/>
  <c r="AD85" i="8"/>
  <c r="AO371" i="12" s="1"/>
  <c r="AP371" i="12" s="1"/>
  <c r="AD49" i="8"/>
  <c r="AD34" i="8"/>
  <c r="AO85" i="12" s="1"/>
  <c r="AP85" i="12" s="1"/>
  <c r="AD11" i="8"/>
  <c r="I116" i="1"/>
  <c r="AD70" i="8"/>
  <c r="AO341" i="12" s="1"/>
  <c r="AP341" i="12" s="1"/>
  <c r="AD84" i="8"/>
  <c r="AO369" i="12" s="1"/>
  <c r="AP369" i="12" s="1"/>
  <c r="AD69" i="8"/>
  <c r="AO339" i="12" s="1"/>
  <c r="AP339" i="12" s="1"/>
  <c r="I59" i="1"/>
  <c r="AD45" i="8"/>
  <c r="AO165" i="12" s="1"/>
  <c r="AP165" i="12" s="1"/>
  <c r="I22" i="1"/>
  <c r="AD31" i="8"/>
  <c r="AO79" i="12" s="1"/>
  <c r="AP79" i="12" s="1"/>
  <c r="W22" i="1" s="1"/>
  <c r="AD73" i="8"/>
  <c r="AO347" i="12" s="1"/>
  <c r="AP347" i="12" s="1"/>
  <c r="I118" i="1"/>
  <c r="AD71" i="8"/>
  <c r="AO343" i="12" s="1"/>
  <c r="AP343" i="12" s="1"/>
  <c r="AD67" i="8"/>
  <c r="AO335" i="12" s="1"/>
  <c r="AP335" i="12" s="1"/>
  <c r="AQ359" i="12"/>
  <c r="AD66" i="8"/>
  <c r="AO333" i="12" s="1"/>
  <c r="AP333" i="12" s="1"/>
  <c r="I55" i="1"/>
  <c r="AD43" i="8"/>
  <c r="AO161" i="12" s="1"/>
  <c r="AP161" i="12" s="1"/>
  <c r="I9" i="1"/>
  <c r="AD26" i="8"/>
  <c r="I95" i="1"/>
  <c r="AD50" i="8"/>
  <c r="AO268" i="12" s="1"/>
  <c r="AP268" i="12" s="1"/>
  <c r="AD27" i="8"/>
  <c r="I114" i="1"/>
  <c r="AD65" i="8"/>
  <c r="AO331" i="12" s="1"/>
  <c r="AP331" i="12" s="1"/>
  <c r="I53" i="1"/>
  <c r="AD42" i="8"/>
  <c r="AO159" i="12" s="1"/>
  <c r="AP159" i="12" s="1"/>
  <c r="AD21" i="8"/>
  <c r="AO32" i="12" s="1"/>
  <c r="AP32" i="12" s="1"/>
  <c r="AQ32" i="12" s="1"/>
  <c r="AD54" i="8"/>
  <c r="AO309" i="12" s="1"/>
  <c r="AP309" i="12" s="1"/>
  <c r="AD35" i="8"/>
  <c r="AO87" i="12" s="1"/>
  <c r="AP87" i="12" s="1"/>
  <c r="I57" i="1"/>
  <c r="AD44" i="8"/>
  <c r="AO163" i="12" s="1"/>
  <c r="AP163" i="12" s="1"/>
  <c r="I120" i="1"/>
  <c r="AD75" i="8"/>
  <c r="AO351" i="12" s="1"/>
  <c r="AP351" i="12" s="1"/>
  <c r="AD74" i="8"/>
  <c r="AO349" i="12" s="1"/>
  <c r="AP349" i="12" s="1"/>
  <c r="I108" i="1"/>
  <c r="AD60" i="8"/>
  <c r="AO321" i="12" s="1"/>
  <c r="AP321" i="12" s="1"/>
  <c r="I51" i="1"/>
  <c r="AD41" i="8"/>
  <c r="AO157" i="12" s="1"/>
  <c r="AP157" i="12" s="1"/>
  <c r="AD16" i="8"/>
  <c r="AO22" i="12" s="1"/>
  <c r="AP22" i="12" s="1"/>
  <c r="I122" i="1"/>
  <c r="AD80" i="8"/>
  <c r="AO361" i="12" s="1"/>
  <c r="AP361" i="12" s="1"/>
  <c r="AE36" i="8"/>
  <c r="J28" i="1" s="1"/>
  <c r="AE71" i="8"/>
  <c r="J118" i="1" s="1"/>
  <c r="AE50" i="8"/>
  <c r="J95" i="1" s="1"/>
  <c r="AE35" i="8"/>
  <c r="AE85" i="8"/>
  <c r="J124" i="1" s="1"/>
  <c r="AE70" i="8"/>
  <c r="J116" i="1" s="1"/>
  <c r="AE49" i="8"/>
  <c r="AE34" i="8"/>
  <c r="AE54" i="8"/>
  <c r="AE69" i="8"/>
  <c r="AE45" i="8"/>
  <c r="J59" i="1" s="1"/>
  <c r="AE31" i="8"/>
  <c r="J22" i="1" s="1"/>
  <c r="AE80" i="8"/>
  <c r="J122" i="1" s="1"/>
  <c r="AE67" i="8"/>
  <c r="AE44" i="8"/>
  <c r="J57" i="1" s="1"/>
  <c r="AE27" i="8"/>
  <c r="AE79" i="8"/>
  <c r="AE66" i="8"/>
  <c r="AE43" i="8"/>
  <c r="J55" i="1" s="1"/>
  <c r="AE26" i="8"/>
  <c r="J9" i="1" s="1"/>
  <c r="AE73" i="8"/>
  <c r="AE75" i="8"/>
  <c r="J120" i="1" s="1"/>
  <c r="AE65" i="8"/>
  <c r="J114" i="1" s="1"/>
  <c r="AE42" i="8"/>
  <c r="J53" i="1" s="1"/>
  <c r="AE84" i="8"/>
  <c r="AE74" i="8"/>
  <c r="AE60" i="8"/>
  <c r="J108" i="1" s="1"/>
  <c r="AE41" i="8"/>
  <c r="J51" i="1" s="1"/>
  <c r="AE21" i="8"/>
  <c r="AE16" i="8"/>
  <c r="AE11" i="8"/>
  <c r="W55" i="1" l="1"/>
  <c r="AQ161" i="12"/>
  <c r="X55" i="1" s="1"/>
  <c r="AQ339" i="12"/>
  <c r="AQ349" i="12"/>
  <c r="AQ309" i="12"/>
  <c r="AQ333" i="12"/>
  <c r="AQ347" i="12"/>
  <c r="AQ369" i="12"/>
  <c r="W114" i="1"/>
  <c r="AQ331" i="12"/>
  <c r="X114" i="1" s="1"/>
  <c r="W120" i="1"/>
  <c r="AQ351" i="12"/>
  <c r="X120" i="1" s="1"/>
  <c r="AQ79" i="12"/>
  <c r="X22" i="1" s="1"/>
  <c r="W116" i="1"/>
  <c r="AQ341" i="12"/>
  <c r="X116" i="1" s="1"/>
  <c r="W124" i="1"/>
  <c r="AQ371" i="12"/>
  <c r="X124" i="1" s="1"/>
  <c r="W108" i="1"/>
  <c r="AQ321" i="12"/>
  <c r="X108" i="1" s="1"/>
  <c r="W118" i="1"/>
  <c r="AQ343" i="12"/>
  <c r="X118" i="1" s="1"/>
  <c r="AQ85" i="12"/>
  <c r="W95" i="1"/>
  <c r="AQ268" i="12"/>
  <c r="X95" i="1" s="1"/>
  <c r="W51" i="1"/>
  <c r="AQ157" i="12"/>
  <c r="X51" i="1" s="1"/>
  <c r="W57" i="1"/>
  <c r="AQ163" i="12"/>
  <c r="X57" i="1" s="1"/>
  <c r="W53" i="1"/>
  <c r="AQ159" i="12"/>
  <c r="X53" i="1" s="1"/>
  <c r="X9" i="1"/>
  <c r="AQ335" i="12"/>
  <c r="W59" i="1"/>
  <c r="AQ165" i="12"/>
  <c r="X59" i="1" s="1"/>
  <c r="W28" i="1"/>
  <c r="AQ89" i="12"/>
  <c r="X28" i="1" s="1"/>
  <c r="AQ87" i="12"/>
  <c r="AQ22" i="12"/>
  <c r="W122" i="1"/>
  <c r="AQ361" i="12"/>
  <c r="X122" i="1" s="1"/>
  <c r="AA12" i="12"/>
  <c r="AB12" i="12" s="1"/>
  <c r="C371" i="12"/>
  <c r="B371" i="12"/>
  <c r="C361" i="12"/>
  <c r="B361" i="12"/>
  <c r="C351" i="12"/>
  <c r="B351" i="12"/>
  <c r="C341" i="12"/>
  <c r="B341" i="12"/>
  <c r="C331" i="12"/>
  <c r="B331" i="12"/>
  <c r="C321" i="12"/>
  <c r="B321" i="12"/>
  <c r="C268" i="12"/>
  <c r="B268" i="12"/>
  <c r="C157" i="12"/>
  <c r="B157" i="12"/>
  <c r="C89" i="12"/>
  <c r="B89" i="12"/>
  <c r="C79" i="12"/>
  <c r="B79" i="12"/>
  <c r="C32" i="12"/>
  <c r="B32" i="12"/>
  <c r="C22" i="12"/>
  <c r="B22" i="12"/>
  <c r="C12" i="12"/>
  <c r="B12" i="12"/>
  <c r="D26" i="8"/>
  <c r="B11" i="8"/>
  <c r="D11" i="8"/>
  <c r="D16" i="8"/>
  <c r="B21" i="8"/>
  <c r="D21" i="8"/>
  <c r="B26" i="8"/>
  <c r="B31" i="8"/>
  <c r="D31" i="8"/>
  <c r="B36" i="8"/>
  <c r="D36" i="8"/>
  <c r="B41" i="8"/>
  <c r="D41" i="8"/>
  <c r="B50" i="8"/>
  <c r="D50" i="8"/>
  <c r="B60" i="8"/>
  <c r="D60" i="8"/>
  <c r="B65" i="8"/>
  <c r="D65" i="8"/>
  <c r="B70" i="8"/>
  <c r="D70" i="8"/>
  <c r="B75" i="8"/>
  <c r="D75" i="8"/>
  <c r="B80" i="8"/>
  <c r="D80" i="8"/>
  <c r="B85" i="8"/>
  <c r="D85" i="8"/>
  <c r="AD12" i="12" l="1"/>
  <c r="AE12" i="12" l="1"/>
  <c r="AG12" i="12" l="1"/>
  <c r="AH12" i="12" s="1"/>
  <c r="AN12" i="12" l="1"/>
  <c r="AO12" i="12" s="1"/>
  <c r="AP12" i="12" s="1"/>
  <c r="AJ12" i="12"/>
  <c r="AK12" i="12" s="1"/>
  <c r="AL12" i="12" s="1"/>
  <c r="AQ12" i="12" l="1"/>
</calcChain>
</file>

<file path=xl/comments1.xml><?xml version="1.0" encoding="utf-8"?>
<comments xmlns="http://schemas.openxmlformats.org/spreadsheetml/2006/main">
  <authors>
    <author>Autor</author>
  </authors>
  <commentList>
    <comment ref="F10" authorId="0" shapeId="0">
      <text>
        <r>
          <rPr>
            <b/>
            <sz val="9"/>
            <color indexed="81"/>
            <rFont val="Tahoma"/>
            <family val="2"/>
          </rPr>
          <t>OFICINA DEL INSPECTOR DE LA GESTIÓN DE TIERRAS:</t>
        </r>
        <r>
          <rPr>
            <sz val="9"/>
            <color indexed="81"/>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indexed="81"/>
            <rFont val="Tahoma"/>
            <family val="2"/>
          </rPr>
          <t xml:space="preserve"> Guía para la administración del riesgo 2018. Pág. 50</t>
        </r>
      </text>
    </comment>
    <comment ref="G10" authorId="0" shapeId="0">
      <text>
        <r>
          <rPr>
            <b/>
            <sz val="9"/>
            <color indexed="81"/>
            <rFont val="Tahoma"/>
            <family val="2"/>
          </rPr>
          <t>OFICINA DEL INSPECTOR DE LA GESTIÓN DE TIERRAS:</t>
        </r>
        <r>
          <rPr>
            <sz val="9"/>
            <color indexed="81"/>
            <rFont val="Tahoma"/>
            <family val="2"/>
          </rPr>
          <t xml:space="preserve">
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Cada vez que se releva un control debemos preguntarnos si la periodicidad en que este se ejecuta ayuda a prevenir o detectar el riesgo de manera oportuna. Si la respuesta es SÍ, entonces la periodicidad del control está bien diseñada. </t>
        </r>
        <r>
          <rPr>
            <i/>
            <sz val="9"/>
            <color indexed="81"/>
            <rFont val="Tahoma"/>
            <family val="2"/>
          </rPr>
          <t>Guía para la administración del riesgo 2018. Pág. 51</t>
        </r>
      </text>
    </comment>
    <comment ref="H10" authorId="0" shapeId="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 ref="AF15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a 2 controles, ya q estaba mal en la matriz enviada por DAE</t>
        </r>
      </text>
    </comment>
  </commentList>
</comments>
</file>

<file path=xl/sharedStrings.xml><?xml version="1.0" encoding="utf-8"?>
<sst xmlns="http://schemas.openxmlformats.org/spreadsheetml/2006/main" count="4467" uniqueCount="1523">
  <si>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</si>
  <si>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</si>
  <si>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</si>
  <si>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</si>
  <si>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</si>
  <si>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</si>
  <si>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</si>
  <si>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</si>
  <si>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</si>
  <si>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</si>
  <si>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</si>
  <si>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CALOR Y RIESGO INHERENTE</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</si>
  <si>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</si>
  <si>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Probabilidad de ocurrencia</t>
  </si>
  <si>
    <t>Casi Seguro</t>
  </si>
  <si>
    <t>IMPACTO</t>
  </si>
  <si>
    <t>PROBABILIDAD</t>
  </si>
  <si>
    <t>NIVEL</t>
  </si>
  <si>
    <t>Probable</t>
  </si>
  <si>
    <t>Catastrófico</t>
  </si>
  <si>
    <t>Casi seguro</t>
  </si>
  <si>
    <t>EXTREMO</t>
  </si>
  <si>
    <t>Posible</t>
  </si>
  <si>
    <t>Improbable</t>
  </si>
  <si>
    <t>Rara Vez</t>
  </si>
  <si>
    <t>Insignificante</t>
  </si>
  <si>
    <t>Menor</t>
  </si>
  <si>
    <t>Moderado</t>
  </si>
  <si>
    <t>Mayor</t>
  </si>
  <si>
    <t>Impacto</t>
  </si>
  <si>
    <t>ALTO</t>
  </si>
  <si>
    <t>MODERADO</t>
  </si>
  <si>
    <t>BAJO</t>
  </si>
  <si>
    <t>MATRICES PARA VALORACIÓN DEL IMPACTO Y PROBABILIDAD DEL RIESGO DE CORRUPCIÓN</t>
  </si>
  <si>
    <t>Valoración de probabilidad de ocurrencia del riesgo</t>
  </si>
  <si>
    <t>Valoración de impacto del riesgo de corrupción</t>
  </si>
  <si>
    <t>Nivel</t>
  </si>
  <si>
    <t>Descriptor</t>
  </si>
  <si>
    <t>Descripción</t>
  </si>
  <si>
    <t>Frecuencia</t>
  </si>
  <si>
    <t>N°</t>
  </si>
  <si>
    <t>PREGUNTA:
Si el riesgo de corrupción se materializa podría . . .</t>
  </si>
  <si>
    <t>Respuesta</t>
  </si>
  <si>
    <t xml:space="preserve">Se espera que el evento ocurra en la mayoría de las circunstancias. </t>
  </si>
  <si>
    <t xml:space="preserve">Más de 1 vez al año. </t>
  </si>
  <si>
    <t>SI</t>
  </si>
  <si>
    <t>NO</t>
  </si>
  <si>
    <t xml:space="preserve">Es viable que el evento ocurra en la mayoría de las circunstancias. </t>
  </si>
  <si>
    <t xml:space="preserve">Al menos 1 vez en el último año. </t>
  </si>
  <si>
    <t>¿Afectar al grupo de funcionarios del proceso?</t>
  </si>
  <si>
    <t>¿Afectar el cumplimiento de metas y objetivos de la dependencia?</t>
  </si>
  <si>
    <t xml:space="preserve">El evento podrá ocurrir en algún momento. </t>
  </si>
  <si>
    <t xml:space="preserve">Al menos 1 vez en los últimos 2 años. </t>
  </si>
  <si>
    <t>¿Afectar el cumplimiento de misión de la entidad?</t>
  </si>
  <si>
    <t xml:space="preserve">El evento puede ocurrir en algún momento. </t>
  </si>
  <si>
    <t xml:space="preserve">Al menos 1 vez en los últimos 5 años. </t>
  </si>
  <si>
    <t>¿Afectar el cumplimiento de la misión del sector al que pertenece la entidad?</t>
  </si>
  <si>
    <t xml:space="preserve">El evento puede ocurrir solo en circunstancias excepcionales (poco comunes o anormales). </t>
  </si>
  <si>
    <t xml:space="preserve">No se ha presentado en los últimos 5 años. </t>
  </si>
  <si>
    <t>¿Generar pérdida de confianza de la entidad, afectando su reputación?</t>
  </si>
  <si>
    <t>¿Generar pérdida de recursos económicos?</t>
  </si>
  <si>
    <t>¿Afectar la generación de los productos o la prestación de servicios?</t>
  </si>
  <si>
    <t>Tratamiento del Riesgo</t>
  </si>
  <si>
    <t>¿Dar lugar al detrimento de calidad de vida de la comunidad por la pérdida del bien, servicios o recursos públicos?</t>
  </si>
  <si>
    <t>Tratamiento</t>
  </si>
  <si>
    <t>¿Generar pérdida de información de la entidad?</t>
  </si>
  <si>
    <t>Aceptar</t>
  </si>
  <si>
    <t>No se adopta ninguna medida que afecte la probabilidad o el impacto del riesgo. (Ningún riesgo de corrupción podrá ser aceptado).</t>
  </si>
  <si>
    <t>¿Generar intervención de los órganos de control, de la Fiscalía u otro ente?</t>
  </si>
  <si>
    <t>Reducir</t>
  </si>
  <si>
    <t>Se adoptan medidas para reducir la probabilidad o el impacto del riesgo, o ambos; por lo general conlleva a la implementación de controles.</t>
  </si>
  <si>
    <t>¿Dar lugar a procesos sancionatorios?</t>
  </si>
  <si>
    <t>Evitar</t>
  </si>
  <si>
    <t>Se abandonan las actividades que dan lugar al riesgo, es decir, no iniciar o no continuar con la actividad que lo provoca.</t>
  </si>
  <si>
    <t>¿Dar lugar a procesos disciplinarios?</t>
  </si>
  <si>
    <t>Compartir</t>
  </si>
  <si>
    <t>Se reduce la probabilidad o el impacto del riesgo transfiriendo o compartiendo una parte de este. Los riesgos de corrupción se pueden compartir pero no se puede transferir su responsabilidad.</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</si>
  <si>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</si>
  <si>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</si>
  <si>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</si>
  <si>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</si>
  <si>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</si>
  <si>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</si>
  <si>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</si>
  <si>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</si>
  <si>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Responder afirmativamente de UNA a CINCO pregunta (s) genera un impacto moderado.
Responder afirmativamente de SEIS a ONCE preguntas genera un impacto mayor.
Responder afirmativamente de DOCE a DIECINUEVE preguntas genera un impacto catastrófico</t>
  </si>
  <si>
    <t>Genera medianas consecuencias sobre la entidad</t>
  </si>
  <si>
    <t>Genera altas consecuencias sobre la entidad.</t>
  </si>
  <si>
    <t>Genera consecuencias desastrosas para la entidad</t>
  </si>
  <si>
    <t>MATRICES PARA VALORACIÓN DEL DISEÑO Y EJECUCIÓN DE LOS CONTROLES</t>
  </si>
  <si>
    <t>Valoración de la EJECUCIÓN del control</t>
  </si>
  <si>
    <t>Valoración del DISEÑO del control</t>
  </si>
  <si>
    <t>Rango de calificación de la ejecución</t>
  </si>
  <si>
    <t>Peso de la ejecución del control</t>
  </si>
  <si>
    <t>Criterio de evaluación</t>
  </si>
  <si>
    <t>Opción de respuesta al criterio de evaluación</t>
  </si>
  <si>
    <t>Peso en la evaluación del diseño del control</t>
  </si>
  <si>
    <t>Fuerte</t>
  </si>
  <si>
    <t>El control se ejecuta de manera consistente por parte del responsable.</t>
  </si>
  <si>
    <t>1.1 Asignación del responsable</t>
  </si>
  <si>
    <t>Asignado</t>
  </si>
  <si>
    <t>El control se ejecuta algunas veces por parte del responsable.</t>
  </si>
  <si>
    <t>No Asignado</t>
  </si>
  <si>
    <t>Débil</t>
  </si>
  <si>
    <t>El control no se ejecuta por parte del responsable.</t>
  </si>
  <si>
    <t>1.2 Segregación y autoridad del responsable</t>
  </si>
  <si>
    <t>Adecuado</t>
  </si>
  <si>
    <t>Inadecuado</t>
  </si>
  <si>
    <t>2. Periodicidad</t>
  </si>
  <si>
    <t>Oportuna</t>
  </si>
  <si>
    <t>Inoportuna</t>
  </si>
  <si>
    <t>3. Propósito</t>
  </si>
  <si>
    <t>Prevenir</t>
  </si>
  <si>
    <t>Detectar</t>
  </si>
  <si>
    <t>No es un control</t>
  </si>
  <si>
    <t>4. Cómo se realiza la actividad de control</t>
  </si>
  <si>
    <t>Confiable</t>
  </si>
  <si>
    <t>No confiable</t>
  </si>
  <si>
    <t>5.Qué pasa con las observaciones o desviaciones</t>
  </si>
  <si>
    <t>Se investigan oportunamente</t>
  </si>
  <si>
    <t>No se investigan oportunamente</t>
  </si>
  <si>
    <t>Evidencia de la ejecución del control</t>
  </si>
  <si>
    <t>Completa</t>
  </si>
  <si>
    <t>Incompleta</t>
  </si>
  <si>
    <t>No existe</t>
  </si>
  <si>
    <t>Si su calificación es entre 96 y 100</t>
  </si>
  <si>
    <t>Si su calificación es entre 86 y 95</t>
  </si>
  <si>
    <t>si su calificación es entre 0 y 85</t>
  </si>
  <si>
    <t>MATRICES PARA VALORACIÓN DE SOLIDEZ INDIVIDUAL Y DEL CONJUNTO DE LOS CONTROLES</t>
  </si>
  <si>
    <t>VALORACIÓN SOLIDEZ INDIVIDUAL DEL CONTROL</t>
  </si>
  <si>
    <t>VALORACIÓN SOLIDEZ DEL CONJUNTO DE LOS CONTROLES</t>
  </si>
  <si>
    <t>DISEÑO</t>
  </si>
  <si>
    <t>EJECUCIÓN</t>
  </si>
  <si>
    <t>SOLIDEZ INDIVIDUAL</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</si>
  <si>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</si>
  <si>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</si>
  <si>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</si>
  <si>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CANTIDAD DE CONTROLES AL RIESGO</t>
  </si>
  <si>
    <t>MATRIZ PARA CALCULO DE RIESGO RESIDUAL</t>
  </si>
  <si>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</si>
  <si>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</si>
  <si>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</si>
  <si>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</si>
  <si>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</si>
  <si>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</si>
  <si>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</si>
  <si>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</si>
  <si>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Anexo 1 . Tipo de solicitud de modificación</t>
  </si>
  <si>
    <t>INCLUSIÓN</t>
  </si>
  <si>
    <t>ELIMINACIÓN</t>
  </si>
  <si>
    <t>ACTUALIZACIÓN</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</si>
  <si>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</si>
  <si>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</si>
  <si>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</si>
  <si>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http://www.agenciadetierras.gov.co/wp-content/uploads/2018/04/DEST-PoliItica-001-Riesgos-y-Oportunidades.pdf</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</si>
  <si>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</si>
  <si>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</si>
  <si>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</si>
  <si>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</si>
  <si>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</si>
  <si>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</si>
  <si>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NIVELES DE ACEPTACIÓN DEL RIESGO Y TRATAMIENTO</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</si>
  <si>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</si>
  <si>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</si>
  <si>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</si>
  <si>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 xml:space="preserve">POLÍTICA DE TRANSPARENCIA Y ANTICORRUPCIÓN </t>
  </si>
  <si>
    <t xml:space="preserve">La versión completa de la POLÍTICA DE TRANSPARENCIA Y ANTICORRUPCIÓN puede ser consulta en el siguiente Link: </t>
  </si>
  <si>
    <t>http://intranet.agenciadetierras.gov.co/wp-content/uploads/2019/09/DEST-Politica-003-POL%C3%8DTICA-DE-TRANSPARENCIA-Y-ANTICORRUPCI%C3%93N.pdf</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</si>
  <si>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</si>
  <si>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</si>
  <si>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</si>
  <si>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</si>
  <si>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</si>
  <si>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</si>
  <si>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ANALISIS DEL CONTEXTO INSTITUCIONAL</t>
  </si>
  <si>
    <t>CONTEXTO EXTERNO</t>
  </si>
  <si>
    <r>
      <rPr>
        <b/>
        <sz val="11"/>
        <color rgb="FF383B37"/>
        <rFont val="Arial Narrow"/>
        <family val="2"/>
      </rPr>
      <t>POLÍTICOS:</t>
    </r>
    <r>
      <rPr>
        <sz val="11"/>
        <color rgb="FF383B37"/>
        <rFont val="Arial Narrow"/>
        <family val="2"/>
      </rPr>
      <t xml:space="preserve"> cambios de gobierno, legislación, políticas públicas, regulación.</t>
    </r>
  </si>
  <si>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</si>
  <si>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</si>
  <si>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</si>
  <si>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r>
      <rPr>
        <b/>
        <sz val="11"/>
        <color rgb="FF383B37"/>
        <rFont val="Arial Narrow"/>
        <family val="2"/>
      </rPr>
      <t xml:space="preserve">SOCIALES Y CULTURALES: </t>
    </r>
    <r>
      <rPr>
        <sz val="11"/>
        <color rgb="FF383B37"/>
        <rFont val="Arial Narrow"/>
        <family val="2"/>
      </rPr>
      <t>demografía, responsabilidad social, orden público.</t>
    </r>
  </si>
  <si>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</si>
  <si>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r>
      <rPr>
        <b/>
        <sz val="10"/>
        <color rgb="FF383B37"/>
        <rFont val="Arial Narrow"/>
        <family val="2"/>
      </rPr>
      <t>TECNOLÓGICOS</t>
    </r>
    <r>
      <rPr>
        <sz val="10"/>
        <color rgb="FF383B37"/>
        <rFont val="Arial Narrow"/>
        <family val="2"/>
      </rPr>
      <t>: avances en tecnología, acceso a sistemas de información externos, gobierno en línea.</t>
    </r>
  </si>
  <si>
    <t>1. Grandes avances tecnológicos existentes en el mercado para asuntos relacionados con mediciones y demas, en materia rural
2. Las normas que en materia de avance digital ha venido implementando el Gobierno Nacional, que han favorecido al sector rural colombiano</t>
  </si>
  <si>
    <r>
      <rPr>
        <b/>
        <sz val="11"/>
        <color rgb="FF383B37"/>
        <rFont val="Arial Narrow"/>
        <family val="2"/>
      </rPr>
      <t>AMBIENTALES:</t>
    </r>
    <r>
      <rPr>
        <sz val="11"/>
        <color rgb="FF383B37"/>
        <rFont val="Arial Narrow"/>
        <family val="2"/>
      </rPr>
      <t xml:space="preserve"> emisiones y residuos, energía, catástrofes naturales, desarrollo sostenible.</t>
    </r>
  </si>
  <si>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</si>
  <si>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r>
      <rPr>
        <b/>
        <sz val="11"/>
        <color rgb="FF383B37"/>
        <rFont val="Arial Narrow"/>
        <family val="2"/>
      </rPr>
      <t xml:space="preserve">LEGALES Y REGLAMENTARIOS: </t>
    </r>
    <r>
      <rPr>
        <sz val="11"/>
        <color rgb="FF383B37"/>
        <rFont val="Arial Narrow"/>
        <family val="2"/>
      </rPr>
      <t>Normatividad externa (leyes, decretos, ordenanzas y acuerdos).</t>
    </r>
  </si>
  <si>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</si>
  <si>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CONTEXTO INTERNO</t>
  </si>
  <si>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</si>
  <si>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</si>
  <si>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r>
      <rPr>
        <b/>
        <sz val="11"/>
        <color rgb="FF383B37"/>
        <rFont val="Arial Narrow"/>
        <family val="2"/>
      </rPr>
      <t>PERSONAL</t>
    </r>
    <r>
      <rPr>
        <sz val="11"/>
        <color rgb="FF383B37"/>
        <rFont val="Arial Narrow"/>
        <family val="2"/>
      </rPr>
      <t>: competencia del personal, disponibilidad del personal, seguridad y salud ocupacional.</t>
    </r>
  </si>
  <si>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</si>
  <si>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r>
      <rPr>
        <b/>
        <sz val="11"/>
        <color rgb="FF383B37"/>
        <rFont val="Arial Narrow"/>
        <family val="2"/>
      </rPr>
      <t>PROCESOS:</t>
    </r>
    <r>
      <rPr>
        <sz val="11"/>
        <color rgb="FF383B37"/>
        <rFont val="Arial Narrow"/>
        <family val="2"/>
      </rPr>
      <t xml:space="preserve"> capacidad, diseño, ejecución, proveedores, entradas, salidas, gestión del conocimiento.</t>
    </r>
  </si>
  <si>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</si>
  <si>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</si>
  <si>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</si>
  <si>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</si>
  <si>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</si>
  <si>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</si>
  <si>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</si>
  <si>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CONTEXTO DEL PROCESO</t>
  </si>
  <si>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</si>
  <si>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</si>
  <si>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</si>
  <si>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</si>
  <si>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</si>
  <si>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</si>
  <si>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</si>
  <si>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Direccionamiento Estratégico</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</si>
  <si>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</si>
  <si>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</si>
  <si>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
2. Dirección General.</t>
  </si>
  <si>
    <t>Comunicación y Gestión con Grupos de Interés.</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</si>
  <si>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</si>
  <si>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</si>
  <si>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</si>
  <si>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Inteligencia de la información.</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</si>
  <si>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</si>
  <si>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</si>
  <si>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</si>
  <si>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Gestión del Modelo de Atención.</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</si>
  <si>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</si>
  <si>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</si>
  <si>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t>
  </si>
  <si>
    <t>Planificación del Ordenamiento Social de la Propiedad</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</si>
  <si>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</si>
  <si>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</si>
  <si>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t>
  </si>
  <si>
    <t>Seguridad Jurídica sobre la Titularidad de la Tierra y los Territorios</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</si>
  <si>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</si>
  <si>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</si>
  <si>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1. Dirección de Gestión Jurídica de Tierras.
2. Subdirección de procesos Agrarios y Gestión Jurídica.
3. Subdirección de seguridad Jurídica.
4. Dirección Asuntos Étnicos.
5. Subdirección Asuntos Étnicos.</t>
  </si>
  <si>
    <t>Acceso a la Propiedad de la Tierra y los Territorios</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</si>
  <si>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</si>
  <si>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</si>
  <si>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t>
  </si>
  <si>
    <t>Administración de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</si>
  <si>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</si>
  <si>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</si>
  <si>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1. Dirección de Acceso a Tierras.
2. Subdirección de Administración de Tierras de la Nación.
3. Dirección de Asuntos Étnicos.
4. Subdirección de Asuntos Étnicos.
5. UGT's.</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</si>
  <si>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</si>
  <si>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</si>
  <si>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1. Oficina del Planeación.</t>
  </si>
  <si>
    <t>Gestión de la Información</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</si>
  <si>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</si>
  <si>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</si>
  <si>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1. Dirección General (Comunicaciones y Topografía).
2.Secretaria General.
3. Dirección de Gestión del Ordenamiento Social de la Propiedad.
4. Subdirección de Sistemas de Información de Tierras.</t>
  </si>
  <si>
    <t>Gestión del Talento Humano</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</si>
  <si>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</si>
  <si>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</si>
  <si>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1. Subdirección de Talento Humano.
2. Secretaría General.</t>
  </si>
  <si>
    <t>Apoyo Jurídico</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</si>
  <si>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</si>
  <si>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</si>
  <si>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</si>
  <si>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Adquisición de Bienes y Servicios</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</si>
  <si>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</si>
  <si>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</si>
  <si>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</si>
  <si>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Administración de Bienes y Servicios</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</si>
  <si>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</si>
  <si>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</si>
  <si>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Gestión Financiera</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</si>
  <si>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</si>
  <si>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</si>
  <si>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</si>
  <si>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Seguimiento, Evaluación y Mejora</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</si>
  <si>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</si>
  <si>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</si>
  <si>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</si>
  <si>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IDENTIFICACIÓN DEL RIESGO</t>
  </si>
  <si>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</si>
  <si>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FICHA DE IDENTIFICACIÓN DEL RIESGO</t>
  </si>
  <si>
    <t>OBJETIVO DEL PROCESO</t>
  </si>
  <si>
    <t>RESPONSABLES DEL PROCESO</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</si>
  <si>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</si>
  <si>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</si>
  <si>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</si>
  <si>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r>
      <t xml:space="preserve">¿QUÉ CONSECUENCIAS TENDRÍA SU MATERIALIZACIÓN?
</t>
    </r>
    <r>
      <rPr>
        <sz val="11"/>
        <color theme="1"/>
        <rFont val="Arial Narrow"/>
        <family val="2"/>
      </rPr>
      <t>Determinar los posibles efectos por la materialización del riesgo</t>
    </r>
  </si>
  <si>
    <t>RIESGO DE CORRUPCIÓN</t>
  </si>
  <si>
    <t>Acción u omisión</t>
  </si>
  <si>
    <t>Uso del poder</t>
  </si>
  <si>
    <t>Desviar la gestión de lo público</t>
  </si>
  <si>
    <t>Beneficio privado</t>
  </si>
  <si>
    <t>Establecer los lineamientos estratégicos y el esquema de operación de la Agencia Nacional de Tierras, asegurando la disponibilidad de los recursos necesarios para su aplicación.</t>
  </si>
  <si>
    <t>Riesgo 1</t>
  </si>
  <si>
    <t>Causa 1 Riesgo 1</t>
  </si>
  <si>
    <t>Consecuencia 1 Riesgo 1</t>
  </si>
  <si>
    <t>Causa 2 Riesgo 1</t>
  </si>
  <si>
    <t>Consecuencia 2 Riesgo 1</t>
  </si>
  <si>
    <t>Riesgo 2</t>
  </si>
  <si>
    <t>Causa 1 Riesgo 2</t>
  </si>
  <si>
    <t>Consecuencia 1 Riesgo 2</t>
  </si>
  <si>
    <t>Causa 2 Riesgo 2</t>
  </si>
  <si>
    <t>Consecuencia 2 Riesgo 2</t>
  </si>
  <si>
    <t>Riesgo 3</t>
  </si>
  <si>
    <t>Causa 1 Riesgo 3</t>
  </si>
  <si>
    <t>Consecuencia 1 Riesgo 3</t>
  </si>
  <si>
    <t>Causa 2 Riesgo 3</t>
  </si>
  <si>
    <t>Consecuencia 2 Riesgo 3</t>
  </si>
  <si>
    <t>Riesgo 4</t>
  </si>
  <si>
    <t>Causa 1 Riesgo 4</t>
  </si>
  <si>
    <t>Consecuencia 1 Riesgo 4</t>
  </si>
  <si>
    <t>Causa 2 Riesgo 4</t>
  </si>
  <si>
    <t>Consecuencia 2 Riesgo 4</t>
  </si>
  <si>
    <t>Riesgo 5</t>
  </si>
  <si>
    <t>Causa 1 Riesgo 5</t>
  </si>
  <si>
    <t>Consecuencia 1 Riesgo 5</t>
  </si>
  <si>
    <t>Causa 2 Riesgo 5</t>
  </si>
  <si>
    <t>Consecuencia 2 Riesgo 5</t>
  </si>
  <si>
    <t>Establecer lineamientos para la comunicación y coordinación intra e interinstitucional, que proporcione a los grupos de interés información veraz, objetiva y oportuna de la misión, objetivos y gestión de la Agencia Nacional de Tierras.</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</si>
  <si>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</si>
  <si>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Asegurar la atención al ciudadano, mediante los modelos de atención por oferta, demanda y descongestión, que permita detectar las necesidades de ordenamiento social de la propiedad rural.</t>
  </si>
  <si>
    <t>La posibilidad de ocurrencia de hechos de concusión o cohecho en la atención a la ciudadanía en la UGT’S, PAT’S y cualquier ventanilla de atención al ciudadano.</t>
  </si>
  <si>
    <t>Amenazas</t>
  </si>
  <si>
    <t>En cualquiera de los contactos con los usuarios y ciudadanos</t>
  </si>
  <si>
    <t>Pérdida de la credibilidad institucional e investigaciones y sanciones</t>
  </si>
  <si>
    <t>Sobornos</t>
  </si>
  <si>
    <t>Oportunidad para estafas a ciudadanos</t>
  </si>
  <si>
    <t>Determinar las acciones necesarias a cargo de la Entidad para consolidar el Ordenamiento Social de la Propiedad Rural considerando los modelos de atención por oferta, demanda y descongestión.</t>
  </si>
  <si>
    <t>Posibilidad de trafico de influencias en el levantamiento de información durante la implementación de Planes de Ordenamiento Social de la Propiedad para favorecer a terceros.</t>
  </si>
  <si>
    <t>Presencia de intereses particulares, financieros y/o políticos</t>
  </si>
  <si>
    <t>Durante la recolección y análisis de la información fisica y juridica para la implementación del Plan de Ordenamiento Social de la propiedad en el municipio programado.</t>
  </si>
  <si>
    <t>Multa y sanción del ente regulador</t>
  </si>
  <si>
    <t>Desconocimiento por parte de la comunidad campesina y étnica sobre el modelo de atención por oferta en la implementación de los Planes de Ordenamiento</t>
  </si>
  <si>
    <t>perdida de credibilidad institucional</t>
  </si>
  <si>
    <t>Posibilidad de concusión o cohecho por inscripción, valoración y calificación en el Registro de Sujetos de Ordenamiento</t>
  </si>
  <si>
    <t>Falta de ética profesional del funcionario o personal vinculado a la entidad.</t>
  </si>
  <si>
    <t>En el proceso de inscripción en el RESO</t>
  </si>
  <si>
    <t>Deterioro de la imagen institucional.</t>
  </si>
  <si>
    <t>Desconocimiento de las sanciones penales y disciplinarias que se configuran con la materialización del riesgo</t>
  </si>
  <si>
    <t>Hallazgos, observaciones y/o acciones sancionatorias por parte de los organismos de control.</t>
  </si>
  <si>
    <t>Posibilidad de prevaricato por inscripción, valoración y calificación en el Registro de Sujetos de Ordenamiento</t>
  </si>
  <si>
    <t>Desconocimiento de la normatividad y lineamientos establecidos para el desarrollo de valoración y calificación en el registro de sujetos de ordenamiento</t>
  </si>
  <si>
    <t>En el proceso de valoración y calificación puede alterarse u omitir información</t>
  </si>
  <si>
    <t>Pérdida de la credibilidad institucional.</t>
  </si>
  <si>
    <t>Influencia de actores externos con el fin de obtener un provecho propio o para un tercero</t>
  </si>
  <si>
    <t>Demandas contra la entidad y/o funcionarios</t>
  </si>
  <si>
    <t>Adelantar los procedimientos administrativos especiales agrarios y acompañar la formalización de los bienes privados, para establecer la naturaleza jurídica y la relación con la tierra.</t>
  </si>
  <si>
    <t>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t>
  </si>
  <si>
    <t>Deficiencias en la comunicación y desconocimiento de los usuarios sobre los trámites de procesos agrarios y formalización de la propiedad privada rural, acorde a la normatividad vigente.</t>
  </si>
  <si>
    <t>En cualquiera de las fases de los procesos agrarios y de formalización.</t>
  </si>
  <si>
    <t>Desgaste administrativo para subsanar la actuación.</t>
  </si>
  <si>
    <t>Servidores públicos o colaboradores de la Dirección de Gestión Jurídica de Tierras, las subdirecciones adscritas y las Unidades de Gestión Territorial con funciones delegadas, se aparten del cumplimiento normativo o de los procedimientos internos establecidos por la ANT.</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</si>
  <si>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</si>
  <si>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 xml:space="preserve">Por que los avaluos son practicados por el IGAC o lonjas privadas, entidades diferentes a la ANT </t>
  </si>
  <si>
    <t xml:space="preserve">Al momento de la entrega del Informe de Avaluo Comercial Rural o de la visita tecnica  del predio objeto de adquisición del predio  </t>
  </si>
  <si>
    <t>Detrimento patrimonial porl pago de lo debido.</t>
  </si>
  <si>
    <t xml:space="preserve">Por que en la visita tecnica se identifique que el predio es apto para beneficiar a la comunidad y que no tenga agua </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</si>
  <si>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</si>
  <si>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Prestar servicios de tecnologías de información y comunicaciones, y geografía y topografía oportunos para la operación y la toma de decisiones de la Agencia.</t>
  </si>
  <si>
    <t>Por la filtración y divulgación de información que deba mantenerse en reserva</t>
  </si>
  <si>
    <t>Durante los procesos institucionales de la entidad</t>
  </si>
  <si>
    <t>Lo que generaría la indebida ocupación del predio - Invasión de tierras.</t>
  </si>
  <si>
    <t xml:space="preserve">Filtración y divulgación de datos específicos del negocio jurídico </t>
  </si>
  <si>
    <t>En el marco de los procesos institucionales de la entidad</t>
  </si>
  <si>
    <t>Lo que generaría  la aparición de falsos tramitadores</t>
  </si>
  <si>
    <t>Lo que generaría la vulnerabilidad de la persona que está adelantando el negocio al conocerce detalles econóimicos.</t>
  </si>
  <si>
    <t>Suplantación de la voceria oficial de la entidad</t>
  </si>
  <si>
    <t>En coyunturas electorales y/o ofertas institucionales de la entidad</t>
  </si>
  <si>
    <t>Lo que generaría el beneficio particular del tercero con el uso indebido de la imagen institucional.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</si>
  <si>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</si>
  <si>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Beneficios particulares del colaborador.</t>
  </si>
  <si>
    <t>1. Investigaciones y sanciones.</t>
  </si>
  <si>
    <t>2. Presiones indebidas.</t>
  </si>
  <si>
    <t xml:space="preserve">2. Caducidad de la potestad administrativa sancionatoria </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</si>
  <si>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</si>
  <si>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</si>
  <si>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</si>
  <si>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Presión indebida por parte de jefes o superiores lo cual conlleva a verificación sesgada de cumplimiento de requisitos de vinculación.</t>
  </si>
  <si>
    <t>Perdida de la credibilidad institucional</t>
  </si>
  <si>
    <t>Asesorar y dar soporte jurídico a las diferentes dependencias, a través de la emisión de conceptos y demás soportes legales que sean necesarios, así como realizar todas las actuaciones tendientes a la debida defensa de los intereses de la entidad.</t>
  </si>
  <si>
    <t>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t>
  </si>
  <si>
    <t>1. Amenazas o presiones indebidas.</t>
  </si>
  <si>
    <t>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emite una resolución arbitraria en un asunto administrativo o judicial contraria a la ley.</t>
  </si>
  <si>
    <t>2. Intereses personales y/o profesionales del colaborador</t>
  </si>
  <si>
    <t>2. Detrimento patrimonial
3. Perdida de credibilidad institucional (interna y externa)</t>
  </si>
  <si>
    <t>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t>
  </si>
  <si>
    <t>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solicita, acepta u ofrece dinero, regalos o favores a cambio de un acto relacionado con la ejecución de las actuaciones administrativas a su cargo.</t>
  </si>
  <si>
    <t xml:space="preserve"> Adelantar la adquisición de bienes y/o servicios de la Agencia a través de los mecanismos definidos para la selección, elaboración, celebración, formalización, ejecución, terminación y/o liquidación de los contratos.</t>
  </si>
  <si>
    <t>Indebida verificación de requisitos y evauación no objetiva de los proveedores.</t>
  </si>
  <si>
    <t>En cualquier fase del proceso de contratación.</t>
  </si>
  <si>
    <t>Detrimento patrimonial.</t>
  </si>
  <si>
    <t>Vicios en la estructuracción de los pliegos y términos por presiones indebidas de superiores.</t>
  </si>
  <si>
    <t>Investigaciones y sanciones por parte de órganos de control, así como pérdida de credibilidad institucional.</t>
  </si>
  <si>
    <t>Gestionar la Administración y mantenimiento de bienes y servicios necesarios para la ejecución de los procesos de la entidad.</t>
  </si>
  <si>
    <t>Desconocimiento de los procedimientos de usos de bienes de la Agencia Nacional de Tierras</t>
  </si>
  <si>
    <t>En el uso y asignación de los bienes de la Agencia Nacional de Tierras</t>
  </si>
  <si>
    <t xml:space="preserve">Detrimento patrimonial e investigaciones y sanciones </t>
  </si>
  <si>
    <t>Falta de controles en la asignación y actualización de bienes en el aplicativo</t>
  </si>
  <si>
    <t>Aumento de costos en mantenimiento y adquisición de bienes</t>
  </si>
  <si>
    <t>Administrar los recursos e información financiera con base en las necesidades de las dependencias de la Agencia y organismos estatales requirentes, a través de mecanismos de dirección, registro, ejecución, control y seguimiento de los recursos</t>
  </si>
  <si>
    <t>Fallas en el control de los requisitos para la causación económica</t>
  </si>
  <si>
    <t>Desde la recepción de cuentas hasta el pago al beneficiario final</t>
  </si>
  <si>
    <t>Detrimento patrimonial</t>
  </si>
  <si>
    <t>Desconocimiento del procedimiento de pagos y listas de chequeo</t>
  </si>
  <si>
    <t>Investigaciones y sanciones por parte de órganos de control, así como perdida de credibilidad institucional</t>
  </si>
  <si>
    <t>Analizar la información proveniente de la retroalimentación del desempeño de procesos, planes, programas y proyectos, para la toma de decisiones y formulación de nuevas acciones orientadas a elevar el nivel de cumplimiento, transparencia y mejora institucional</t>
  </si>
  <si>
    <t>VALORACIÓN DEL RIESGO INHERENTE</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</si>
  <si>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</si>
  <si>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FICHA DE VALORACIÓN DEL RIESGO INHERENTE</t>
  </si>
  <si>
    <t>DESCRIPCIÓN DEL RIESGO</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</si>
  <si>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</si>
  <si>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r>
      <rPr>
        <b/>
        <i/>
        <sz val="18"/>
        <color theme="1"/>
        <rFont val="Arial Narrow"/>
        <family val="2"/>
      </rPr>
      <t>Valor Probabilidad</t>
    </r>
    <r>
      <rPr>
        <i/>
        <sz val="14"/>
        <color theme="1"/>
        <rFont val="Arial Narrow"/>
        <family val="2"/>
      </rPr>
      <t xml:space="preserve"> (celda de calculo automatizado)</t>
    </r>
  </si>
  <si>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</si>
  <si>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r>
      <rPr>
        <b/>
        <i/>
        <sz val="18"/>
        <color theme="1"/>
        <rFont val="Arial Narrow"/>
        <family val="2"/>
      </rPr>
      <t>Valor Impacto</t>
    </r>
    <r>
      <rPr>
        <i/>
        <sz val="14"/>
        <color theme="1"/>
        <rFont val="Arial Narrow"/>
        <family val="2"/>
      </rPr>
      <t xml:space="preserve"> (celda de calculo automatizado)</t>
    </r>
  </si>
  <si>
    <t>RIESGO INHERENTE</t>
  </si>
  <si>
    <t>OPCIÓN DE MANEJO</t>
  </si>
  <si>
    <t>Total respuestas afirmativas</t>
  </si>
  <si>
    <t>si</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</si>
  <si>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</si>
  <si>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</si>
  <si>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FICHA DE DISEÑO Y VALORACIÓN DE LOS CONTROLES</t>
  </si>
  <si>
    <t>VALORACIÓN DEL RIESGO RESIDUAL</t>
  </si>
  <si>
    <t>DISEÑO DE CONTROLES</t>
  </si>
  <si>
    <t>VALORACIÓN DEL DISEÑO DEL CONTROL</t>
  </si>
  <si>
    <t>VALORACIÓN DE LA EJECUCIÓN DEL CONTROL</t>
  </si>
  <si>
    <t>SOLIDEZ INDIVIDUAL DEL CONTROL</t>
  </si>
  <si>
    <r>
      <t xml:space="preserve">Ajuste en mapa de calor </t>
    </r>
    <r>
      <rPr>
        <sz val="18"/>
        <color theme="1"/>
        <rFont val="Arial Narrow"/>
        <family val="2"/>
      </rPr>
      <t>(celda de calculo automatizado)</t>
    </r>
  </si>
  <si>
    <r>
      <t xml:space="preserve">Nuevo valor Probabilidad </t>
    </r>
    <r>
      <rPr>
        <sz val="18"/>
        <color theme="1"/>
        <rFont val="Arial Narrow"/>
        <family val="2"/>
      </rPr>
      <t>(celda de calculo automatizado)</t>
    </r>
  </si>
  <si>
    <t>PROBABILIDAD RESIDUAL</t>
  </si>
  <si>
    <r>
      <t>Nuevo valor Impacto</t>
    </r>
    <r>
      <rPr>
        <sz val="18"/>
        <color theme="1"/>
        <rFont val="Arial Narrow"/>
        <family val="2"/>
      </rPr>
      <t>(celda de calculo automatizado)</t>
    </r>
  </si>
  <si>
    <t>IMPACTO RESIDUAL</t>
  </si>
  <si>
    <t>RIESGO RESIDUAL</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</si>
  <si>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</si>
  <si>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</si>
  <si>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</si>
  <si>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</si>
  <si>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</si>
  <si>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</si>
  <si>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</si>
  <si>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</si>
  <si>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</si>
  <si>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</si>
  <si>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</si>
  <si>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</si>
  <si>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</si>
  <si>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</si>
  <si>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Resultado de evaluación del diseño del control</t>
  </si>
  <si>
    <t>Rango de calificación del diseño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</si>
  <si>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</si>
  <si>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Asignado / NO asignado</t>
  </si>
  <si>
    <t>Peso en la evaluación</t>
  </si>
  <si>
    <t>Adecuado / Inadecuado</t>
  </si>
  <si>
    <t>Oportuna / Inoportuna</t>
  </si>
  <si>
    <t>Prevenir / Detectar / No es control</t>
  </si>
  <si>
    <t>Confiable / No confiable</t>
  </si>
  <si>
    <t>Se investigan oportunamente / No se investigan oportunamente</t>
  </si>
  <si>
    <t>Completa / Incompleta / No existe</t>
  </si>
  <si>
    <t>SOLIDEZ</t>
  </si>
  <si>
    <t>PESO</t>
  </si>
  <si>
    <t>Acción preventiva</t>
  </si>
  <si>
    <t>Semestral</t>
  </si>
  <si>
    <t xml:space="preserve">Informar a la ciudadanía sobre la gratuidad en los trámites realizados por la Agencia Nacional de Tierras, de igual manera visibilizar los canales de atención por medio de los cuales se pueden denunciar los posibles hechos de corrupción. </t>
  </si>
  <si>
    <t>Dar a conocer los canales de atención oficiales de la Agencia Nacional de Tierras, informando sobre la gratuidad de los trámites de la ANT resaltando los medio por medio de los cuales se pueden denunciar los posibles hechos de corrupción.</t>
  </si>
  <si>
    <t xml:space="preserve">En caso de obtener resultados de posible riesgo de corrupción por ofrecer promesa de éxito para beneficio personal, se informa a la Oficina del Inspector de Tierras, para el trámite pertinente. </t>
  </si>
  <si>
    <t>Banners publicados y/o mensajes enviados y/o piezas informativas publicadas.</t>
  </si>
  <si>
    <t xml:space="preserve">Campañas comunicativas y de sensibilización frente al conocimiento de los canales de atención y de denuncia, así como las gratuidad de trámites en la ANT. </t>
  </si>
  <si>
    <t>Trimestral</t>
  </si>
  <si>
    <t xml:space="preserve">Informar a la ciudadanía que se comunica por el canal telefónico sobre la gratuidad de los trámites de la Agencia Nacional de Tierras. </t>
  </si>
  <si>
    <t>Grabación de la llamada en CallCenter</t>
  </si>
  <si>
    <t>Aplicación del protocolo de atención en el canal telefónico que incluya libreto frente a la gratuidad en los trámites el cual será consolidado con una muestra trimestral.</t>
  </si>
  <si>
    <t>Cada vez que se implemente un Plan de Ordenamiento Social de la Propiedad en un municipio programado.</t>
  </si>
  <si>
    <t xml:space="preserve">Fortalecer la  vigilancia ciudadana durante la implementación de POSPR </t>
  </si>
  <si>
    <t>Mediante espacios de socialización y articulación con la comunidades campesinas y étnicas, presentar o socializar en los municipios programados la intervención en el marco de la implementación de POSPR,  incluyendo la difusión de mensajes claves anticorrupción. 
Por lo tanto, en estos espacios de implementación de POSPR a través de los gestores comunitarios se recolecta información física y jurídica como parte de los métodos directos o colaborativos.</t>
  </si>
  <si>
    <t>1. Se remiten las informaciones asociadas a presuntos actos de corrupción  a la Oficina del Inspector de Tierras.</t>
  </si>
  <si>
    <t>1. Listados de asistencia 
2. Presentaciones dirigidas a la comunidad o guiones comunicativos</t>
  </si>
  <si>
    <t xml:space="preserve">Realizar espacios de socialización y articulación con la comunidades en la implementación de los POSPR en el marco de la  cultura de la veeduría  y  rendición de cuenta </t>
  </si>
  <si>
    <t>Cuatrimestral</t>
  </si>
  <si>
    <t>Controlar el acceso a la plataforma tecnológica</t>
  </si>
  <si>
    <t>A través del diligenciamiento de acuerdo de confidencialidad</t>
  </si>
  <si>
    <t>sin acuerdo de confidencialidad no es posible contar con acceso al Sistema para su respectivo registro</t>
  </si>
  <si>
    <t>Acuerdos de confidencialidad por vigencia del contrato para funcionarios o contratistas cuyo objeto contractual esté relacionado con el proceso de inclusión al RESO</t>
  </si>
  <si>
    <t>Acceso controlado a la información a través de permisos para el ingreso al SIT (RESO)</t>
  </si>
  <si>
    <t>Informar a los funcionarios o contratistas cuyo objeto contractual este relacionado con el proceso de inclusión o no al RESO sobre cambios que se hayan presentado en el proceso de valoración/calificación</t>
  </si>
  <si>
    <t>A través de reuniones y correos electrónicos en los cuales se informa sobre los ajustes y actualizaciones del proceso de valoración y calificación</t>
  </si>
  <si>
    <t xml:space="preserve">Si no se realizan las retroalimentaciones sobre las actualizaciones en el proceso de valoración y calificación, es posible que se altere o omita información al momento de analizar las solicitudes de inclusión al RESO </t>
  </si>
  <si>
    <t>Listados de asistencia, presentaciones o enlaces de grabaciones a través de Teams</t>
  </si>
  <si>
    <t>Retroalimentaciones al equipo RESO y/o SSIT sobre el proceso de valoración y calificación en el Registro de Sujetos de Ordenamiento.</t>
  </si>
  <si>
    <t>Por Demanda</t>
  </si>
  <si>
    <t>Cotejar que la actuación administrativa descrita en el proyecto de acto administrativo y las decisiones u órdenes que este contiene, concuerden con los elementos probatorios y documentos complementarios que hacen parte del expediente, de acuerdo con la normatividad vigente.</t>
  </si>
  <si>
    <t>Los líderes/revisores de cada proceso revisan los actos administrativos que se proyectan por parte de los abogados sustanciadores de las Subdirecciones; la cual tiene como objetivo identificar que la actuación administrativa descrita en ellos y las decisiones u órdenes concuerden con los elementos probatorios y documentos complementarios que hacen parte del expediente, de acuerdo con la normatividad vigente.</t>
  </si>
  <si>
    <t>El proyecto de acto administrativo en el que se identifique inconsistencias en su contenido, será devuelto inmediatamente al abogado sustanciador, con el fin de que sean subsanadas las irregularidades identificadas.</t>
  </si>
  <si>
    <t>Listado de los actos administrativos revisados por los líderes/revisores de las Subdirecciones,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</si>
  <si>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</si>
  <si>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t>PERMANENTE: Debido a que no es posible establecer una periodicidad ya que la gestión de divulgación de contenidos no tiene fechas estipuladas.</t>
  </si>
  <si>
    <t>La prevención de una posible filtración en la divulgación de información emitida por la ANT.</t>
  </si>
  <si>
    <t xml:space="preserve">Equipo de Comunicaciones revisa y aprueba los mensajes y contenidos  a través de los boletines y solicitudes de prensa, el cual verifique el tipo de información, alcance y usurio final para validar si cumple con los lineamientos de comunicación interno y externo de la entidad. </t>
  </si>
  <si>
    <t>Si el control no ejecuta las acciones para prevenir la consecución del riesgo: i) Se realiza la emisión de una versión oficial para medios de comunicación y opinión pública. Ii) Relacionamiento directo con periodistas. Iii) La realización de un diagnóstico para la detección de una crisis informativa atendiendo las politicas y manuales para tal fin.</t>
  </si>
  <si>
    <t>El control debe aprobar y validar los contenidos en una plantilla que evidencie los filtros de aprobaciones previos a la divulgación en los canales internos y externos.</t>
  </si>
  <si>
    <t xml:space="preserve">La prevención de una posible filtración y divulgación de datos específicos de un negocio jurídico que esté adelantando la ANT en el marco de sus programas institucionales. </t>
  </si>
  <si>
    <t>La prevención de una posible suplantación de la vocería oficial de la ANT.</t>
  </si>
  <si>
    <t>Equipo de Comunicaciones define conjuntamente con la Dirección General los voceros oficiales de la entidad. Asi mismo, se socializa internamente los funcionarios autorizados para ejercer la vocería.</t>
  </si>
  <si>
    <t xml:space="preserve">Si el control no ejecuta las acciones para prevenir la consecución del riesgo i) Se emite la alerta y una comunicación dirigida a la persona que ejerció la vocería no autorizada. Ii) Se realiza la emisión de una versión oficial con el vocero autorizado. </t>
  </si>
  <si>
    <t>Las actividades deben ser acordes a un manual de vocería.</t>
  </si>
  <si>
    <t>Mensual</t>
  </si>
  <si>
    <t>Se investigan y resuelven oportunamente</t>
  </si>
  <si>
    <t>Verificar que los soportes presentados por el aspirante evidencien el cumplimiento de los requistos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</si>
  <si>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certificacionaes PGN, CGR, Policia;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</si>
  <si>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</si>
  <si>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Formato Cumplimiento Requisitos Mínimos GTHU-F-010, diligenciado por el profesional designado.</t>
  </si>
  <si>
    <t>Verificar el cumplimiento de los requisitos exigidos por el empleo a proveer, de acuerdo con los requisitos de Ley y los contemplados en el Manual Específicio de Funciones y de Competencias Laborales de la Agencia.</t>
  </si>
  <si>
    <t>Prevenir la materialización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t>
  </si>
  <si>
    <t>Supervisión en la ejecución de los procedimientos que posibilitan la materializacion del riesgo por parte de los líderes de los equipos internos de la Oficina Jurídica.</t>
  </si>
  <si>
    <t>Matriz de seguimiento al reparto y gestión de los procedimientos que posibilitan la materializacion del riesgo, en la cual se relacionan los radicados de las entradas y de las respuestas dadas por los responsables de proyectarla; y ademas, el concepto, la viabilidad jurídica o el oficio de respuesta con Visto Bueno (VoBo) o la aprobación del/ la lider del grupo interno respectivo.
Sumando a lo anterior, solo para el procedimiento de Cobro Coactivo se anexará la Captura de pantalla con la Trazabilidad en el sistema de gestión documental ORFEO, donde se evidencia la solicitud original de la dependencia de la Agencia, sus anexos y el número de expediente asociado junto con el acto administrativo que libra mandamiento de pago o memorando devolutivo, en ambos casos firmado por el jefe de la Oficina Jurídica.</t>
  </si>
  <si>
    <t>Los líderes y/o revisores de los equipos internos de la Oficina Jurídica solicitarán al responsable de proyectar conceptos y viabilidades jurídicas, ejecutar el cobro coactivo o ejercer la defensa técnica frente a demandas, acciones de tutela y demás requerimientos de los jueces de la república, el requerimiento que dio origen y los demás documentos del expediente, con el fin de supervisar la ejecución de los procedimientos que posibilitan la materializacion del riesgo</t>
  </si>
  <si>
    <t>Prevenir la materialización de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t>
  </si>
  <si>
    <t>Supervisión en la ejecución de los procedimientos que posibilitan la materializacion del riesgo por parte de los líderes de los equipos internos de la Oficina Juridica.</t>
  </si>
  <si>
    <t>Matriz de seguimiento al reparto y gestión de los procedimientos que posibilitan la materializacion del riesgo, en la cual se relacionan los radicados de las entradas y de las respuestas dadas por los responsables de proyectarla; y ademas, el concepto, la viabilidad jurídica o el oficio de respuesta con Visto Bueno (VoBo) o la aprobación del/ la lider del grupo interno respectivo.
Sumando a los anterior, solo para el procedimiento de Cobro Coactivo se anexará la Captura de pantalla con la Trazabilidad en el sistema de gestión documental ORFEO, donde se evidencia la solicitud original de la dependencia de la Agencia, sus anexos y el número de expediente asociado junto con el acto administrativo que libra mandamiento de pago o memorando devolutivo, en ambos casos firmado por el jefe de la oficina Jurídica.</t>
  </si>
  <si>
    <t>Cada vez que se adelante un proceso contractual.</t>
  </si>
  <si>
    <t>Analizar la pertinencia de la modalidad de selección a emplear para determinada contratación, los términos y requisitos definidos en los documentos del proceso y verificar que el proceso contractual esté incluido en el Plan Anual de Adquisiciones (PAABS) de la entidad, así como el cumplimiento de requisitos y condiciones establecidas por parte de los proveedores.</t>
  </si>
  <si>
    <t>El profesional de contratos realizará lo siguiente:
* Constatar autorizaciones o avales del Comité de Contratación de la entidad para llevar a cabo determinados procesos de adquisición de bienes y/o servicios (revisión de Actas de Comité).
* Análisis de los documentos de la fase precontractual (ficha técnica, análisis del sector, estudios previos). Cotejar que estos documentos se encuentren estructurados según las fichas de producto establecidas dentro del Sistema Integrado de Gestión de la Calidad para el proceso de adquisición de bienes y servicios. La necesidad de contratación identificada debe estar incluida en el PAABS.
* En la etapa de selección se debe revisar cuidadosamente que los proveedores cumplan los requisitos de la contratación, mediante cotejo contra lista de chequeo y condiciones definidas en las invitaciones, estudios o pliegos estructurados.</t>
  </si>
  <si>
    <t>Si el profesional de contratos realiza observaciones o identifica desviaciones, es necesario que sean atendidas o subsanadas:
* Complementar información o documentación pendiente por parte de los proveedores.
* Las áreas responsables o equipos de trabajo deben atender y responder las observaciones o comentarios formulados frente a los documentos del proceso (ficha técnica, análisis del sector, estudios previos).</t>
  </si>
  <si>
    <t>Actas de mesas de trabajo.
Correos electrónicos.
(Las mesas de trabajo se realizarán cuando sea requerido, de lo contrario las observaciones se realizarán mediante correos electrónicos).</t>
  </si>
  <si>
    <t>Revisar y verificar el diligenciamiento de los documentos precontractuales a través del acompañamiento a la coordinación contractual y de ser necesario, convocar mesas de trabajo con el propósito de revisar las observaciones y sugerencias técnico-jurídicas correspondientes.</t>
  </si>
  <si>
    <t>Verificar el buen estado y uso de los bienes de la Agencia Nacional de Tierras, a través de un seguimiento al inventario de la entidad</t>
  </si>
  <si>
    <t>Se debe realizar un seguimiento a la verificación de existencia de los bienes de la entidad, confontandolo con la infomración registrada en el aplicativo que tiene dispuesto la Agencia para el control de bienes, con el fin de identificar las pérdidas o daños de los mismos.</t>
  </si>
  <si>
    <t>En el caso de detectar daños o pérdidas en los bienes, se procederá a solicitar por medio del aplicativo Aranda el mantenimiento del bien, para las pérdidas de los bienes se deberá diligenciar el ADMBS-FT-002 INFORME DE PÉRDIDA O FALTANTE DE INVENTARIO y se remitirá a la Oficina de Control Interno Disciplinario.</t>
  </si>
  <si>
    <t>Reporte mensual en donde se indique a detalle la relación de bienes devolutivos de la Agencia Nacional de Tierras, teniendo en cuenta las bajas de la entidad.</t>
  </si>
  <si>
    <t>Revisión a las bases de datos de los bienes devolutivos de la entidad, contenidos en la herramienta de gestión Apoteosys (o la plataforma dispuesta), con el fin de verificar la existencia de los mismos y detectar posibles falatantes del inventario.</t>
  </si>
  <si>
    <t>Verificación del cumplimiento de los requisitos proporcionados para el pago de las cuentas de los colaboradores de la Entidad.</t>
  </si>
  <si>
    <t>El responsable de cada un de las cuentas, debe subir todos los documentos requeridos para la legalización de la cuenta en el Aplicativo KLIC conforme a los requisitos establecidos. La subdirección Administrativa y Financiera las verifica y tramita para su debido pago.</t>
  </si>
  <si>
    <t>Cuando se devuelve y/o se rechaza la cuenta en tramite, el Aplicativo KLIC notifica a el responsable de la cuenta con la debida justificación del rechazo.</t>
  </si>
  <si>
    <t>Reporte de rechazos de cuentas</t>
  </si>
  <si>
    <t>Analizar los rechazos generados por el Aplicativo KLIC de las cuentas radicadas</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</si>
  <si>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</si>
  <si>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</si>
  <si>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</si>
  <si>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</si>
  <si>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</si>
  <si>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</si>
  <si>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</si>
  <si>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</si>
  <si>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No.</t>
  </si>
  <si>
    <t>Riesgo</t>
  </si>
  <si>
    <t>Clasificación</t>
  </si>
  <si>
    <t xml:space="preserve">Causas </t>
  </si>
  <si>
    <t xml:space="preserve">Consecuencias </t>
  </si>
  <si>
    <t>Probabilidad</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</si>
  <si>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</si>
  <si>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</si>
  <si>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</si>
  <si>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</si>
  <si>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</si>
  <si>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</si>
  <si>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</si>
  <si>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</si>
  <si>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</si>
  <si>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</si>
  <si>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</si>
  <si>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</si>
  <si>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</si>
  <si>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</si>
  <si>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</si>
  <si>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</si>
  <si>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</si>
  <si>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</si>
  <si>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</si>
  <si>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</si>
  <si>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</si>
  <si>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</si>
  <si>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</si>
  <si>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</si>
  <si>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</si>
  <si>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</si>
  <si>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</si>
  <si>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</si>
  <si>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</si>
  <si>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CORRUPCIÓN</t>
  </si>
  <si>
    <t>Capacitar a los agentes de servicio al ciudadano sobre:
1. Sanciones disciplinarias - Control Interno Disciplinario.
2. Manejo de situaciones bajo presiones indebidas de partes interesadas
3. Manejo de situaciones difíciles y amenaza.</t>
  </si>
  <si>
    <t>No. De capacitaciones realizadas/No. De capacitaciones programadas</t>
  </si>
  <si>
    <t>Difundir mensajes claves de prevención de la corrupción y gratuidad de trámites de la ANT en los municipios programados, a  través de los espacios de participación comunitaria.</t>
  </si>
  <si>
    <t>No. De Municipios donde se difundieron mensajes claves de prevención de la corrupción y gratuidad de trámites de la ANT/numero de municipios programados para la implementación de POSPR</t>
  </si>
  <si>
    <t>Elaborar la validación catastral de la información levantada fisica y juridicamente durante el barrido predial para municipios programados por Unidades de Intervención territorial.</t>
  </si>
  <si>
    <t>Número Unidades de Intervención validadas/Numero de unidades de intervención programadas para validación</t>
  </si>
  <si>
    <t>Realizar capacitaciones sobre el procedimiento de RESO, incluyendo las consecuencias que acarrea las modificaciones y/o divulgación de información para beneficio de un tercero para inclusión o no al Registro de Sujetos de Ordenamiento.</t>
  </si>
  <si>
    <t>Número de capacitaciones realizadas/Número de capacitaciones programadas</t>
  </si>
  <si>
    <t>Realizar la validación de la información obtenida de los cruces de la consulta del ciudadano en diferentes fuentes externas para inclusión al RESO</t>
  </si>
  <si>
    <t>Numero de informes con la relación de las solicitudes de inclusión o no al RESO derivado de la segunda valoración</t>
  </si>
  <si>
    <t>Actualizar y depurar el inventario de procesos agrarios.</t>
  </si>
  <si>
    <t>Numero de actualizaciones del Inventario de procesos agrarios realizadas/ Numero de actualizaciones inventario de procesos agrarioss programadas</t>
  </si>
  <si>
    <t>Gestionar la sensibilización sobre conflicto de intereses a contratistas y colaboradores de la Dirección de Gestión Jurídica de Tierras y las subdirecciones a cargo .</t>
  </si>
  <si>
    <t xml:space="preserve">Número de gestiones de sencibilizacion realizadas /Numero de gestiones de sencibilizacion programadas </t>
  </si>
  <si>
    <t>Socializar los instrumentos del Sistema Integrado de Gestión del proceso de Seguridad Jurídica sobre la Titularidad de la Tierra y los Territorios a los colaboradores de la Dirección de Gestión Jurídica de Tierras y las Subdirecciones a cargo.</t>
  </si>
  <si>
    <t xml:space="preserve">Número de socializaciones realizadas /Numero de socializaciones programas </t>
  </si>
  <si>
    <t xml:space="preserve">Las respuestas a las solicitudes de información a medios, de igual forma, los datos suministrados a los periodistas deben ser aprobados y deben salir por el Equipo de Comunicaciones - Dirección General. </t>
  </si>
  <si>
    <t>Información suminsitrada x 100 / información divulgada medios de comunicación</t>
  </si>
  <si>
    <t>La creación y socialización por canales internos del Manual de Vocería de la Agencia Nacional de Tierras a los funcionarios y contratistas de la entidad.</t>
  </si>
  <si>
    <t>Socializaciones realizadas a funcionarios y contratista ANT X 100 / Socializaciones programadas</t>
  </si>
  <si>
    <t>Revisión y aprobación de la ficha técnica de cumplimiento de requisitos al momento de realizarse la vinculación del personal a la planta de personal de la ANT</t>
  </si>
  <si>
    <t>(Número de formatos de cumplimiento de requisitos mínimos revisados y aprobados / Número de fucionarios vinculados) X 100</t>
  </si>
  <si>
    <t xml:space="preserve">Actualización y publicación del Normograma </t>
  </si>
  <si>
    <t>Cumplimiento: # de Normogramas actualizados publicado / año</t>
  </si>
  <si>
    <t xml:space="preserve">Celebración de sesiones del Comité de Conciliación de la Entidad </t>
  </si>
  <si>
    <t>Impacto: # de sesiones del comité de Conciliación en el año (evidencia: actas de comité vigencia 2024)</t>
  </si>
  <si>
    <t>Monitoreo a las respuestas que proyectan los responsables de gestionar las providencias judiciales y los requerimientos en procesos de Restitución de Tierras que vinculan a la ANT,  mediante la matriz de seguimiento al reparto y gestión, en la cual se relacionan los radicados de las entradas y de las respuestas dadas por los responsables de proyectarla.</t>
  </si>
  <si>
    <t>Impacto: # de Reportes (via correo electrónico) sobre cantidad de respuestas a providencias judiciales en el marco de acciones de tutela que vinculan a la ANT por trimestre.</t>
  </si>
  <si>
    <t>Elaborar lineamientos, sobre asuntos relacionados con la actividad contractual y el ejercicio de supervisión mediante: Memorando y/o circulares, a la vez de realizar su respectiva socialización</t>
  </si>
  <si>
    <t>Documentos elaborados y socializados</t>
  </si>
  <si>
    <t>Realizar el levantamiento del inventario de la Entidad a nivel nacional</t>
  </si>
  <si>
    <t>Bienes actualizados en la herramienta Apoteosys / Bienes devolutivos de la entidad</t>
  </si>
  <si>
    <t xml:space="preserve">Sensibilización al grupo de gestión financiera sobre la responsabildiad en la verificación del cumplimiento de requisitos para la gestión del pago. </t>
  </si>
  <si>
    <t>Socializaciones realizadas</t>
  </si>
  <si>
    <t xml:space="preserve">Socializar a los contratistas de la entidad sobre la documentación requerida para el trámite de cuentas. </t>
  </si>
  <si>
    <t>Comunicación de socialización</t>
  </si>
  <si>
    <t>ANEXO - Solicitud de modificaciones a la Versión 1 del Mapa de Riesgos de Corrupción</t>
  </si>
  <si>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</si>
  <si>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DEPENDENCIA SOLICITANTE</t>
  </si>
  <si>
    <t>TIPO DE SOLICITUD</t>
  </si>
  <si>
    <t>SOLICITUD</t>
  </si>
  <si>
    <t>JUSTIFICACIÓN</t>
  </si>
  <si>
    <t>CONCEPTO OFICINA DEL INSPECTOR</t>
  </si>
  <si>
    <t>CONCEPTO OFICINA DE PLANEACIÓN</t>
  </si>
  <si>
    <t xml:space="preserve">Brindar información a los usuarios sobre la gratuidad de los trámites que se adelantan en la ANT y hacer de forma visible los canales de atención mediante los cuales los usuarios pueden hacer denuncias ante posibles hechos de corrupción. </t>
  </si>
  <si>
    <t>Publicar y/o informar a los ciudadanos a traves de las carteleras informativas  ubicadas en la oficina de la UGT Caquetá sobre los trámites adelantados por la ANT, asi como mostrar lo canales de atención ante posibles hechos de corrupción e instalar buzones para la recepción de PQRSF.</t>
  </si>
  <si>
    <t>En el caso de conseguir  resultados ante posibles hechos de corrupción para beneficio personal  informar a la oficina inspectora de tierras,asi mismo como a la fiscalia  para que se active la ruta  o el  trámite correspondiente ante la ocurrencia del hecho de corrupción.</t>
  </si>
  <si>
    <t>Evidencia fotografica del banner publicitario en la cartelera institucional de la UGT Caquetá. Elaborar acta de reunión para la apertura del buzon en la que se establezca como objetivo general el registro de cada una de las PQRSF recepcionadas en el mes y su posterior consolidación para presentacion de las evidencias de forma trimestral.</t>
  </si>
  <si>
    <t>Campañas de sensibilización para la ciudadania del territorio frente a los trámites adelantados por la ANT.</t>
  </si>
  <si>
    <t xml:space="preserve">Informar a la ciudadanía sobre la gratuidad en los trámites realizados por la Agencia Nacional de Tierras, de igual manera visibilizar los canales de atención por medio de los cuales se pueden denunciar los posibles hechos de concusión. </t>
  </si>
  <si>
    <t>Publicar información referente a los trámites de la Agencia Nacional de Tierras, así como hacer visibles los canales de atención por medio de los cuales se pueden denunciar los posibles hechos de concusión.</t>
  </si>
  <si>
    <t xml:space="preserve">En caso de obtener resultados de posible riesgo de concusión o cohecho por ofrecer promesa de éxito para beneficio personal, se informa a la Oficina del Inspector de Tierras, para el trámite pertinente. </t>
  </si>
  <si>
    <t>El líder administrativo de la UGT casanare informará a la ciudadania sobre la gratuidad de en los trámites realizados por la ANT, mediante la publicación de dicha información y haciendo visible los canales de atención por medio de los cuales se pueden hacer denuncias. Lo anterior con una periodicidad de 3 meses, en caso de desviaciones se informará a la oficina del inspector de tierras, para el trámite pertinente. La evidencia se consolidará por medio de las grabaciones de las llamadas de call center.</t>
  </si>
  <si>
    <t>Verificar la adecuada atención al ciudadano</t>
  </si>
  <si>
    <t>Aplicando una encuentas al ciudadano donde se cuentione el actuar del funcionario o colaborador</t>
  </si>
  <si>
    <t>Se notificará al jefe inmediato para que se tomen las acciones necesarias para evitar que la situación se siga presentando</t>
  </si>
  <si>
    <t>Encuesta aplicada</t>
  </si>
  <si>
    <t>Aplicar encuesta de consulta ciudadana</t>
  </si>
  <si>
    <t>Coordinar de manera sistematica actividades que evaluen  la atención al ciudadano para garantizar un mejor servicio</t>
  </si>
  <si>
    <t>El funcionario asignado por el coordinador de la UGT HUILA, debe cumplir con el perfil  para esta función, lo cual conlleva  a garantizarnos su autoridad en la actividad, seguidamente debe analizar las diferentes variantes para la prevención, brindando información eficaz y veraz por medios de comunicación, actuar de conformidad con formatos, plantillas y guiones de atención definidos para responder peticiones y llegar a las comunidades para socializar la información deseada.</t>
  </si>
  <si>
    <t>El funcionario responsable debe establecer claramente las actuacionesy roles que desempeñan los funcionarios participantes en la ocurrencia de hechos de concusión o cohesión teniendo en cuenta el orden y responsabilidad que merece cada actuación.</t>
  </si>
  <si>
    <t>Observación a los asuntos recibidos, las PQRD, Lineas internas de atención.</t>
  </si>
  <si>
    <t>Revisión semanal de asuntos de atención al cliente. 
Inspección de las solicitudes recepcionadas de manera presencial y virtual, y revisión de los tiempos de respuesta. Adicionalmente se verifica las actuaciones desarrolladas por la UGT Huila para esta actividad. Adecuar buzon de quejas y reclamos en la oficina de Atención al cliente de la UGT HUILA.</t>
  </si>
  <si>
    <t xml:space="preserve">Cuando los funcionarios pidan dadivas no se materialicen </t>
  </si>
  <si>
    <t>Realizar dialogos constantes con los usuarios</t>
  </si>
  <si>
    <t xml:space="preserve">Se le trasmiten las evidencias al coordinaro lider de la UGT Huila, quien tomara las medidas respectivas ante el caso </t>
  </si>
  <si>
    <t>Informe de entrevistas realizadas mediante la comunicación con los ususarios</t>
  </si>
  <si>
    <t>Socializar y capacitar a los funcionarios delegados para esta función, la politica de la ANT</t>
  </si>
  <si>
    <t>UGT CASANARE - Lider administrativo</t>
  </si>
  <si>
    <t>UGT CUNDINAMARCA - Enlace de planeación y/o jurídico.</t>
  </si>
  <si>
    <t>Validar que los procesos de atención a la ciudadanía en la UGT Magdalena son claros y transparentes.</t>
  </si>
  <si>
    <t>Revisar las PRQRS recibidas y la información de las jornadas de socialización en territorio para identificar casos de cohecho o concusión y situaciones de vulnerabilidad de ocurrencia en la atención a la ciudadanía.</t>
  </si>
  <si>
    <t>Si en la revisión de la información se detectan factores o situaciones de vulnerabilidad o la ocurrencia de delitos  de cohecho o concusión se procede a la notificación de los casos a quien corresponda para las sanciones a las que haya lugar o se realicen los ajustes en los procesos y procedimientos en los protocolos de atención.</t>
  </si>
  <si>
    <t xml:space="preserve">Resultados de la revisión de PQRS e información de las jornadas de socialización en territorio.
Notificación de casos de cohecho o concusión en cuanto se presenten (correos electrónicos).
</t>
  </si>
  <si>
    <t xml:space="preserve">Programación y ejecución de revisión cuatrimestral de PQRS recíbidas e información de jornadas de socialización en terrirorio para la detección de situaciones de vulnerabilidad u ocurrencia de delitos de cohecho o concusión,. </t>
  </si>
  <si>
    <t>UGT MAGDALENA - Lider</t>
  </si>
  <si>
    <t>SECRETARIA GENERAL - Servicio al Ciudadano</t>
  </si>
  <si>
    <t>Revisar las acciones desarrolladas por los colaboradores y funcionarios de la UGT en los tramites solicitados por entidades y la ciudadania</t>
  </si>
  <si>
    <t xml:space="preserve">Mesa de trabajo </t>
  </si>
  <si>
    <t>Revision si se presenta baja participacion por parte de las subdirecciones</t>
  </si>
  <si>
    <t>Acta re reunión, listado de asistencia, registro fotografico, soportes revisados anexados</t>
  </si>
  <si>
    <t>Mesa de trabajo que aborde la revision de las visitas programadas y los tiempos de ejecucion de acuerdo al plan de trabajo anual establecido</t>
  </si>
  <si>
    <t>Verificar la actuacion desarrollada en la UGT en relacion a los PQRSD realizados por parte de la ciudadania</t>
  </si>
  <si>
    <t>jornada de Verificacion de los PQRSD allegados</t>
  </si>
  <si>
    <t>Programacion adicional si no se avanza en las acciones programadas</t>
  </si>
  <si>
    <t>Informe de gestión de PQRSD, Acta re reunión, listado de asistencia, registro fotografico,</t>
  </si>
  <si>
    <t>Jornada enfocada en la revision de las solicitudes recepcionadas de manera presencial y virtual y en la revision de los tiempos de respuesta. Adicionalmente se verifica las actuaciones desarrolladas en la UGT para esta actividad</t>
  </si>
  <si>
    <t>Publicar información referente a los trámites de la Agencia Nacional de Tierras, así como hacer visibles los canales de atención por medio de los cuales se pueden denunciar los posibles hechos de corrupción</t>
  </si>
  <si>
    <t xml:space="preserve">Encuestas de satisfaccion y PQRS por parte de la ciudadania </t>
  </si>
  <si>
    <t xml:space="preserve"> Baja participación por parte de subdirecciones.</t>
  </si>
  <si>
    <t>Mesa de trabajo que aborda la revisión de visitas programadas y tiempos de ejecución.</t>
  </si>
  <si>
    <t xml:space="preserve">UGT CAUCA - Abogado Equipo Base </t>
  </si>
  <si>
    <t>Revisar las acciones desarrolladas por los colaboradores y funcionarios de la UGT en los trámites solicitados por entidades y la ciudadanía:</t>
  </si>
  <si>
    <t>Verificar la actuación desarrollada en la UGT en relación a los PQRSD realizados por parte de la ciudadanía</t>
  </si>
  <si>
    <t>jornada de Verificacion de los PQRSD.</t>
  </si>
  <si>
    <t>Jornada enfocada en la revisión de solicitudes presenciales y virtuales, y verificación de actuaciones en la UGT.</t>
  </si>
  <si>
    <t xml:space="preserve">Número de capacitaciones realizadas / Número de capacitaciones programadas </t>
  </si>
  <si>
    <t>SECRETARIA GENERAL - Equipo servicio al ciudadano</t>
  </si>
  <si>
    <t>UGT CAQUETA - Personal de servicio al ciudadano</t>
  </si>
  <si>
    <t>Capacitar al personal de la UGT casanare en todo lo relacionado a sanciones disciplicarias por casos de concusión. Realizar publicaciones en redes sociales sobre la gratuidad de los trámites realizados por ANT.</t>
  </si>
  <si>
    <t>Capacitaciones realizadas, Número de publicaciones en redes.</t>
  </si>
  <si>
    <t>N° de capacitaciones realizadas</t>
  </si>
  <si>
    <t>UGT CUNDINAMARCA</t>
  </si>
  <si>
    <t>Llevar acabo el monitoreo permanente para evitar que el funcionario cometa actos delictivos.</t>
  </si>
  <si>
    <t>Monitoreo permanente / actividades realizadas</t>
  </si>
  <si>
    <t>Crear base de datos de los ususarios atendidos, para generar comunicacion acertiva entre el funcionario delegado para controlar este riesgo, con el solicitante.</t>
  </si>
  <si>
    <t>Monitoreo base de datos / Usuarios atendidos</t>
  </si>
  <si>
    <t>UGT HUILA - Funcionario delegado</t>
  </si>
  <si>
    <t>UGT HUILA - Funcionario de la SSJ delegado.</t>
  </si>
  <si>
    <t>UGT NARIÑO - Abogado Equipo Base</t>
  </si>
  <si>
    <t>Capacitar a los colaboradores de las UGT en el manejo de las presiones indebidas y las implicaciones de la corrupción en el servicio público</t>
  </si>
  <si>
    <t>Porcentaje de coloboradores capacitados</t>
  </si>
  <si>
    <t>UGT MAGDALENA - Líder</t>
  </si>
  <si>
    <t># publicaciones realizadas/ # publicaciones programadas</t>
  </si>
  <si>
    <t>UGT NARIÑO - Enlace comunicaciones</t>
  </si>
  <si>
    <t>Cumplimiento: (Número de PQRSD gestionadas/Número de PQRSD vencidas)
(La línea base se establecerá al inicio de la vigencia 2023)</t>
  </si>
  <si>
    <t>% Disminucion en quejas y reclamos en un periodo determinado</t>
  </si>
  <si>
    <t xml:space="preserve">UGT VICHADA - Lider administrativo </t>
  </si>
  <si>
    <t>UGT CAUCA - Enlace comunicaciones</t>
  </si>
  <si>
    <t>SUBDIRECCION DE PLANEACION OPERATIVA - Subdirector(@) y/o 
Profesionales sociales</t>
  </si>
  <si>
    <t>SUBDIRECCION DE SISTEMAS DE INFORMACIÓN</t>
  </si>
  <si>
    <t>SUBDIRECCION DE PLANEACION OPERATIVA</t>
  </si>
  <si>
    <t>SUBDIRECCION DE SISTEMAS DE INFORMACION</t>
  </si>
  <si>
    <t>DIRECCION DE GESTION DEL ORDENAMIENTO SOCIAL DE LA PROPIEDAD</t>
  </si>
  <si>
    <t>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t>
  </si>
  <si>
    <t>SUBDIRECCION DE PROCESOS AGRARIOS Y GESTION JURIDICA - Contratista – Líderes/Revisores. 
SUBDIRECCION DE SEGURIDAD JURIDICA - Contratista – Líderes/Revisores</t>
  </si>
  <si>
    <t xml:space="preserve">Mensual </t>
  </si>
  <si>
    <t xml:space="preserve">Asegurar la no corrupcion en cada unas de las acciones realizadas para el cumplimiento de los procesos. </t>
  </si>
  <si>
    <t xml:space="preserve">Seguimiento y vigilancia de apoyo en cada proceso realizado. </t>
  </si>
  <si>
    <t xml:space="preserve">Se elevan a la coordinacion regional para su respectiva investigación. </t>
  </si>
  <si>
    <t>Revision de los procesos y aprobados respectivos en cada uno de los fundamentos mencionados en cuaquier etapa del proceso.</t>
  </si>
  <si>
    <t>Seguimiento mensual de cada una de la funcines desarrolladas por todo el equipo.</t>
  </si>
  <si>
    <t xml:space="preserve">UGT CAQUETA - Equipo seguridad Juridica. </t>
  </si>
  <si>
    <t>Bimestral</t>
  </si>
  <si>
    <t>Verificar que la visita a campo cumpla con la información requerida y documentación completa, según los requisitos exigidos.</t>
  </si>
  <si>
    <t>Verificando que la visita tecnico- jurìdica permita la confrontación de la información registrada en el informe de visita técnica  coincida con la  información del expediente, para determinar si existen observaciones.</t>
  </si>
  <si>
    <t>Se le notifica al propietario del predio las observaciones encontradas y la necesidad de ajustar la cabida y/o linderos, solicitando la informaciòn necesaria</t>
  </si>
  <si>
    <t>Informe técnico-jurídico</t>
  </si>
  <si>
    <t>Verificar que el informe de visita de caracterización del predio este adecuamente diligenciado con registro de resultados de visita jurídica, agronómica y topográfica</t>
  </si>
  <si>
    <t>Evitar malos manejos en la titulación de predios</t>
  </si>
  <si>
    <t>Comunicación entre coordinador y beneficiario para saber el proceso del tramite para la formalización.</t>
  </si>
  <si>
    <t xml:space="preserve">Realizar seguimiento a los encargados de los procesos de titulacion </t>
  </si>
  <si>
    <t xml:space="preserve">Informe sobre el seguimiento y la comunicacion realizada con el beneficiario </t>
  </si>
  <si>
    <t xml:space="preserve">Consolidar base de datos con los solicitantes contactados y en estado de tramite activo. </t>
  </si>
  <si>
    <t>UGT HUILA - profesional designado coordinador de Seguridad Juridica de la UGT Huila</t>
  </si>
  <si>
    <t>Contrastar las actuaciones administrativas de procesos agrarios y formalización de la propiedad rural con la atención al ciudadano para identificar situaciones de vulnerabilidad y posible hechos de concusión o cohecho.</t>
  </si>
  <si>
    <t>Realizar un muestreo de las actuaciones administrativas y contrastrar con las llamadas aleatorias a usuarios para evidenciar debilidades en los procedimientos que puedan conducir a hechos de concusión o cohecho.</t>
  </si>
  <si>
    <t>Si se identifican en  la contrastación de las actuaciones administrativas y las llamadas a usuarios tomar las medidas a las que haya lugar hasta la notificación a la Oficina del Inspector de Tierras.</t>
  </si>
  <si>
    <t xml:space="preserve">Contrastación de las actuaciones administrativas y llamadas aleatorias a usuarios con la identificación de posibles vulnerabilidades.
</t>
  </si>
  <si>
    <t>Realizar ejericicos de contrastación de las actuaciones administrativas de procesos agrarios y formalización de la propiedad rural con llamadas a usuarios para identificar situaciones de vulnerabilidad y posible hechos de concusión o cohecho.</t>
  </si>
  <si>
    <t>Evitar la materialización de la acción</t>
  </si>
  <si>
    <t>Socialización del Código de Integridad y Buen Gobierno de la ANT con los servidores y colaboradores de la UGT Santander, implementando un formulario de preguntas al final de cada sesión, con el fin de retroalimentar y fortalecer el proceso de transferencia del conocimiento</t>
  </si>
  <si>
    <t>Los resultados de los formularios implementados servirán para fortalecer las próximas jornadas de socialización, haciendo especial enfásis en los temas que así lo requieran.</t>
  </si>
  <si>
    <t>Las respuestas a los formularios diligenciados al final de cada jornada de socialización</t>
  </si>
  <si>
    <t>Socialización del contenido del Código de Integridad y Buen Gobierno de la ANT para cada uno de los servidores y colaboradores de la UGT Santander, con el fin de generar espacios de transferencia de conocimiento que demuestren el compromiso de la entidad por evitar la materialización de estos riesgos.</t>
  </si>
  <si>
    <t>Prevenir las causas que potencialmente puedan ocasionar el riesgo</t>
  </si>
  <si>
    <t>Si en el proceso de revisión de los actos administrativos proyectados se observa alguna irregularidad que permita intuir la intención de obtener un beneficio propio o en favor de un tercero, se presentarán los pertinentes informes y demás insumos a la Oficina de Control Interno Disciplinario de la ANT.</t>
  </si>
  <si>
    <t>Se presentarán todos los insumos con que se cuenten a la OCID con el fin de que esta dependencia adopte las decisiones que correspondan conforme a su autonomía y competencias</t>
  </si>
  <si>
    <t>La trazabilidad que se deja de los insumos presentados a la OCID</t>
  </si>
  <si>
    <t>Durante los procedimientos de revisión de actos administrativos proyectados, en cuanto se evidencien irregularidades que permitan intuir la intención de obtener beneficio propio o favorecer a un tercero, se presentará el pertinente informe con evidencias e insumos a la Oficina de Control Interno Disciplinario de la ANT, con el fin de que, conforme a su autonomía y competencias, adopte las decisiones que correspondan en cumplimiento de la Ley.</t>
  </si>
  <si>
    <t>UGT SANTANDER - Líder</t>
  </si>
  <si>
    <t>UGT SANTANDER - Profesionales de las Subidrecciones</t>
  </si>
  <si>
    <t>TRIMESTRAL</t>
  </si>
  <si>
    <t>Evitar las malas actuaciones administrativas de los procesos, reglamentos realizados por la Subdireccion de la Gestión Jurídica</t>
  </si>
  <si>
    <t>De manera jerarquica  desde el inicio del proceso hasta la suscripción de la firma del Director, hacer el seguimiento mensual como acción preventiva y cada cuatrenio hacer la retroalimentacion e informe final a  la oficina del inspector por parte de la coordinación Regional UGT Tolima</t>
  </si>
  <si>
    <t xml:space="preserve">Se revisan, se investigan, se documentan, se informa  y se toman los correctivos pertinentes. </t>
  </si>
  <si>
    <t xml:space="preserve">Lista de chequeos por el on drive mensual , informes cuatrimestrales </t>
  </si>
  <si>
    <t>La actividad de control mensual se llevará acabo por el funcionario publico esté será quien ingrasa la información al oneDrive, seguido, él funcionario designado quien revisará cuatrimestral la información por lista chequeo y será entregada al funcionario delagado por la oficina del Lider de la UGT TOLIMA.</t>
  </si>
  <si>
    <t>UGT TOLIMA -  Profesional de Planeación y Administrativo, y Profesionales del área de Seguridad Jurídica Sobre la Titularidad de la Tierra</t>
  </si>
  <si>
    <t>Según programación</t>
  </si>
  <si>
    <t>Sensibilizar a los equipos de trabajo en las sanciones que se incurren por hacer parte de situaciones de corrupción</t>
  </si>
  <si>
    <t>Al observarse una materialización del riesgo de corrupción al recibir o solicitar dádivas por agilizar, omitir o dilatar un proceso, se debe informar de forma inmediata a la Oficina del Inspector de Tierras</t>
  </si>
  <si>
    <t>En caso de confirmar que un funcionario o contratista está involucrado, se deben tomar las acciones sancionatorias respectivas</t>
  </si>
  <si>
    <t>Listas de asistencia y/o actas de reunión</t>
  </si>
  <si>
    <t>UGT VICHADA - Lider</t>
  </si>
  <si>
    <t>asignado</t>
  </si>
  <si>
    <t>adecuado</t>
  </si>
  <si>
    <t>oportuna</t>
  </si>
  <si>
    <t>prevenir</t>
  </si>
  <si>
    <t>confiable</t>
  </si>
  <si>
    <t>se investigan oportunamente</t>
  </si>
  <si>
    <t>completa</t>
  </si>
  <si>
    <t xml:space="preserve">Realizar seguimiento a los tramites de los procesos agrarios para la formalizacion de la propiedad rural </t>
  </si>
  <si>
    <t>Permanente</t>
  </si>
  <si>
    <t>Sensibilizar a los equipos de trabajo en las sanciones que se incurren por hacer parte de situaciones de cohecho</t>
  </si>
  <si>
    <t>Realizar capacitaciones periodicas a los funcionarios y contratistas de la UGT sobre la importancia de la integridad y la transparencia  en los procesos de la entidad</t>
  </si>
  <si>
    <t xml:space="preserve"> Los líderes de la UGT casanare sensibilizará a los equipos de trabajo en las sanciones que se incurren por hacer parte de situaciones de cohecho, mediante la realización de capacitaciones periodicas, en caso de materialización del riesgo se deben tomar las acciones sancionatorias respectivas. Las evidencias se consolidarán mediante las listas de asistencia y actas de reunión.</t>
  </si>
  <si>
    <t>UGT CASANARE - Líder</t>
  </si>
  <si>
    <t xml:space="preserve">Número de control de asistencia y número de encuestas de las capacitaciones realizadas/ Número de control de asistencia y número de encuestas de las capacitaciones programadas </t>
  </si>
  <si>
    <t>UGT CAQUETA - Abogado Revisor</t>
  </si>
  <si>
    <t>DIRECCION DE GESTION JURIDICA DE TIERRAS</t>
  </si>
  <si>
    <t>SUBDIRECCIÓN DE PROCESOS AGRARIOS Y GESTIÓN JURÍDICA, Y SUBDIRECCIÓN DE SEGURIDAD JURÍDICA</t>
  </si>
  <si>
    <t>Capacitacitar y generar control frente a las causas, acciones y consecuencias que conllevan al riesgo determinado, mediante control de asistencia y encuestas de las capacitaciones realizadas.</t>
  </si>
  <si>
    <t xml:space="preserve">Capacitacitar a los colaboradores y/o funcionarios de la Unidad de Gestión Territorial en la carta del trato digno a la ciudadania  y en los términos establecidos por ley para dar buen trámite a las PQRSF. </t>
  </si>
  <si>
    <t>Socializar modelo de atención al ciudadano</t>
  </si>
  <si>
    <t>Publicar mecanismos de prestacion de servicio atendiendo los resultados obtenidos en las mesas de trabajo</t>
  </si>
  <si>
    <t>Publicar de mecanismos de prestacion de servicio atendiendo los resultados obtenidos en las mesas de trabajo</t>
  </si>
  <si>
    <t>Capacitar a los profesionales jurídicos y técnicos en el procedimiento de formalización y agrarios</t>
  </si>
  <si>
    <t>#Poblacion atendida / # socialización de politica anticorrupción de la UGT Huila</t>
  </si>
  <si>
    <t>1</t>
  </si>
  <si>
    <t>Comunicar al solicitante las politicas antocorrupción de la agencia nacional de tierras de la UGT Huila</t>
  </si>
  <si>
    <t>Socializar la programación de los ejericios y los resultados de la contrastación de las actuaciones administrativas y las llamadas aleatorias a usuarios con  las y los colaborares de a UGT para contribuir a la prevención de hechos de concusión y cohecho.</t>
  </si>
  <si>
    <t>Número de socializaciones realizadas</t>
  </si>
  <si>
    <t>UGT MAGDALENA - Enlaces misionales</t>
  </si>
  <si>
    <t>Realizar de manera permanente la comunicación hacia el ciudadano sobre las políticas de la Agencia Nacional de Tierras de la UGT Tolima, enfatizando que los procesos son gratiutos y que el ciudadano no recibe ni ofrece ningún tipo de prevenda para solucionar sus pretensiones y de ésta manera garantiza el acuerdo de valor de la UGT Tolima.</t>
  </si>
  <si>
    <t>No.de Población Atendida/ No.de Socialización de Política Anticorrupción  de la UGT Tolima</t>
  </si>
  <si>
    <t>UGT TOLIMA - Funcionario delegado</t>
  </si>
  <si>
    <t>Capacitar a los colaboradores de las UGT en el manejo de presiones indebidas</t>
  </si>
  <si>
    <t>Numero de contratistas capacitados/ Total de capacitaciones Programadas</t>
  </si>
  <si>
    <t>UGT VICHADA - Líder</t>
  </si>
  <si>
    <t>Capacitar a los colaboradores de las UGT en la importancia de la integridad</t>
  </si>
  <si>
    <t>Jornadas de capacitación realizadas</t>
  </si>
  <si>
    <t xml:space="preserve">Garantizar la transparencia en el cumplimiento de cada uno de los procesos agrarios y de formalización de la propiedad rural. </t>
  </si>
  <si>
    <t xml:space="preserve">Informe de consolidacion de procesos. </t>
  </si>
  <si>
    <t xml:space="preserve">Garantizar la seguridad jurídica en los procesos administrativos de esta subdirección. </t>
  </si>
  <si>
    <t xml:space="preserve">Realizar una correcta revisión de los actos administrativos emitidos por los responsables de dicha actividad. </t>
  </si>
  <si>
    <t>En el proceso de revisión se debe devolver al funcionario responsable para que corrija el acto administrativo. En caso de que en la revisión no se haya podido evidenciar la desviación y el acto administrativo sea emitido, se debe proceder a la revocatoria directa sin perjuicio de las acciones penales y/o disciplinarias a que haya lugar.</t>
  </si>
  <si>
    <t>Lista de chequeo, visto bueno por los revisores e informe mensual.</t>
  </si>
  <si>
    <t>UGT HUILA - Revisores juridicos SSJ de la UGT Huila</t>
  </si>
  <si>
    <t>Verificar la toma de decisiones a través del registro de actuaciones administrativas en los expedientes de acuerdo con la ley de archivo y gestión documental.</t>
  </si>
  <si>
    <t>Implementar el registro de las actuaciones en cada expediente para el seguimiento y revisión de contenido argumentativo y tesis que determinan el curso de los procesos y las actuaciones administrativas.</t>
  </si>
  <si>
    <t>Si se detectan casos de prevaricato en la revisiones realizadas  comunicar a la Oficina del Inspector de Tierras y en casos de hallazgos de situaciones de riesgo tomar las medidas para ajustar las actuaciones de acuerdo con los procedimientos establecidos.</t>
  </si>
  <si>
    <t>Registro de actuaciones administrativas en los expedientes con parámetros de gestión documental y ley de archivo.</t>
  </si>
  <si>
    <t>Verificar las acciones adelantadas en la formalizacion de la propiedad</t>
  </si>
  <si>
    <t>Jornada de verificacion de los procesos desarrollados y de interes de la subdireccion</t>
  </si>
  <si>
    <t>Listado de los actos administrativos revisados por los líderes/revisores de las Subdirecciones o Unidades de Gestión Territorial, donde contenga el número del expediente y el número del acto administrativo que están en los sistemas de información de la ANT. acta de reunion, listado de asistencia</t>
  </si>
  <si>
    <t>Revisar el proyecto de acto administrativo con el fin de identificar que la actuación administrativa descrita y las decisiones u órdenes concuerden con los elementos probatorios y documentos complementarios que hacen parte del expediente, de acuerdo con la normatividad vigente</t>
  </si>
  <si>
    <t>Jornada de capacitación a los colaboradores de las Unidades de Gestión Territorial, con el fin de que conozcan las sanciones a las cuales son merecedores en caso de incurrir en actos de corrupción</t>
  </si>
  <si>
    <t>Verficar que los informes tecnico juridicos y actos administrativos esten elaborados con los lineamientos establecidos,  y que esten completos en concordancia con los insumos reolectados</t>
  </si>
  <si>
    <t>Revisión previa de los informes tecnico juridicos y actos administrativos contra los insumos recolectados</t>
  </si>
  <si>
    <t>Se deben atender para realizar las correcciones necesariass</t>
  </si>
  <si>
    <t>Listado de informes y actos administrativos revisados y las observaciones por correo que se hayan realizado</t>
  </si>
  <si>
    <t>El Profesional de seguimiento y control UGT Risaralda o quien designe el Cordinador de la UGT Risaralda de manera permanente verificará los informes técnicos jurídicos y actos administrativos verificando los insumos recolectados, realizando las correcciones necesarias cuando amerite y dejando en evidencia a través de listado de informes revisados junto con sus observaciones</t>
  </si>
  <si>
    <t xml:space="preserve">UGT RISARALDA - Profesional de seguimiento y control </t>
  </si>
  <si>
    <t>LLEVAR A CABO SOCIALIZACIÓN Y CONCIENTIZACIÓN DEL RIESGO DE CONCUSIÓN O DE COHECHO Y SUS CONSECUENCIAS</t>
  </si>
  <si>
    <t xml:space="preserve">SOCIALIZAR CON EL EQUIPO DE TRABAJO LOS RIESGOS A QUE SE ENFRENTAN POR EL INTERES DE TERCEROS EN MANIPULAR LAS DECISIONES </t>
  </si>
  <si>
    <t>INFORMAR DE INMEDIATO A LA OFICINA DE INSPECCIÓN DE TIERRAS</t>
  </si>
  <si>
    <t>INFOMRE DE SEGUIMIENTO</t>
  </si>
  <si>
    <t>REUNIÓN DE SOCIALIZACIÓN</t>
  </si>
  <si>
    <t>REVISIÓN CON EL EQUIPO JURIDICO DE LAS DECISIONES PROFERIDAS</t>
  </si>
  <si>
    <t>VERIFICAR SI LOS ACTOS ADMNISTRATIVOS FUERON PROFERIDOS CONFORME A DERECHO Y NO MOTIVADOS POR INTERES INDEBIDO</t>
  </si>
  <si>
    <t>INFORMAR A LA SUBDIRECCIÓN DE SEGURIDAD JURIDICA</t>
  </si>
  <si>
    <t>MEMORANDO DE REPORTE DE NOVEDAD</t>
  </si>
  <si>
    <t>REPORTE DE NOVEDAD A TRAVÉS DE MEMORANDO</t>
  </si>
  <si>
    <t>Los profesionales sustanciadores presentan los actos administrativos proyectados al profesional revisor, con el fin de verificar el cumplimiento de la Ley y del Orden Jurídico, para posteriormente ser presentados al Director Territorial para su aprobación y suscripción.</t>
  </si>
  <si>
    <t>Cualquier error, incongruencia, inexactitud u omisión evidenciada en el proceso de revisión, será informada a los profesionales sustanciadores para que ajuste la proyección del respectivo acto administrativo, con el fin de surtir este procedimiento de revisión nuevamente.</t>
  </si>
  <si>
    <t>La trazabilidad que deja el profesional revisor respecto a la revisión de los actos administrativos proyectados que realiza.</t>
  </si>
  <si>
    <t>Realizar los debidos procedimientos de revisión de los actos administrativos proyectados en el marco de actuaciones administrativas de procesos agrarios o de formalización de la propiedad privada delegados a la UGT Santander, con el fin de veriricar que se ajusten a derecho.</t>
  </si>
  <si>
    <t>Realizar capacitaciones a cada uno de los profesionales que tienen por función adelantar actuaciones administrativas de procesos agrarios o formalización de la propiedad privada en la UGT Santander, con el fin de fortalecer conocimientos y evitar yerros u omisiones en desarrollo del procedimiento</t>
  </si>
  <si>
    <t>Se dejará trazabilidad de las capacitaciones que se realice desde las respectivas desde la propia UGT Santander, implementando un formulario de preguntas y sugerencias para retroalimentar y conocer cuáles son las etapas del procedimiento de procesos agrarios o formalización de la propiedad privada donde más dificultades se evidencian.</t>
  </si>
  <si>
    <t>Las respuestas a los formularios diligenciados al final de cada jornada de capacitación.</t>
  </si>
  <si>
    <t>Capacitación sobre los lineamientos y etapas de las actuaciones administrativas de procesos agrarios y formalización de la propiedad privada, impartidas en favor de los profesionales de los correspondientes equipos misionales, por parte de los profesionales revisores y líderes de equipo de la UGT Santander.</t>
  </si>
  <si>
    <t xml:space="preserve">Revisar de informes. </t>
  </si>
  <si>
    <t>Revisar el registro mensual de las actuaciones administrativas de procesos agrarios y formalización de la propiedad privada rural que se consginan en los expedientes.</t>
  </si>
  <si>
    <t>Capacitar a los colaboradores de las Unidades de Gestión Territorial, con el fin de que conozcan las sanciones a las cuales son merecedores en caso de incurrir en actos de corrupción</t>
  </si>
  <si>
    <t>UGT SANTANDER - líder</t>
  </si>
  <si>
    <t>Realizar una lista de chequeo que garantice la aproximidad de los componentes de verificación de personal designado  por parte del líder de la UGT Tolima, para constatar si cumple con los parámetros establecidos mensualmente, recogiendo un muestreo aleatorio para el análisis de ésta.  Se creará un archivo en on drive para ser gestionado mensualmente.</t>
  </si>
  <si>
    <t>Se procede a realizar una investigación exhaustiva, se toman los correctivos correspondientes</t>
  </si>
  <si>
    <t>UGT TOLIMA - Profesional de Planeación y Administrativo, y Profesionales del área de Seguridad Jurídica Sobre la Titularidad de la Tierra</t>
  </si>
  <si>
    <t xml:space="preserve">Verificar las acciones adelantadas en la formalización de la propiedad:
</t>
  </si>
  <si>
    <t>Jornada de verificacion de los procesos.</t>
  </si>
  <si>
    <t>Baja participacion por parte de las subdirecciones</t>
  </si>
  <si>
    <t>Revisar el proyecto de acto administrativo para asegurar concordancia con normatividad.</t>
  </si>
  <si>
    <t>Anual</t>
  </si>
  <si>
    <t>Realizar cada mes una  socialización de retroalimentación por el funcionario de la subdireccion del área, los hallazgos encontrados en coordinadicon con el Lider de la UGT Huila.</t>
  </si>
  <si>
    <t>numero de socializaciones realizadas/ numero de revisiones ejecutradas.</t>
  </si>
  <si>
    <t xml:space="preserve">Capaicitar a las y los colaboradores en la realización de los registros de las actuaciones administrativas en los expedientes </t>
  </si>
  <si>
    <t># documentos desarrollados/ # documentos programados</t>
  </si>
  <si>
    <t># Capacitaciones realizadas/# Capacitaciones programadas</t>
  </si>
  <si>
    <t>Capacitación sobre los lineamientos y etapas de las actuaciones administrativas de procesos agrarios y formalización de la propiedad privada, impartidas en favor de los profesionales de la UGT Santander.</t>
  </si>
  <si>
    <t>Número de capacitaciones realizadas / Número de capacitaciones programadas</t>
  </si>
  <si>
    <t>UGT SANTANDER - Profesional jurídico revisor / Líder equipo misional</t>
  </si>
  <si>
    <t>No. de  socializaciones de retroalimentación realizadas/No.de Revisiones Ejecutadas</t>
  </si>
  <si>
    <t>UGT TOLIMA - Funcionario administrativo designado por el Líder de la UGTTolima para realizar ésta labor, Profesional de Planeación y Profesional de la Subdirección Jurídica</t>
  </si>
  <si>
    <t>UGT CAUCA - Enlace administrativo</t>
  </si>
  <si>
    <t>Posibilidad de presentarse cohecho, concusión y/o prevaricato, en las actuaciones de algún profesional de la Dirección de Acceso a Tierras, a través de la manipulación y/u omisión de información durante la realización del avalúo comercial para la compra directa de un predio</t>
  </si>
  <si>
    <t>Presencia de intereses particulares o conductas de recibir o solicitar beneficios durante la realización del avalúo comercial, por parte del profesional designado para su realización</t>
  </si>
  <si>
    <t>Durante el reconocimiento predial rural y en la realización del estudio complementarios de la zona</t>
  </si>
  <si>
    <t>Afectación en el logro de indicadores y metas asociadas a compra de predios en actividades misionales</t>
  </si>
  <si>
    <t>Desarrollo de actividades por fuera de las normas, procedimientos, parámetros y criterios establecidos para beneficio propio o de terceros.  Así como, baja inducción y/o capacitación en procesos y procedimientos internos de la DAT relacionados con el riesgo identificado.</t>
  </si>
  <si>
    <t>Investigaciones internas (control interno) o externas (por parte de órganos de control)</t>
  </si>
  <si>
    <t>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t>
  </si>
  <si>
    <t xml:space="preserve">Presencia de intereses particulares o conductas de recibir o solicitar beneficios, por parte de los profesionales asignados en la Subdirección de Acceso a Tierras en Zonas Focalizdas o en el territorio donde haga presencia la ANT, para el estudio de predios objeto de materialización del subsidio </t>
  </si>
  <si>
    <t>Durante todas las etapas de los procedimientos ACCTI-P-016 Materialización del Subsidio - Adquisición del predio y ACCTI-P-017  Materialización del subsidio- Implementación del proyecto productivo</t>
  </si>
  <si>
    <t>Afectación en el logro de indicadores y metas asociadas a la adquisición de predios en zonas focalizadas</t>
  </si>
  <si>
    <t>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t>
  </si>
  <si>
    <t>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t>
  </si>
  <si>
    <t>En la elaboración del informe técnico-jurídico, se puede favorecer intereses a particualres a efectos de establecer el inicio fase adminitrativa y/o judicial</t>
  </si>
  <si>
    <t>Durante el desarrollo de las etapas del procedimiento de Revocatoria Directa, según requisitos establecidos con énfasis en la emisión de la resolución de decisión de fondo del trámite de Revocatoria</t>
  </si>
  <si>
    <t>Desconocimiento de los requisitos establecidos en el Procedimiento ACCTI-P-005 Revocatoria Baldios a Persona Natural -Ley 160/94 y ACCTI-P-014 Titulación de Baldíos POSPR, por parte de colaboradores nuevos del Grupo de Revocatoria</t>
  </si>
  <si>
    <t>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t>
  </si>
  <si>
    <t>Presencia de intereses particulares o conductas de recibir o solicitar beneficios por parte de los profesionales asignados en la subdirección, para la adjudicación de predios baldios en las zonas focalizadas</t>
  </si>
  <si>
    <t>Durante la validación de la información remitida por parte DGOSP, como en la  elaboración del informe técnico jurídico, en el marco del procedimiento único</t>
  </si>
  <si>
    <t>Afectación en el logro de indicadores y metas asociadas a adjudicación de predios baldios y bienes fiscales patrimoniales en los municipios focalizados</t>
  </si>
  <si>
    <t>Desconocimiento de los requisitos establecidos en el Procedimiento ACCTI-P-020 Procedimiento Unico en Municipios Focalizados, para la adjudicación de predios baldios en los municipios focalizados, por parte del equipo profesional asignado</t>
  </si>
  <si>
    <t>Posibilidad de ocurrencia de prevaricato en la adquisición de predios para comunidades étnicas con avaluos mal prácticados, o no aptos para beneficio de terceros.</t>
  </si>
  <si>
    <t>Posibilidad de ocurrencia de hechos de concusión o cohecho en la gestión de las solicitudes de acceso a tierra de las comunidades étnicas tramitadas por la Dirección de Asuntos Étnicos, la Subdirección de Asuntos Étnicos y UGT's donde se delegaron funciones.</t>
  </si>
  <si>
    <t>Presión Externa o Interferencia Política</t>
  </si>
  <si>
    <t>Existencia de intereses particulares y/o privados en predios de comunidades étinicas.</t>
  </si>
  <si>
    <t xml:space="preserve">En cualquier etapa de la ejecución del procedimiento asignado a los diferentes Equipos de formalización por parte de la Subdirección y Dirección de Asuntos Étnicos y de las UGT. </t>
  </si>
  <si>
    <t>Investigaciones Penales, Disciplinarias y Fiscales.</t>
  </si>
  <si>
    <t>Afectación en las relaciones de confianza con las comunidades étnicas.</t>
  </si>
  <si>
    <t>Posibilidad de ocurrencia de hechos de prevaricato en la atención de las solicitudes de acceso a tierra de las comunidades étnicas tramitadas por la Dirección de Asuntos Étnicos, la Subdirección de Asuntos Étnicos y UGT's donde se delegaron funciones</t>
  </si>
  <si>
    <t>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t>
  </si>
  <si>
    <t>Aceptación de dadivas por parte del equipo encargado de desarrollar el proceso en el territorio.</t>
  </si>
  <si>
    <t>Durante la etapa de avaluo comercial y verificacion de requisitos del predio ofertado</t>
  </si>
  <si>
    <t>Inquidad en la distribucion de los recursos destinados a los subsidios.</t>
  </si>
  <si>
    <t xml:space="preserve">Intereses personales  por parte del equipo técnico que desarrolla el proceso de compra de tierras en la UGT, debido a familiaridad, amistad o afinidad con el/los oferentes de tierra. </t>
  </si>
  <si>
    <t>Investigaciones disciplinarias y penales para quien tergiversa la información.</t>
  </si>
  <si>
    <t>Asegurar que a los avalúos realizados se les realice el control de calidad del avalúo</t>
  </si>
  <si>
    <t>Verificar para los procesos de compra de predios, a los cuales se les hizo avalúo, que se les realice también el control de calidad del avalúó, mediante el diligenciamiento de la forma ACCTI-F-023 Control de Calidad del Avalúo</t>
  </si>
  <si>
    <t>Se informa al avaluador para solicitarle su aclaración mediante corrección o ratificación</t>
  </si>
  <si>
    <t>Forma ACCTI-F-023-Control de Calidad de Avalúo</t>
  </si>
  <si>
    <t>El profesional de Compra Directa de Predios verifica de manera permanente que, a los avalúos hechos a los predios destinados para la compra, se les realice el control de calidad del avalúo, registrándolo en la forma ACCTI-F-023 Control de Calidad del Avalúo</t>
  </si>
  <si>
    <t>Realizar reuniones de revisión de avalúos para validar las diferencias resultantes del control de calidad del avalúo</t>
  </si>
  <si>
    <t>Realizando las reuniones de revisión, de forma virtual o presencial, cuando se presenten las diferencias en el  control de calidad del avalúo</t>
  </si>
  <si>
    <t>Informar al propietario la necesidad de rectificación de cabida (área) y/o linderos, revisando el caso y solicitándole los documentos correspondientes, cuando sea necesario</t>
  </si>
  <si>
    <t xml:space="preserve">Listado de asistencia o evidencia de la reunión de revisión de avalúos
</t>
  </si>
  <si>
    <t>El profesional de Compra Directa de Predios realiza las reuniones de revisión, cuando se presenten diferencias en el control de calidad del avalúo frente al avalúo, solictando las explicaciones y/o aclaraciones necesarias, asegurando un buen proceso de compra de predios en cuanto a la etapa de avalúos se refiere</t>
  </si>
  <si>
    <t>DIRECCION DE ACCESO A TIERRAS - (Profesional de Compra Directa DAT)</t>
  </si>
  <si>
    <t>Asegurar que la realización del análisis del predio objeto de materialización de un Subsidio, cumpla con  la verificación jurídica , técnica y ambiental, que corresponda al procedimiento</t>
  </si>
  <si>
    <t>Mediante la verificación de tres expedientes aleatorios al cumplimiento de requisitos según el procedimiento con  registro de las formas:  ACCTI-F-004 VERIFICACIÓN CONDICIONES DEL PROPIETARIO,  ACCTI-F-005 ACCTI-F-006 FORMA USO DE SUELOS Y RESTRICCIONES AMBIENTALES, ACCTI-F-007 FORMA UNIFICADA DE VISITA DE CARACTERIZACION, ACCTI-F-008 FORMA CONCEPTO LEVANTAMIENTO TOPOGRÁFICO, ACCTI-F-009 FORMA CONCEPTO AVALÚO COMERCIAL ACCTI-F-010 FORMA VALORACIÓN INTEGRAL DEL PREDIOFORMA ESTUDIO DE TITULOS, ACCTI-F-080 SOLICITUD PAGO MATERIALIZACIÓN SUBSIDIO, ACCTI-F-091 FORMA CRUCE DE INFORMACIÓN GEOGRÁFICA.</t>
  </si>
  <si>
    <t>En caso que el propietario o predio postulado no cumpla con los requisitos para ser habilitado,  corresponderá  al profesional jurídico o técnico realizar la comunicación oficial informando y solicitando los aspectos susceptibles de corrección, que contribuya a la habilitación  para continuar con  el trámite de materialización del subsidio</t>
  </si>
  <si>
    <t xml:space="preserve">Un acta de verificación de cumplimiento de requisitos
</t>
  </si>
  <si>
    <t>El profesional de la Subdirección de Acceso a Tierras en Zonas Focalizadas verifica, trimestralmente, el cumplimiento de requisitos del(los) propietario(s)  y del predio(s), como condiciones mínimas (jurídicas, técnicas y ambientales) para la materialización del subsidio, mediante la revisión de tres expedientes aleatorios dejando las conclusiones en un acta de revisión</t>
  </si>
  <si>
    <t xml:space="preserve">El Comité de Seguimiento de la SAZF verifica que la implementación del proyecto productivo objeto de materialización de un subsidio, cumpla con los requerimientos técnicos y financieros definidos en cada una de las etapas del procedimiento ACCTI-P-017 Materialización del subsidio- Implementación del proyecto productivo.
</t>
  </si>
  <si>
    <t>Mediante la verificación de tres expedientes aleatorios al cumplimiento de requisitos, según procedimiento, con  registro de las formas:  ACCTI-F-011 FORMA PLAN DE INVERSIÓN Y DE PAGOS, ACCTI-F-012 FORMA EVALUACIÓN Y SELECCIÓN DE PROVEEDORES, ACCTI-F-013 FORMA PLAN DE COMPRAS, ACCTI-F-014 FORMA ACTA DE ENTREGA Y RECIBO A SATISFACCIÓN DE BIENES Y SERVICIOS, ACCTI-F-016 FORMA CONTROL DE SALDOS, ACCTI-F-017 FORMA CIERRE TÉCNICO Y FINANCIERO, ACCTI-F-018 FORMA VALORACIÓN INTEGRAL A LA ESTRUCTURACIÓN PARTICIPATIVA, ACCTI-F-083FORMA DIAGNÓSTICO PROYECTO PRODUCTIVO</t>
  </si>
  <si>
    <t>En caso que exista alguna incosistencia en el proyecto productivo planteado para la ejecución dentro de predio adquirido, se solicita la reformulación del proyecto productivo o la realización de un nuevo plan de inversión o el ajuste en el Comité de Compras</t>
  </si>
  <si>
    <t>Un acta de verificación realizada por el Comité de Seguimiento</t>
  </si>
  <si>
    <t>El profesional de la Subdirección de Acceso a Tierras en Zonas Focalizadas verifica, trimestralmente, el cumplimiento de requisitos  técnicos y financieros en la implementación del proyecto productivo para la materialización del subsidio, mediante la revisión de tres expedientes aleatorios dejando las conclusiones en un acta de revisión</t>
  </si>
  <si>
    <t>SUBDIRECCION DE ACCESO A TIERRAS EN ZONAS FOCALIZADAS - (Profesionales asignados)</t>
  </si>
  <si>
    <t xml:space="preserve">Reducir potenciales demoras que se puedan presentar en el desarrollo de la actuación administrativa de la Revocatoria Directa   </t>
  </si>
  <si>
    <t>Revisando los expedientes o actuaciones administrativas de revoatoria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</si>
  <si>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</si>
  <si>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ACCTI-F-120-Lista de chequeo de revocatoria Ley 160/19994
ACCTI-F-121-Lista de chequeo de revocatoria Decreto Ley 902/2017 
ACCTI-F-097 Matriz de Revocatoria actualizada</t>
  </si>
  <si>
    <t xml:space="preserve">El profesional de la Subdirección de Acceso a Tierras por Demanda y Descongestión verifica, cuando se presente, la realización del impulso de los procesos de revocatoria en curso, constatando el dligenciamiento de la lista de chequeo y/o matriz de revocatoria con el fin de reducir potenciales demoras que se puedan presentar en el desarrollo de la actuación administrativa de la Revocatoria Directa   </t>
  </si>
  <si>
    <t>Asegurar la comunicación a los intervinientes con relación al trámite de revocatoria directa, suministrando respuesta oportuna, empleando como herramienta el formato ACCTI-F-097 Matriz de Revocatoria Directa</t>
  </si>
  <si>
    <t>Recibida la solicitud de Revocatoria Directa, se registra en el formato ACCTI-F-097 Matriz de Revocatoria Directa, según los campos habilitados</t>
  </si>
  <si>
    <t>Se adoptan las medidas correctivas encaminadas a la actualización de los campos de la matriz, así como la información contenida en ella</t>
  </si>
  <si>
    <t>ACCTI-F-097 Matriz de Revocatoria actualizada</t>
  </si>
  <si>
    <t>El profesional de la Subdirección de Acceso a Tierras por Demanda y Descongestión incorpora oportunamente, la solicitud o información de la revocatoria en la forma ACCTI-F-097 Matriz de Revocatoria Directa, con el fin de asegurar la comunicación a los intervinientes</t>
  </si>
  <si>
    <t>SUBDIRECCION DE ACCESO A TIERRAS POR DEMANDA Y DESCONGESTION - (Profesionales asignados)</t>
  </si>
  <si>
    <t xml:space="preserve">Validar la decisión del Acto Administrativo de Apertura, mediante la elaboración del Informe Técnico Jurídico, conforme al procedimiento único.
 </t>
  </si>
  <si>
    <t>Con el análisis de la información recibida de la Subdirección de Sistemas de Información (valoración del sujeto) y de la Subdirección de Planeación Operativa (información técnico-jurídica del predio), se elabora el informe técnico jurídico, para fundamentar la apertura del procedimiento (Acto Administrativo de Apertura)</t>
  </si>
  <si>
    <t>La información faltante será solicitada por el profesional asignado a la dependencia correspondiente, según el desarrollo de las actuaciones administrativas.
Si es de naturaleza privada se remite el expediente a la dependencia encargada.</t>
  </si>
  <si>
    <t xml:space="preserve">Formato  POSPR-F-015 INFORME TÉCNICO JURÍDICO - ITJ
Acto administrativo comunicado o memorando de traslado a la dependencia competente
</t>
  </si>
  <si>
    <t>El profesional de la Subdirección de Acceso a Tierras en Zonas Focalizadas realiza la validación del POSPR-F-015 Informe Técnico Jurídico - ITJ, cuando se presente y con base en el análisis de la información aportada del procedimiento al expediente de los actos administrativos de apertura</t>
  </si>
  <si>
    <t xml:space="preserve">Madiante el Acto Administrativo de Cierre, ratificar el Informe Tecnico Jurídico, conforme al procedimiento único.
</t>
  </si>
  <si>
    <t xml:space="preserve">Con los  resultados del Informe Técnico Jurídico y de la Audiencia Pública de Resultados, se elabora el Acto Administrativo de Cierre
</t>
  </si>
  <si>
    <t xml:space="preserve">Solicitar la pruebas necesarias a las partes o recaudar de oficio, según el desarrollo de las actuaciones administrativas.
</t>
  </si>
  <si>
    <t>Acto administrativo de cierre</t>
  </si>
  <si>
    <t>El profesional de la Subdirección de Acceso a Tierras en Zonas Focalizadas realiza la validación del acto administrativo de cierre, cuando se presente y con base en el análisis de la información aportada del procedimiento al expediente.</t>
  </si>
  <si>
    <t>Verificar que los avaluos cumplan con los requisitos legales</t>
  </si>
  <si>
    <t xml:space="preserve">Revisando los requisitos normativos vigentes </t>
  </si>
  <si>
    <t>Se corrigen y/o  se presentan las denuncias respectivas.</t>
  </si>
  <si>
    <t>Acta de reunión de revisión aleatoria de decisiones.</t>
  </si>
  <si>
    <t>Reunión de seguimiento y revision aleatoria de procesos.</t>
  </si>
  <si>
    <t>UGT CAQUETA - Juridico direccionador de proceso de subsidios en la UGT Caquetá</t>
  </si>
  <si>
    <t>Verificar el cumplimiento de requisitos jurídicos y técnicos en la revisión inicial efectuada por la UGT</t>
  </si>
  <si>
    <t>Se envía requerimiento de documentos o aclaraciones a la entidad pública solicitante, cuando en la revisión inicial jurídica y técnica se determina incumplimiento de requisitos.</t>
  </si>
  <si>
    <t>Una vez establecida la necesidad de aclarar o requerir información adicional, se solicita a las entidades públicas correspondientes (Ministerio de ambiente, CAR, Ministerio del interior, ANH, IGAC, Gobernaciones, Alcaldías, entre otras).</t>
  </si>
  <si>
    <t>Auto de Archivo por Desistimiento Tácito o Experso</t>
  </si>
  <si>
    <t>Realizar la revisión jurídica inicial y técnica de las solicitudes de adjudicación de baldíos a Entidades de Derecho Público-EDP recibidos</t>
  </si>
  <si>
    <t>UGT CUNDINAMARCA -Enlace de planeación y/o jurídico de la UGT Cundinamarca</t>
  </si>
  <si>
    <t>Mediante el diligenciamiento del ACCTI-F-034 Forma Comunicación Requerimiento a Entidades de Derecho Público</t>
  </si>
  <si>
    <t>Se realiza comunicación de requerimiento a Entidades de Derecho Público solicitando la información correspondiente.</t>
  </si>
  <si>
    <t>ACCTI-F-032  Matriz de seguimiento de solicitudes de EDP</t>
  </si>
  <si>
    <t>Actualizar la matriz de seguimiento de solicitudes de Entidades de Derecho Público-EDP, según trámites adelantados.</t>
  </si>
  <si>
    <t>UGT CUNDINAMARCA - Enlace de planeación y/o jurídico de la UGT Cundinamarca</t>
  </si>
  <si>
    <t>Sensibilizar a los funcionarios responsables del proceso sobre las consecuencias de cometer actos de concusión o cohecho</t>
  </si>
  <si>
    <t xml:space="preserve">Capacitaciones con el personal responsable del proceso y realizar encuestas de satisfacción a los ususarios para detectar posibles hechos de corrupción. </t>
  </si>
  <si>
    <t>Se deben informar al lider de la UGT HUILA, quien decide sobre la remisión del caso a las entidades de control.</t>
  </si>
  <si>
    <t>Informes de capacitacion y encuestas realizadas</t>
  </si>
  <si>
    <t>Analisis de la evidencia y datos de indicadores.</t>
  </si>
  <si>
    <t>UGT HUILA - profesional designado de la subdirección de demanda y descongestión UGT Huila</t>
  </si>
  <si>
    <t>Revisar los procesos de gestión de los trámites administrativos de adjudicación de baldíos y bienes fiscales patrimoniales, asignación de subsidios y los demás de reconocimiento de los derechos sobre la tierra a población campesina.</t>
  </si>
  <si>
    <t>Diseñar e implementar un ejercicio periódico de revisión y seguimiento de los trámites administrativos de adjudicación de baldíos y bienes fiscales patrimoniales, asignación de subsidios y los demás de reconocimiento de los derechos sobre la tierra a población campesina.</t>
  </si>
  <si>
    <t>Si en la realización del ejercicio de revisión y seguimiento se identifican vulnerabilidades o posibles situaciones favorables a la ocurrencia de delitos de concusión y cohecho se procede a la notificación a la Oficina del Inspector de Tierras y/o se toman las medidas a las que haya lugar según lo establecido.</t>
  </si>
  <si>
    <t>Ejercicio periódico de revisión y seguimiento de los trámites administrativos de adjudicación de baldíos y bienes fiscales patrimoniales, asignación de subsidios y los demás de reconocimiento de los derechos sobre la tierra a población campesina.</t>
  </si>
  <si>
    <t>Socializar a las y los colaboradores, los resultados de los ejercicios semestrales de revisión y seguimiento de los trámites administrativos de adjudicación de baldíos y bienes fiscales patrimoniales, asignación de subsidios y los demás de reconocimiento de los derechos sobre la tierra a población campesina para realizar los ajustes necesarios y pertinentes a los que haya lugar.</t>
  </si>
  <si>
    <t>Sensibilizar a los funcionarios responsable del proceso sobre las consecuencias de cometer actos de concusión y cohecho.</t>
  </si>
  <si>
    <t>Capacitaciones con el personal responsable del proceso y realizar encuestas de satisfacción a los ususarios para detectar posibles hechos de corrupción.</t>
  </si>
  <si>
    <t>Revisión al detalle de los hallazgos presentados, Se deben informar al lider de la UGT TOLIMA, quien decide sobre la remisión del caso a las entidades de control para tomar los correctivos correspondientes.</t>
  </si>
  <si>
    <t>Informes de Capacitación y encuestas realizadas</t>
  </si>
  <si>
    <t>UGT TOLIMA - Profesional de Planeación y Administrativo, y Profesionales del área de acceso a la tierra y los territorios.</t>
  </si>
  <si>
    <t xml:space="preserve">trimestral  </t>
  </si>
  <si>
    <t xml:space="preserve">Reducir la posibilidad de ocurrencia de hechos de concusión y/o cohecho.  </t>
  </si>
  <si>
    <t xml:space="preserve">Mediante implementación de matriz de seguimiento diligenciada y revisada trimestralmente por el equipo juridico de equipo base, quienes evaluaran la posibilidad de ocurrencia de delitos asociados a la corrupción en terminos de la gestion de tramites administrativos de adjudicación de bienes fiscales patrimoniales, asignación de subsidios y demas relacionados con el reconocimeinto de derechos sobre la tierra a población campesina. </t>
  </si>
  <si>
    <t xml:space="preserve">Sobre estas observaciones se convocara a la o las personas responsables del proceso sobre el cual se tienen algun hallazgo en relación a posibles hechos de corrupción en procura de profundizar en el caso y la información detallada, para apartir de esto determinar si el hecho se dio o no, o si se puede presentar.  
Paralelamente se hace un reporte a coordinación de UGT´s  y oficina del inspector de tierras notificando los hallazgos y procesos que se lleva a cabo.  </t>
  </si>
  <si>
    <t xml:space="preserve">Actas de reunión de equipo juridico equipo base en la cual se deje nota de la revisión de lso casos y diligenciamiento de la matriz. 
Del mismo modo la matriz diligenciada servira como evidencia de este control.  </t>
  </si>
  <si>
    <t xml:space="preserve">Seguimiento trimestral  a casos de adjudicación de baldíos y bienes ficales patrimoniales, asignación de subsidios, reconocimeinto de derechos sobre la tierra a camepesinos.  Dicho seguimiento será realizado mediante reuniones del equipo juridico quienes diligenciaran durante el encuentro matriz de seguimiento previamente diseñada teniendo en cuenta factores claves para identificar posibles practicas asociadas a los delitos de cohecho y  concusión.  </t>
  </si>
  <si>
    <t xml:space="preserve">UGT VALLE DEL CAUCA - Profesionales jurídicos Equipo base  </t>
  </si>
  <si>
    <t>Realizar capacitación sobre PAAC-MRC a profesionales de Compra Directa de la DAT</t>
  </si>
  <si>
    <t>Número de colaboradores capacitados en PAAC-MRC / Número de colaboradores de Compra Directa</t>
  </si>
  <si>
    <t>Realizar capacitación a profesionales de Compra Directa sobre ACCTI-P-010 Procedimiento de Compra Directa de Predios con enfasis en los riesgos y controles aprobados en el procedimiento</t>
  </si>
  <si>
    <t>Número de colaboradores capacitados en ACCTI-P-010 / Número de colaboradores de Compra Directa</t>
  </si>
  <si>
    <t>Realizar capacitación sobre PAAC-MRC a profesionales del grupo funcional de subsidios en  Zonas Focalizadas de la DAT</t>
  </si>
  <si>
    <t xml:space="preserve">Número de colaboradores capacitados en PAAC-MRC / Número de colaboradores de Subsidios </t>
  </si>
  <si>
    <t>Capacitar a los profesionales de las UGT´s que implementen los procedimientos ACCTI-P-016 MATERIALIZACIÓN DEL SUBSIDIO - ADQUISICIÓN DEL PREDIO- ACCTI-P-017 MATERIALIZACIÓN DEL SUBSIDIO - APOYO PARA CUBRIR LOS REQUERIMIENTOS FINANCIEROS DE LA IMPLEMENTACIÓN DEL PROYECTO PRODUCTIVO.</t>
  </si>
  <si>
    <t>Número de colaboradores capacitados en ACCTI-P-016 y ACCTI-P-017 / Número de colaboradores de de las UGT´s que implementen los procedimientos ACCTI-P-016 y ACCTI-P-017</t>
  </si>
  <si>
    <t>Realizar capacitación sobre PAAC-MRC a profesionales de Revocatoria Directa de la SATDD</t>
  </si>
  <si>
    <t>Número de colaboradores capacitados en PAAC-MRC / Número de colaboradores de Revocatoria Directa</t>
  </si>
  <si>
    <t>Capacitar a los colaboradores de Revocatoria Directa de la SATDD sobre el procedimiento ACCTI-P-005 Revocatoria Directa del Acto de Adjudicación de Baldios a Persona Natural, ACCTI-P-014 Revocatoria de Titulación de Baldíos en el Marco del Procedimiento Único De Ordenamiento Social De La Propiedad Rural y ADMBS-P-007 Reconstrucción de Expedientes</t>
  </si>
  <si>
    <t>Número de colaboradores capacitados en ACCTI-P-005 y ACCTI-P-014 / Número de colaboradores de de las UGT´s que implementen los procedimientos ACCTI-P-016 y ACCTI-P-017</t>
  </si>
  <si>
    <t>Realizar capacitación sobre PAAC-MRC a profesionales de zonas focalizadas de reconocimiento de derechos</t>
  </si>
  <si>
    <t>Número de colaboradores capacitados en PAAC-MRC / Número de colaboradores de zonas focalizadas de reconocimiento de derechos</t>
  </si>
  <si>
    <t>Capacitar a los profesionales de SATZF en el Procedimiento ACCTI-P-020 Procedimiento único vigente.</t>
  </si>
  <si>
    <t>Número de colaboradores capacitados en ACCTI-P-020 / Número de colaboradores de SATZF</t>
  </si>
  <si>
    <t>DIRECCION DE ACCESO A TIERRAS - (Profesional de enlace)</t>
  </si>
  <si>
    <t>DIRECCION DE ACCESO A TIERRAS - (Profesional de enlace de compra de predios)</t>
  </si>
  <si>
    <t>SUBDIRECCION DE ACCESO A TIERRAS POR ZONAS FOCALIZADAS -(Profesionales  encargados de los grupos adquisición y Proyecto Productivo)</t>
  </si>
  <si>
    <t>SUBDIRECCION DE ACCESO A TIERRAS POR ZONAS FOCALIZADAS - (Profesional encargado del Grupo Funcional de Barrido predial)</t>
  </si>
  <si>
    <t>SUBDIRECCION DE ACCESO A TIERRAS POR DEMANDA Y DESCONGESTION - (Profesional encargado del Grupo Funcional de Revocatoria Directa)</t>
  </si>
  <si>
    <t>Número de capacitaciones realizadas/  Número de capacitaciones programadas</t>
  </si>
  <si>
    <t>Capacitacitar a los colaboradores y/o funcionarios de la  UGT sobre la normatividad aplicable al procedimiento y divulgacion del procedimiento a traves de la cartelera pública de la UGT Caquetá para conocimiento de la ciudadania.</t>
  </si>
  <si>
    <t>UGT CAQUETA - Juridico direccionador del proceso de subsidios en la UGT Caquetá.</t>
  </si>
  <si>
    <t>Reuniones y capacitaciones sobre los requisitos de adjudicación de bienes baldios desarrollados en cada una de las etapas procesales por los profesionales jurídicos y técnicos.</t>
  </si>
  <si>
    <t xml:space="preserve">Número de capacitaciones evidenciadas de forma mensual/ Número de control de asistencia a las reuniones </t>
  </si>
  <si>
    <t>UGT CAQUETA - Abogado senior</t>
  </si>
  <si>
    <t>Realizar capacitación sobre los requisitos para adjudicar a Entidades de Derecho Público</t>
  </si>
  <si>
    <t>Profesionales capacitados</t>
  </si>
  <si>
    <t>Capacitar a los colaboradores de EDP sobre el ACCTI-P-001 procedimiento de adjudicación de baldíos a EDP</t>
  </si>
  <si>
    <t>Realizar un analisis y evaluación del riesgo, donde se pueda verificar mediante un check list los avances  de manera aleatoria los avances en los requisitos exigidos.</t>
  </si>
  <si>
    <t>#Revisiones al seguimeinto /Encuestas de satisfacción</t>
  </si>
  <si>
    <t>UGT HUILA - personal designado por el lider de la UGT HUILA.</t>
  </si>
  <si>
    <t>Realizar un análisis y evaluación del riesgo, donde se pueda verificar mediante un Check List de manera aleatoria los avances en los cumplimientos de los requisitos exigidos</t>
  </si>
  <si>
    <t>No. revisiones al seguimiento/las encuestas que se realizarán de satisfaccion al servicio prestado</t>
  </si>
  <si>
    <t xml:space="preserve">Charlas de sensibilización sobre el correcto procedimiento de adjudicación y titulación a comunidades campesinas </t>
  </si>
  <si>
    <t xml:space="preserve"># de charlas realizadas/#de charlas programadas  </t>
  </si>
  <si>
    <t xml:space="preserve">UGT VALLE DEL CAUCA - profesionales sociales y juridicos equipo base UGT Valle dell Cauca  </t>
  </si>
  <si>
    <t xml:space="preserve">Socialización mapa de riesgos de corrupción e identificación de otros posibles riesgos  </t>
  </si>
  <si>
    <t xml:space="preserve">#de socializaciones realizadas/#de socializaciones programadas  </t>
  </si>
  <si>
    <t xml:space="preserve">UGT VALLE DEL CAUCA - Profesional en planeación UGT Valle del Cauca  </t>
  </si>
  <si>
    <t>UGT CAQUETÁ 
- Agentes técnicos de servicio al ciudadano.</t>
  </si>
  <si>
    <t>UGT CASANARE 
- Lider administrativo</t>
  </si>
  <si>
    <t xml:space="preserve">UGT CAUCA 
- Abogado Equipo Base </t>
  </si>
  <si>
    <t>UGT CUNDINAMARCA 
- Enlace de planeación y/o jurídico.</t>
  </si>
  <si>
    <t>UGT HUILA 
- Profesional asignado.</t>
  </si>
  <si>
    <t>UGT HUILA 
-Profesional asignado</t>
  </si>
  <si>
    <t>UGT MAGDALENA 
- Lider</t>
  </si>
  <si>
    <t>UGT NARIÑO 
- Abogado Equipo Base</t>
  </si>
  <si>
    <t>UGT VICHADA 
- Lider administrativo</t>
  </si>
  <si>
    <t>UGT AMAZONAS</t>
  </si>
  <si>
    <t>UGT ANTIOQUIA</t>
  </si>
  <si>
    <t>UGT ARAUCA</t>
  </si>
  <si>
    <t>UGT ATLANTICO</t>
  </si>
  <si>
    <t>UGT BOLIVAR</t>
  </si>
  <si>
    <t>UGT BOYACA</t>
  </si>
  <si>
    <t>UGT CALDAS</t>
  </si>
  <si>
    <t>UGT CASANARE</t>
  </si>
  <si>
    <t>UGT CAUCA</t>
  </si>
  <si>
    <t>UGT CESAR</t>
  </si>
  <si>
    <t>UGT CHOCO</t>
  </si>
  <si>
    <t>UGT CORDOBA</t>
  </si>
  <si>
    <t>UGT GUAINIA</t>
  </si>
  <si>
    <t>UGT GUAVIARE</t>
  </si>
  <si>
    <t>UGT LA GUAJIRA</t>
  </si>
  <si>
    <t>UGT META</t>
  </si>
  <si>
    <t>UGT NARIÑO</t>
  </si>
  <si>
    <t>UGT NORTE DE SANTANDER</t>
  </si>
  <si>
    <t>UGT PUTUMAYO</t>
  </si>
  <si>
    <t>UGT QUINDIO</t>
  </si>
  <si>
    <t>UGT RISARALDA</t>
  </si>
  <si>
    <t>UGT SAN ANDRES</t>
  </si>
  <si>
    <t>UGT SUCRE</t>
  </si>
  <si>
    <t>UGT VALLE DEL CAUCA</t>
  </si>
  <si>
    <t>UGT VAUPES</t>
  </si>
  <si>
    <t>UGT VICHADA</t>
  </si>
  <si>
    <t>UGT SANTANDER</t>
  </si>
  <si>
    <t xml:space="preserve">Revisión bimensual de la gestión a los procedimientos de formalización cumplidores de meta de las Comunidades Étnicos. </t>
  </si>
  <si>
    <t>Elaborar un acta de seguimiento.</t>
  </si>
  <si>
    <t>Se escala la situación evidenciada a la Dirección de Asuntos Étnicos.</t>
  </si>
  <si>
    <t>Acta de seguimiento elaborada.</t>
  </si>
  <si>
    <t>Realizar gestión a los procedimientos cumplidores de meta para la vigencia 2024, para Comunidades Étnicas.</t>
  </si>
  <si>
    <t>SUBDIRECCION DE ASUNTOS ETNICOS</t>
  </si>
  <si>
    <t>UGT HUILA</t>
  </si>
  <si>
    <t>UGT TOLIMA</t>
  </si>
  <si>
    <t>Cada vez que se revise el avalúo de un predio a adquirir un predio.</t>
  </si>
  <si>
    <t>Verificar que la información del avaluo este completa y tenga control de calidad</t>
  </si>
  <si>
    <t>Realizar de un debido control de calidad al Informe de Avaluo Comercial y el respectivo diligenciamiento del formato de aprobación del avalúo.</t>
  </si>
  <si>
    <t xml:space="preserve">Si el encargado de elaborar el avaluo no lo entrega en debida forma, debe atender y subsanar las observaciones de la ANT. </t>
  </si>
  <si>
    <t>Correo electrónico u Oficio mediante el cual se hace las observaciones al Informe de Avalúo para que subsane.</t>
  </si>
  <si>
    <t>Ejercicio de verificacion,  control de seguimiento, de analiisis  al avaluo comercial, y a partir  al Informe de Avalúo para subsane y se pueda seguir con la actividad de adquisición.</t>
  </si>
  <si>
    <t xml:space="preserve">Cada vez que practique la visita tecnica para la adquisicion de  un predio </t>
  </si>
  <si>
    <t>Verificar que la visita tecnica integral para conocer y establecer la cosmovision de la comunidad y la viabilidad agroambiental y economica del predio , este bien realizada</t>
  </si>
  <si>
    <t xml:space="preserve">Realizar de un debido control de calidad al informe de visita al predio, que se hace cuando se tenga el levantamiento topografico, por parte del lider de compras </t>
  </si>
  <si>
    <t xml:space="preserve">Se retroalimientaln y se hacen los ajustes </t>
  </si>
  <si>
    <t xml:space="preserve">Correo electrónico  que se envie al profesional agroambiental quien practico la visita tecnica, se hacen las observaciones y se piden ajustes </t>
  </si>
  <si>
    <t xml:space="preserve">Ejercicio de verificacion,  control de seguimiento, de analiisis  a la visita tecnica y al levantamiento topografico  por parte del lider de compras </t>
  </si>
  <si>
    <t>DIRECCION DE ASUNTOS ETNICOS</t>
  </si>
  <si>
    <t>Elaborar mesas técnicas de comites de avalúos para tener retroalimentación de los diferentes avalúos en la DAE.</t>
  </si>
  <si>
    <t>Mesas técnicas realizadas/Mesas técnicas programadas</t>
  </si>
  <si>
    <t xml:space="preserve">Se exigen registros fotograficos de la visita tecnica al predio, y que siempre este acompañado el profesional agroambiental por el propietario y la comunidad y firman el acta de visita tecnica </t>
  </si>
  <si>
    <t xml:space="preserve">Numero de visitas realizadas/numero de visitas programadas </t>
  </si>
  <si>
    <t>Realizar capacitaciones a funcionarios y contratistas incluyendo las UGTS sobre  los procesos, procedimientos de formalización de territorios étnicos, así como las consecuencias legales y penales por la dilación y/o priorización  a favor o en contra de comunidades étnicas.</t>
  </si>
  <si>
    <t>Número de socializaciones realizadas/Número de socializaciones programadas</t>
  </si>
  <si>
    <t>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t>
  </si>
  <si>
    <t>Presencia de intereses particulares o conductas del profesional designado por SATN, que conlleve a recibir o solicitar beneficios en la verificación del estudio del caso recibido para limitación de la propiedad</t>
  </si>
  <si>
    <t>Durante  el trámite de la  solicitud de limitación a la propiedad para decidir el sentido de la respuesta frente al cumplimiento de requisitos</t>
  </si>
  <si>
    <t>Detrimento patrimonial o defraudación, tanto de los particulares como del Estado</t>
  </si>
  <si>
    <t>Desconocimiento de los requisitos establecidos en el Procedimiento ADMTI-P-006 Limitación a la Propiedad por parte de colaboradores que ingresan al grupo de LP en la SATN</t>
  </si>
  <si>
    <t>Posibilidad de presentarse cohecho, concusión y/o prevaricato,  en las actuaciones de algún profesional de la Subdirección de Administración de Tierras de la Nación, sobre adjudicación de baldíos a Entidades de Derecho Público</t>
  </si>
  <si>
    <t>Presencia de intereses particulares o conductas del profesional designado por SATN, que conlleve a recibir o solicitar beneficios para la adjudicación de terrenos baldíos de la Nación a favor de Entidades de Derecho Público.</t>
  </si>
  <si>
    <t>Durante el  desarrollo del procedimiento, con énfasis en la aceptación de la solicitud y en la expedición del acto administrativo de la decisión</t>
  </si>
  <si>
    <t>Afectación en el logro de indicadores y metas asociadas a Entidades de Derecho Público aprobadas en la SATN</t>
  </si>
  <si>
    <t>Desconocimiento de los requisitos establecidos en el Procedimiento de Adjudicación de Baldíos a Entidades de Derecho Público por colaboradores que ingresan al grupo de EDP en la SATN.</t>
  </si>
  <si>
    <t>Posibilidad de ocurrencia de hechos de concusión o cohecho en la gestión de los trámites administrativos de caducidad administrativa y condición resolutoria realizados por las UGT .</t>
  </si>
  <si>
    <t>En las tareas desarrolladas por las UGT</t>
  </si>
  <si>
    <t>Riesgo 9</t>
  </si>
  <si>
    <t>Verificar que las solicitudes por limitaciones de la propiedad tramitadas cumplan con los requisitos legales</t>
  </si>
  <si>
    <t>Revisando los requisitos normativos vigentes y los contenidos en el ADMTI-I-001 Instructivo de Tipos de Limitación a la Propiedad, para determinar el tipo de tramite de LP  que aplica según documentos aportados.</t>
  </si>
  <si>
    <t>Se requiere a través de oficio al peticionario, la documentación faltante. Transcurrido el mes (desde la recepción efectiva del requerimiento efectuado al peticionario por la ANT) sin que se allegare la documentación solicitada, se producirá el desistimiento tácito.</t>
  </si>
  <si>
    <t>Comunicaciones de Limitación a la Propiedad con vistos buenos</t>
  </si>
  <si>
    <t>Registrar en cada decisión de Limitación a la Propiedad proferida, la validación por parte del líder de Limitación o delegado a la Propiedad y/o el Asesor de la Subdirección de Administración de Tierras de la Nación-SATN.</t>
  </si>
  <si>
    <t>Verificar el cumplimiento del procedimiento de Limitación a la Propiedad según documentos aportados en la solicitud, acorde con requisitos normativos</t>
  </si>
  <si>
    <t>Revisar por parte del Profesional Líder de LP, las decisiones administrativas definidas frente a Limitación a la Propiedad, registrando visto bueno en el trámite  como control previo antes de firma del Subdirector.</t>
  </si>
  <si>
    <t>Se informa al profesional designado y se realiza el ajuste correspondiente para decisión administrativa final sobre limitación a la propiedad</t>
  </si>
  <si>
    <t>Acta de reunión de revisión aleatoria de decisiones sobre Limitación a la Propiedad</t>
  </si>
  <si>
    <t>El profesional líder del grupo de LP garantiza el cumplimiento del procedimiento de Limitaciones a la Propiedad, mediante la revisión trimestral a dos decisiones administrativas.</t>
  </si>
  <si>
    <t>Verificar el cumplimiento de requisitos jurídicos y técnicos en la revisión inicial efectuada por la SATN.</t>
  </si>
  <si>
    <t>ACCTI-F-065 Forma Auto de Archivo por Desistimiento Tácito o Experso</t>
  </si>
  <si>
    <t>El profesional de la Subdirección de Administración de Tierras de la Nación realiza la revisión jurídica inicial y técnica de las solicitudes de adjudicación de baldíos a Entidades de Derecho Público-EDP, recibidos en la Subdirección SATN, para enviar requerimiento de documentos faltantes o aclaraciones</t>
  </si>
  <si>
    <t>Verificar el cumplimiento de requisitos jurídicos y técnicos en la revisión inicial efectuada por la SATN</t>
  </si>
  <si>
    <t>El profesional de la Subdirección de Administración de Tierras de la Nación actualiza la matriz de seguimiento de solicitudes de Entidades de Derecho Público-EDP, según trámites adelantados, verificando el cumplimiento de requisitos jurídicos y técnicos en la revisión inicial efectuada por la SATN</t>
  </si>
  <si>
    <t>SUBDIRECCION DE ADMINISTRACION DE TIERRAS DE LA NACION  (Profesionales asignados)</t>
  </si>
  <si>
    <t>Realizar capacitación sobre PAAC y riesgos de corrupción a profesionales de Limitaciones a la Propiedad de la SATN.</t>
  </si>
  <si>
    <t>Número de colaboradores capacitados en PAAC-MRC / Número de colaboradores de Limitaciones a la Propiedad</t>
  </si>
  <si>
    <t>Capacitar a los colaboradores de LP sobre el ADMTI-P-006 procedimiento de Limitación a la Propiedad e ADMTI-I-001 Instructivo de Tipos de limitación a la Propiedad.</t>
  </si>
  <si>
    <t>Número de colaboradores capacitados en ADMTI-P-006 / Número de colaboradores de Limitaciones a la Propiedad</t>
  </si>
  <si>
    <t>Realizar capacitación sobre PAAC a profesionales de Entidades de Derecho Público de la SATN.</t>
  </si>
  <si>
    <t>Número de colaboradores capacitados en PAAC-MRC / Número de colaboradores de EDP</t>
  </si>
  <si>
    <t>Número de colaboradores capacitados en ACCTI-P-001 / Número de colaboradores de EDP</t>
  </si>
  <si>
    <t>DIRECCION DE ACCESO A TIERRAS (Profesional de enlace)</t>
  </si>
  <si>
    <t>SUBDIRECCION DE ADMINISTRACION DE TIERRAS DE LA NACION (Profesional líder del Grupo de Limitación a la Propiedad)</t>
  </si>
  <si>
    <t>SUBDIRECCION DE ADMINISTRACION DE TIERRAS DE LA NACION (Profesional líder del Grupo de EDP)</t>
  </si>
  <si>
    <t>Posibilidad de ocurrencia de revelación de secreto, por publicación de información reservada o clasificada sobre los los predios que han sido ofertados a la entidad.</t>
  </si>
  <si>
    <t>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t>
  </si>
  <si>
    <t>Posibilidad de ocurrencia de utilización indebida de información oficial privilegiada, cuando un colaborador no autorizado, asuma la representación de la entidad frente a los medios de comunicación y la opinión pública.</t>
  </si>
  <si>
    <t>DIRECCION GENERAL
- Equipo de Comunicaciones</t>
  </si>
  <si>
    <t>SUBDIRECCION DE TALENTO HUMANO - Profesionales que realizan verificacion de requisitos mínimos</t>
  </si>
  <si>
    <t>OFICINA JURIDICA  - Lideres y/o revisores de equipos internos a cargo de los procedimientos que posibilitan la materializacion del riesgo.</t>
  </si>
  <si>
    <t>OFICINA JURIDICA - Lideres y/o revisores de equipos internos a cargo de los procedimientos que posibilitan la materializacion del riesgo.</t>
  </si>
  <si>
    <t>Posibilidad de ocurrencia de celebración indebida de contratos en la adquisición de bienes y servicios de la ANT</t>
  </si>
  <si>
    <t>Posibilidad de incurrir en peculado con los bienes devolutivos de la Agencia Nacional de Tierras.</t>
  </si>
  <si>
    <t>SECRETARIA GENERAL - Coordinacion para la Gestión Contractual</t>
  </si>
  <si>
    <t>SUBDIRECCION ADMINISTRATIVA Y FINANCIERA - Almacenista</t>
  </si>
  <si>
    <t>SUBDIRECCION ADMINISTRATIVA Y FINANCIERA</t>
  </si>
  <si>
    <t>SECRETARIA GENERAL - Coordinación Para la Gestión Contractual</t>
  </si>
  <si>
    <t>OFICINA JURIDICA - Lider de equipo interno de conceptos</t>
  </si>
  <si>
    <t>OFICINA JURIDICA - Lider de equipo interno de Representación Judicial</t>
  </si>
  <si>
    <t>OFICINA JURIDICA - Lider o revisor de equipo interno de tutelas - Lider o revisor de equipo interno de Restitucion de tierras</t>
  </si>
  <si>
    <t>SUBDIRECCION DE TALENTO HUMANO - Subdirector (a)</t>
  </si>
  <si>
    <t>Evitar que ocurran actos de concusión o cohecho en la gestión de solicitudes de procesos administrativos de formalización en favor de comunidades</t>
  </si>
  <si>
    <t>Charla con los miembros del equipo de Asuntos Etnicos relacionados con el tramite de los procedimientos administrativos de formalizacion.</t>
  </si>
  <si>
    <t>En el caso de advertir posibles hechos de corrupción para beneficio personal  informar a la oficina inspectora de tierras, oficina de control interno de la ANT y demás entes comptetentes para que se realice el trámite correspondiente.</t>
  </si>
  <si>
    <t>Documentos realizado, envios realizados, listados de asistencia, ayuda memoria, fotografias  o videos, según sea el caso.</t>
  </si>
  <si>
    <t>Campañas de sensibilización, fomacion y promocion de la transparencia dirigidas a los miembros y colaboradores de la ANT, así como para la ciudadania del territorio frente a los trámites adelantados por la ANT. Con revision preriódica.</t>
  </si>
  <si>
    <t>UGT CAQUETA - Abogado Lider - Equipo de Asuntos Étnicos</t>
  </si>
  <si>
    <t>Asegurar que la entidad cumpla con las leyes y regulaciones pertinentes, así como con estándares éticos en la gestión de solicitudes de procedimientos administrativos de formalización (constitución y ampliación).</t>
  </si>
  <si>
    <t>Dialogo explicativo y actualizaciones sobre el marco juridico de los proceso administrativas de formalizacion.</t>
  </si>
  <si>
    <t xml:space="preserve">UGT CAQUETA - Abogado Lider - Equipo de Asuntos Étnicos </t>
  </si>
  <si>
    <t>Verificar que los expedientes de condición resolutoria y/o caducidad adminsitrativa se encuentren en término para adelantar el respectivo proceso sancionatorio.</t>
  </si>
  <si>
    <t>Revisando por parte del profesional responsable del proceso que de acuerdo a la normatividad vigente, el concepto emitido por la oficina jurídica de la ANT frente al particular y/o la Resolución de adjudicación del Subdidio, el expediente todavía se encuentre en término para iniciar el proceso sancionatorio, y finalmente proyectando el informe jurídico respectivo, para finalmente registrarlo en la matriz de seguimiento.</t>
  </si>
  <si>
    <t xml:space="preserve">El líder del equipo verifica a través del informe jurídico si efectivamente se está dando cumplimiento a los lineamientos normativos en cuanto al computo del termino, si efectivamente se cumple tan condición se procede a registrar la información en la matriz, y si por el contrario existen incosistencias se deberá informar al profesional a cargo del proceso mediante correo electrónico que  procesa a adelantar el ajuste respectivo. </t>
  </si>
  <si>
    <t>Informe jurídico, matriz de seguimiento y pantallazo trazabilidad correo electrónico.</t>
  </si>
  <si>
    <t>Realizar la revisión jurídica y la validación por parte del líder del equipo, así mismo actualizar la matriz de seguimiento,  según trámites adelantados.</t>
  </si>
  <si>
    <t>UGT CAQUETA - Profesional encomendado para adelantar el proceso del El equipo misional de la subdirección de Administración de Tierras de la Nación en la UGT Caquetá.</t>
  </si>
  <si>
    <t>Capacitacion y generacion de control frente a las causas, acciones y consecuencias que conllevan al riesgo determinado, mediante control de asistencia y encuestas de las capacitaciones realizadas.</t>
  </si>
  <si>
    <t>Capacitación a los colaboradores y/o funcionarios de la  UGT sobre la normatividad aplicable al procedimiento y divulgacion del procedimiento a traves de la cartelera pública de la UGT Caquetá para conocimiento de la ciudadania.</t>
  </si>
  <si>
    <t>UGT CAQUETA - Abogado Lider - Equipo de Asuntos Étnicos UGT CAQUETÁ</t>
  </si>
  <si>
    <t>Realizar capacitación sobre PAAC y riesgos de corrupción a profesionales del equipo de adminsitración de tierras de la Nación en la UGT Caquetá.</t>
  </si>
  <si>
    <t>Capacitar a los colaboradores del equipo de Administración de Tierras de la Nación sobre los procedimientos de condición resolutoria y caducidad adminsitrativa.</t>
  </si>
  <si>
    <t xml:space="preserve">UGT CAQUETA - Profesional de enlace de la Dirección de Acceso a Tierras en la UGT Caquetá. </t>
  </si>
  <si>
    <t>UGT CAQUETA - Profesional líder del equipo de Administración de Tierras de la Nación en la UGT CAQUETÁ.</t>
  </si>
  <si>
    <t>SIN ACTIVIDADES DE CONTROL FORMULADAS</t>
  </si>
  <si>
    <t>Jornada de verificacion de los procesos por  subdireccion.</t>
  </si>
  <si>
    <t>Verificar la información obtenida de la etapa preliminar y/o segunda fase</t>
  </si>
  <si>
    <t>Asegurar que la visita de caracterización del predio, aplique con la información y documentación completa vigente y cumpla con los requisitos.</t>
  </si>
  <si>
    <t>Revisar las acciones adelantadas para el trámite respectivo:
 Programación adicional si no se avanza.
Evidencia: Acta de reunión, listado de asistencia, registro fotográfico, soportes revisados anexados.
Actividad de Control al Riesgo: Revisar estado actual de procesos y concientizar a colaboradores.</t>
  </si>
  <si>
    <t>Revisar el estado actual de los procesos, diligenciar  lista de chequeo , e implementar mecanismos de concientizacion a colaboradores .</t>
  </si>
  <si>
    <t>Jornada de trabajo de apropiacion con colaboradores UGT</t>
  </si>
  <si>
    <t>UGT CAUCA - Enlace Enfoque diferencial UGT Cauca</t>
  </si>
  <si>
    <t># jornadas de trabajo realizadas/ # jornadas de trabajo programadas</t>
  </si>
  <si>
    <t>Jornada de trabajo revision documentacion pendiente</t>
  </si>
  <si>
    <t>UGT CAUCA - Enlace Planeacion UGT Cauca</t>
  </si>
  <si>
    <t>Verificar que las solicitudes realizadas y/o aprobadas soluciones las necesidades de la poblacion objettivo de acuerdo a las misionales de la ANT</t>
  </si>
  <si>
    <t>Reunion para atender de la situaciones  presentadas</t>
  </si>
  <si>
    <t>Realizar jornada de atención e identificar  las situaciones que se presentan con las comunidades tomando como fundamento el objetivo misional de la ANT</t>
  </si>
  <si>
    <t>UGT CAUCA - Enlace dialogo social UGT Cauca</t>
  </si>
  <si>
    <t>Verificar que las solicitudes realizadas y/o aprobadas soluciones las necesidades de la poblacion objettivo de acuerdo a las misionales de la ANT.</t>
  </si>
  <si>
    <t>Matriz de seguimiento de la ejecución del Plan de Atención para comunidades étnicas.</t>
  </si>
  <si>
    <t>Realizar control mediante matriz de seguimiento a los procedimientos de formalización para comunidades étnicas .</t>
  </si>
  <si>
    <t>UGT CAUCA - Enlace de Planeacion UGT Cauca</t>
  </si>
  <si>
    <t>Documento soporte para conocimiento  en la UGT de tramites y actuaciones administrativas en procesos agrarios y/o formalizacion de la propiedad rural</t>
  </si>
  <si>
    <t>UGT CAUCA - Enlace administrativo UGT Cauca</t>
  </si>
  <si>
    <t>Publicacion resultados matriz de seguimiento</t>
  </si>
  <si>
    <t>UGT CAUCA - Enlace comunicaciones UGT Cauca</t>
  </si>
  <si>
    <t>Jornada de trabajo con colaboradores para socializacion mecanisos de atencion</t>
  </si>
  <si>
    <t>UGT CAUCA - lider enfoque diferencial</t>
  </si>
  <si>
    <t>Capacitar a los profesionales jurídicos y técnicos en el procedimiento de adjudicación de baldíos</t>
  </si>
  <si>
    <t>Capacitar a los profesionales encargados de los subsidios en el procedimiento de MATERIALIZACIÓN DEL SUBSIDIO - APOYO PARA CUBRIR LOS REQUERIMIENTOS FINANCIEROS DE LA IMPLEMENTACIÓN DEL PROYECTO PRODUCTIVO.</t>
  </si>
  <si>
    <t>UGT SIN  TRAMITES ETNICOS ASIGNADOS, EN CONSECUENCIA NO FORMULAN CONTROLES</t>
  </si>
  <si>
    <t>UGT CUNDINAMARCA  - Enlace de planeación y/o jurídico de la UGT Cundinamarca</t>
  </si>
  <si>
    <t>UGT HUILA - Funcionario delegado por el Lider de la UGT HUILA - adminsitrativo y profesionales de la subdirección juridica.</t>
  </si>
  <si>
    <t>Garantizar que las gestiones que se tramiten sean de beneficio para la comunidad solicitante y a terceros.</t>
  </si>
  <si>
    <t>Revisión al detalle de los hallazgos presentados, se deben informar al Lider de la UGT HUILA, de ésta manera generar alarmas e ir tomando los correctivos.</t>
  </si>
  <si>
    <t>Expedientes de compras, base de datos de solicitudes etnicas, ordenes judiciales y estudio de titulos.</t>
  </si>
  <si>
    <t>Procedimientos de retroalimentacion de visitas de los profesionales a las comunidades a terrenos baldios, donde no tengan conflictos los predios  y que realmente se este gestionando para la pretension correspondiente.</t>
  </si>
  <si>
    <t>UGT HUILA - Lider de la UGT HUILA, profesional designado de la subdirección de demanda y descongestión UGT Huila</t>
  </si>
  <si>
    <t xml:space="preserve">Corrobar con la subdirección de asuntos étnicos que no se tenga solicitudes con otras comunidades sobre el mismo predio.  </t>
  </si>
  <si>
    <t xml:space="preserve">Identificar el predio de explotación de tierras es el de monitorear y regular la explotación de los recursos naturales para asegurar que se realice de manera sostenible y responsable. </t>
  </si>
  <si>
    <t>Socializando con la comunidad y realizar monitores de control en las zonas interesadas.</t>
  </si>
  <si>
    <t>La información que se omite puede variar en su importancia y relevancia, y puede ser necesario evaluar cada caso individualmente para determinar la gravedad de la omisión .</t>
  </si>
  <si>
    <t>Actas de Socializacion con las comunidades y  base de datos del monitoreo con base a la informacion al formato ejecutado.</t>
  </si>
  <si>
    <t>Realizar entrega de informes, donde se retroalimente cada información de los predios evitando así que el funcionario omita información, iniciar dialogos con las comunidades interesadas, buscando que la información sea veraz y eficaz.</t>
  </si>
  <si>
    <t>UGT HUILA -  profesional designado de la subdirección de demanda y descongestión UGT Huila</t>
  </si>
  <si>
    <t>Realizar mesas de dialogos con las comunidades interesadas en los procesos, con el fin de llegar acuerdo frente a las pretenciones.</t>
  </si>
  <si>
    <t># de Mesas de trabajo / #Comunidades beneficiadas</t>
  </si>
  <si>
    <t>UGT HUILA -  profesional designado por la subdirección al profesional Dialogo Social.</t>
  </si>
  <si>
    <t>Realizar acompañamiento a la comunidades  interesados y verificar la información entregada por el funcionario mediante informes sea veraz para evitar información que se omita ya que puede variar en su importancia y relevancia.</t>
  </si>
  <si>
    <t># Formatos realizados / Predios visitados</t>
  </si>
  <si>
    <t>UGT HUILA - Técnico designado de la subdirección de administración de tierras de la UGT HUILA.</t>
  </si>
  <si>
    <t>Socializar los resultados de los ejercicios semestrales de revisión y seguimiento de los trámites administrativos de adjudicación de baldíos y bienes fiscales patrimoniales, asignación de subsidios y los demás de reconocimiento de los derechos sobre la tierra a población campesina</t>
  </si>
  <si>
    <t>Validar la información en la gestión de las solicitudes de acceso a tierras de las comunidades étnicas trámitas por la UGT por delegación de funciones.</t>
  </si>
  <si>
    <t>Aplicar una herramienta de validación de la información de la gestión de las solicitudes de acceso a tierras de las comunidades étnicas trámitas por la UGT por delegación de funciones.</t>
  </si>
  <si>
    <t>Si en los resultados de la aplicación de la herramienta se identifican posibles delitos de concusión o cohecho se realiza la respectiva notificación a la Oficina del Inspector de Tierras y/o si se identifican situaciones de vulnerabiliad se toman las medidas a las que haya lugar según lo establecido.</t>
  </si>
  <si>
    <t>Herramienta con la información diligenciada sobre la gestión de las solicitudes de acceso a tierras de las comunidades étnicas trámitas por la UGT por delegación de funciones.</t>
  </si>
  <si>
    <t>Diligenciamiento de herramienta sobre la gestión de las solicitudes de acceso a tierras de las comunidades étnicas trámitas por la UGT por delegación de funciones.</t>
  </si>
  <si>
    <t>Revisar el proceso de atención de las solicitudes de acceso a tierra de las comunidades étnicas tramitadas por la UGT .</t>
  </si>
  <si>
    <t>Realizar seguimiento periódico a la  atención de las solicitudes de acceso a tierra de las comunidades étnicas tramitadas por la UGT .</t>
  </si>
  <si>
    <t>Si en la revisiones se identifican posibles delitos de prevaricato se realiza la respectiva notificación a la Oficina del Inspector de Tierras y/o si se identifican situaciones de vulnerabiliad se toman las medidas a las que haya lugar según lo establecido.</t>
  </si>
  <si>
    <t>Informes periódicos del seguimiento sobre la revisión a la  atención de las solicitudes de acceso a tierra de las comunidades étnicas tramitadas por la UGT .</t>
  </si>
  <si>
    <t>Programación y realización de revisiones periódicas sobre la atención de las solicitudes de acceso a tierra de las comunidades étnicas tramitadas por la UGT .</t>
  </si>
  <si>
    <t>Conciliar la gestión de los trámites administrativos de caducidad administrativa y condición resolutoria realizados por la UGT  para prevenir la posibilidad de ocurrencia de hechos de concusión o cohecho.</t>
  </si>
  <si>
    <t>Realizar una conciliación en la gestión de los trámites administrativos de caducidad administrativa y condición resolutoria y  la información remitida de las comunidades sobre posible ocurrencia de concusión y cohecho.</t>
  </si>
  <si>
    <t>Si en la conciliación en la gestión de los trámites administrativos de caducidad administrativa y condición resolutoria se identifican riesgos de concusión o cohecho se procede a la toma de medidas a las que haya lugar y si se presentan casos y/o denuncias se fortalezcan las directrices y se remita de forma ágil las a la Ofcina del Inspector de tierras.</t>
  </si>
  <si>
    <t>Resultados de la conciliación diseñada y desarollada en la gestión de los trámites administrativos de caducidad administrativa y condición resolutoria.</t>
  </si>
  <si>
    <t>Establecimiento de canales directos y expeditos de comunicación entre la comunidad y la UGT con el fin de facilitar la denuncia de las acciones constitutivas de cohecho o concusion.</t>
  </si>
  <si>
    <t>Capacitar a las y los colobaoradores sobre la importancia de la gestión transparente de las solicitudes de acceso a tierras de las comunidades étnicas trámitadas por la UGT por delegación de funciones.</t>
  </si>
  <si>
    <t>UGT MAGDALENA - Enlace misional SUBDAE</t>
  </si>
  <si>
    <t>Socializar la programación, realización y los resultados de las solicitudes de acceso a tierra de las comunidades étnicas tramitadas por la UGT .</t>
  </si>
  <si>
    <t>Número de informes de revisión</t>
  </si>
  <si>
    <t>Capacitación a las y los colaboradores sobre las implicaciones de la ocurrencia de casos de concusión o cohecho y la socialización masiva de los canales de comunicación para la presentación de denuncias y/o casos de concusión y cohecho en las jornadas de atención en territorio.</t>
  </si>
  <si>
    <t>Porcentaje de socializaciones en jornadas de atención en territorio</t>
  </si>
  <si>
    <t>Documento soporte para conocimiento  en la UGT de avances jornadas de capacitacion realizadas</t>
  </si>
  <si>
    <t>UGT NARIÑO - Enlace administrativo UGT Nariño</t>
  </si>
  <si>
    <t>Verificar la informacion obtenida de la etapa preliminar y/o segunda fase</t>
  </si>
  <si>
    <t>Asegurar que la Visita de caracterización del predio,en la fase que aplique cumpla con la información y documentación completa, vigente y con las características según los requisitos exigidos</t>
  </si>
  <si>
    <t>Revisar las acciones adelantadas para el tramite respectivo</t>
  </si>
  <si>
    <t xml:space="preserve">Revisar el estado actual de los procesos mediante diligenciamiento de la lista de chequeo , e implementar mecanismos de concientizacion a colaboradores </t>
  </si>
  <si>
    <t>UGT NARIÑO - Abogado Equipo Base UGT Nariño</t>
  </si>
  <si>
    <t>Reunion para atencion de la situacion o posibles situaciones presentadas</t>
  </si>
  <si>
    <t>Realizar jornada de atencion de las situaciones que se presentan tomando como fundamento el objetivo misional de la ANT</t>
  </si>
  <si>
    <t>UGT NARIÑO - Enlace dialogo social UGT Nariño</t>
  </si>
  <si>
    <t>Reunion para atencion de la situacion o posibles situaciones presentedas</t>
  </si>
  <si>
    <t xml:space="preserve">Realizar control mediante matriz de seguimiento a los procedimientos de formalización para comunidades étnicas </t>
  </si>
  <si>
    <t>UGT NARIÑO - Enlace de Planeacion UGT Nariño</t>
  </si>
  <si>
    <t>UGT NARIÑO - Enlace Enfoque diferencial UGT Nariño</t>
  </si>
  <si>
    <t>UGT NARIÑO - Enlace Planeacion UGT Nariño</t>
  </si>
  <si>
    <t>UGT NARIÑO - Enlace comunicaciones UGT Nariño</t>
  </si>
  <si>
    <t xml:space="preserve">Listas de asistencia y/o actas de reunión en la participacion del conocimiento de datos de cohecho en los tramites  que vulneran la administracion publica </t>
  </si>
  <si>
    <t>Seguimiento y reporte a las actividades que realizan los contratistas de la UGT que con sus actos puedan vulnerar la Administracion publica</t>
  </si>
  <si>
    <t>UGT VICHADA - Lideres UGT Vichada</t>
  </si>
  <si>
    <t>Diario</t>
  </si>
  <si>
    <t>Reducir el riesgo de corrupción</t>
  </si>
  <si>
    <t>Con un mensaje claro del obejetivo de la ANT al equipo de trabajo</t>
  </si>
  <si>
    <t>Planear, organizar, ejecutar, controlar y evaluar las acciones relacionadas con la atencion al ciudadano, en pro del mejoramiento continuo, la satisfacción del personal y el desarrollo institucional, que permita contar con servidores idóneos competentes, en un ambiente cálido de trabajo, para atender la misión y objetivos de la Entidad.</t>
  </si>
  <si>
    <t>Listados de asistencia a las jornadas de capacitación y sensibilización</t>
  </si>
  <si>
    <t>Talleres de socializacion de la politica de integridad y anticorrupción</t>
  </si>
  <si>
    <t>UGT PUTUMAYO - Lideres de los procesos</t>
  </si>
  <si>
    <t>Reducir la perdida de credibilidad de la ANT</t>
  </si>
  <si>
    <t>Con un mesaje continuo  a la comunidad que todos los tramites ante la ANT son gratuitos y no requieren de intermediarios</t>
  </si>
  <si>
    <t>UGT PUTUMAYO - Comunicaciones</t>
  </si>
  <si>
    <t>Reducir el reiesgo de incumplimiento</t>
  </si>
  <si>
    <t>En el proceso de Revición de los actos administrativos antes de emitir una decisión de fondo</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</si>
  <si>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</si>
  <si>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Actos administrativos que cumplentodos los requisitos</t>
  </si>
  <si>
    <t>Revision de los Informes de actividades</t>
  </si>
  <si>
    <t>UGT RISARALDA - Profesional de seguimiento y control UGT Risaralda o quien designe el Cordinador de la UGT Risaralda</t>
  </si>
  <si>
    <t>Capacitaciones sobre integridad de los colaboradores y servidores publicos DE LA UGT y las sanciones o consecuencias de actuares indebidos</t>
  </si>
  <si>
    <t>UGT RISARALDA - Profesional de planeación de la UGT  Risaralda</t>
  </si>
  <si>
    <t>Capacitaciones sobre integridad de los colaboradores y servidores publicos y las sanciones o consecuencias de actuares indebidos</t>
  </si>
  <si>
    <t>UGT SAN ANDRES - Lider de la UGT</t>
  </si>
  <si>
    <t>UGT SAN ANDRES - Lider de la UGT Y EQUIPO JURIDICO</t>
  </si>
  <si>
    <t>PERMANENTE</t>
  </si>
  <si>
    <t>UGT SANTANDER - LIDER</t>
  </si>
  <si>
    <t xml:space="preserve">Númeor de socializaciones realizadas / Número de socializaciones programadas </t>
  </si>
  <si>
    <t>UGT SANTANDER - Director Territorial</t>
  </si>
  <si>
    <t xml:space="preserve">Número de socializaciones realizadas / Número de socializaciones programadas </t>
  </si>
  <si>
    <t>SEMESTRAL</t>
  </si>
  <si>
    <t>Garantizar que las gestiones que se tramiten sean de beneficio para la comunidad solicitante y terceros</t>
  </si>
  <si>
    <t>Corrobar con la subdirección de asuntos étnicos que no se tenga solicitudes con otras comunidades sobre el mismo predio.    (Preventivo) revisar los documentos que se reciben en la base de datos para verificar ésta información</t>
  </si>
  <si>
    <t>Revisión al detalle de los hallazgos presentados, Se deben informar al lider de la UGT TOLIMA, y de ésta manera generar alarmas e ir tomando los correctivos</t>
  </si>
  <si>
    <t>Bases de datos de las soliitudes étnicas v/s memorandos, estudios de titulos, expedientes de compras.</t>
  </si>
  <si>
    <t>UGT TOLIMA -  Profesional de Planeación y Administrativo, Profesionales de la Subdirección Etnica del a UGTTolima</t>
  </si>
  <si>
    <t>Realizar cada mes una socialización  de retroalimentacion por el funcionario del área de la UGT Tolima, sobre los hallazgos encontrados en coordinacion con el Líder Regional de la UGT Tolima</t>
  </si>
  <si>
    <t>UGT TOLIMA - Funcionario del proceso  y Líder del Area en Apoyo a la Gestión.  Y finalmente líder de la oficina</t>
  </si>
  <si>
    <t>Realizar mesas de diálogo con las comunidades interesadas en los procesos, con el fin de llegar a acuerdos frente a las pretensiones.</t>
  </si>
  <si>
    <t>No.de mesas de trabajo/No.de comunidades beneficiadas</t>
  </si>
  <si>
    <t>UGT TOLIMA - Líder de la UGTTolima,Profesional de Planeación y/o administrativa, Profesional de diálogo social.</t>
  </si>
  <si>
    <t xml:space="preserve">Trimestral  </t>
  </si>
  <si>
    <t xml:space="preserve">Identificar  hechos de consuión o cohecho que se puedan presentar en los tramites relacionados con las solicitudes de formalización para comunidades étnicas.  </t>
  </si>
  <si>
    <t xml:space="preserve">Por medio de seguimiento a los procesos relacionados con solicitudes de comunidadees étnicas  </t>
  </si>
  <si>
    <t>Se realiza seguimiento trimestral por medio de revisión de documentos, registros y testimonios; con apoyo de formato de seguimiento previemente diseñado.</t>
  </si>
  <si>
    <t xml:space="preserve">Sobre estas observaciones se convocara a la o las personas responsables del proceso sobre el cual se tienen algun hallazgo en relación a posibles hechos de corrupción en procura de profundizar en el caso y la información detallada, para apartir de esto determinar si el hecho se dio o no, o si se puede presentar.  </t>
  </si>
  <si>
    <t xml:space="preserve">Identificar hechos de prevaricato  que se puedan presentar en los tramites relacionados con las solicitudes de formalización para comunidades étnicas.  </t>
  </si>
  <si>
    <t>"Sobre estas observaciones se convocara a la o las personas responsables del proceso sobre el cual se tienen algun hallazgo en relación a posibles hechos de corrupción en procura de profundizar en el caso y la información detallada, para apartir de esto determinar si el hecho se dio o no, o si se puede presentar.  
Paralelamente se hace un reporte a coordinación de UGT´s  y oficina del inspector de tierras notificando los hallazgos y procesos que se lleva a cabo.  "</t>
  </si>
  <si>
    <t>"Actas de reunión de equipo juridico equipo base en la cual se deje nota de la revisión de lso casos y diligenciamiento de la matriz. 
Del mismo modo la matriz diligenciada servira como evidencia de este control.  "</t>
  </si>
  <si>
    <t xml:space="preserve">Bimensual  </t>
  </si>
  <si>
    <t xml:space="preserve">Identificar hechos de concusión o cohecho que se puedan presentar en la gestión de tramites adminsitrativos de caducidad y condición resolutoria.  </t>
  </si>
  <si>
    <t xml:space="preserve">Mediante implementación de matriz de seguimiento diligenciada y revisada trimestralmente por el equipo juridico de equipo base, quienes evaluaran la posibilidad de ocurrencia de delitos asociados a la corrupción en terminos de la gestion de tramites administrativos de caducidad y condición resolutoria.  </t>
  </si>
  <si>
    <t>"Seguimiento bimensual a los procesos administrativos de caducidad y condición resolutoria 
Dicho seguimiento será realizado mediante reuniones del equipo juridico quienes diligenciaran durante el encuentro matriz de seguimiento previamente diseñada teniendo en cuenta factores claves para identificar posibles practicas asociadas a los delitos de cohecho y  concusión.  "</t>
  </si>
  <si>
    <t xml:space="preserve">Charlas de sensibilización sobre buenas practicas frente a los delitos de corrupción en los procedimeintos de titulación a comuniddades étnicas, como tambien sobre la socnsecuencias quepuede tener incurrir en dichos delitos.  </t>
  </si>
  <si>
    <t xml:space="preserve">Taller formativo sobre las posibilidades de incurrir en delitos de corrupción y sus consecuencias en los procesos relacionados a la caducidad administrativa y condición resolutoria.  </t>
  </si>
  <si>
    <t xml:space="preserve"># de talleres formativos realizados/ # de talleres formativos programados.  </t>
  </si>
  <si>
    <t>Posibilidad de ocurrencia de hechos de prevaricato por legalización y obligación de las cuentas de cobro generadas por los proveedores de la Agencia Nacional de Tierras, sin el cumplimiento de requisitos presupuestales y contables exigidos por la entidad y la ley.</t>
  </si>
  <si>
    <t>SIN INSUMOS APORTADOS</t>
  </si>
  <si>
    <t>GEMA RIESGO 1</t>
  </si>
  <si>
    <t>POSPR RIESGO 1</t>
  </si>
  <si>
    <t>POSPR RIESGO 2</t>
  </si>
  <si>
    <t>POSPR RIESGO 3</t>
  </si>
  <si>
    <t>SEJUT - RIESGO 1</t>
  </si>
  <si>
    <t>SEJUT RIESGO 2</t>
  </si>
  <si>
    <t>ACCTI RIESGO 1</t>
  </si>
  <si>
    <t>ACCTI RIESGO 2</t>
  </si>
  <si>
    <t>ACCTI RIESGO 3</t>
  </si>
  <si>
    <t>ACCTI RIESGO 4</t>
  </si>
  <si>
    <t>ACCTI RIESGO 5</t>
  </si>
  <si>
    <t>ACCTI
RIESGO 5
CONTROL 6</t>
  </si>
  <si>
    <t>ACCTI
RIESGO 5
PREVENTIVA 1</t>
  </si>
  <si>
    <t>ACCTI
RIESGO 5
PREVENTIVA 2</t>
  </si>
  <si>
    <t>ACCTI
RIESGO 5
PREVENTIVA 3</t>
  </si>
  <si>
    <t>ACCTI
RIESGO 5
PREVENTIVA 4</t>
  </si>
  <si>
    <t>ACCTI
RIESGO 5
PREVENTIVA 5</t>
  </si>
  <si>
    <t>ACCTI
RIESGO 5
PREVENTIVA 6</t>
  </si>
  <si>
    <t>ACCTI
RIESGO 5
PREVENTIVA 7</t>
  </si>
  <si>
    <t>ACCTI
RIESGO 5
PREVENTIVA 8</t>
  </si>
  <si>
    <t>ACCTI
RIESGO 5
PREVENTIVA 9</t>
  </si>
  <si>
    <t>ACCTI
RIESGO 5
PREVENTIVA 10</t>
  </si>
  <si>
    <t>ACCTI
RIESGO 5
PREVENTIVA 11</t>
  </si>
  <si>
    <t>ACCTI
RIESGO 5
PREVENTIVA 12</t>
  </si>
  <si>
    <t>ACCTI
RIESGO 5
PREVENTIVA 13</t>
  </si>
  <si>
    <t>ACCTI
RIESGO 5
PREVENTIVA 14</t>
  </si>
  <si>
    <t>ACCTI
RIESGO 5
PREVENTIVA 15</t>
  </si>
  <si>
    <t>ACCTI RIESGO 6</t>
  </si>
  <si>
    <t>ACCTI
RIESGO 6
CONTROL 1</t>
  </si>
  <si>
    <t>ACCTI
RIESGO 6
CONTROL 2</t>
  </si>
  <si>
    <t>ACCTI
RIESGO 6
CONTROL 3</t>
  </si>
  <si>
    <t>ACCTI
RIESGO 6
CONTROL 4</t>
  </si>
  <si>
    <t>ACCTI
RIESGO 6
CONTROL 5</t>
  </si>
  <si>
    <t>ACCTI
RIESGO 6
CONTROL 6</t>
  </si>
  <si>
    <t>ACCTI
RIESGO 6
CONTROL 7</t>
  </si>
  <si>
    <t>ACCTI
RIESGO 6
CONTROL 8</t>
  </si>
  <si>
    <t>ACCTI
RIESGO 6
CONTROL 9</t>
  </si>
  <si>
    <t>ACCTI
RIESGO 6
PREVENTIVA 1</t>
  </si>
  <si>
    <t>ACCTI
RIESGO 6
PREVENTIVA 2</t>
  </si>
  <si>
    <t>ACCTI
RIESGO 6
PREVENTIVA 3</t>
  </si>
  <si>
    <t>ACCTI
RIESGO 6
PREVENTIVA 4</t>
  </si>
  <si>
    <t>ACCTI
RIESGO 6
PREVENTIVA 5</t>
  </si>
  <si>
    <t>ACCTI
RIESGO 6
PREVENTIVA 6</t>
  </si>
  <si>
    <t>ACCTI
RIESGO 6
PREVENTIVA 7</t>
  </si>
  <si>
    <t>ACCTI RIESGO 7</t>
  </si>
  <si>
    <t>ACCTI
RIESGO 7
CONTROL 1</t>
  </si>
  <si>
    <t>ACCTI
RIESGO 7
CONTROL 2</t>
  </si>
  <si>
    <t>ACCTI
RIESGO 7
CONTROL 3</t>
  </si>
  <si>
    <t>ACCTI
RIESGO 7
CONTROL 4</t>
  </si>
  <si>
    <t>ACCTI
RIESGO 7
CONTROL 5</t>
  </si>
  <si>
    <t>ACCTI
RIESGO 7
CONTROL 6</t>
  </si>
  <si>
    <t>ACCTI
RIESGO 7
CONTROL 7</t>
  </si>
  <si>
    <t>ACCTI
RIESGO 7
CONTROL 8</t>
  </si>
  <si>
    <t>ACCTI
RIESGO 7
CONTROL 9</t>
  </si>
  <si>
    <t>ACCTI
RIESGO 7
CONTROL 10</t>
  </si>
  <si>
    <t>ACCTI
RIESGO 7
PREVENTIVA 1</t>
  </si>
  <si>
    <t>ACCTI
RIESGO 7
PREVENTIVA 2</t>
  </si>
  <si>
    <t>ACCTI
RIESGO 7
PREVENTIVA 3</t>
  </si>
  <si>
    <t>ACCTI
RIESGO 7
PREVENTIVA 4</t>
  </si>
  <si>
    <t>ACCTI
RIESGO 7
PREVENTIVA 5</t>
  </si>
  <si>
    <t>ACCTI
RIESGO 7
PREVENTIVA 6</t>
  </si>
  <si>
    <t>ACCTI
RIESGO 7
PREVENTIVA 7</t>
  </si>
  <si>
    <t>ACCTI
RIESGO 7
PREVENTIVA 8</t>
  </si>
  <si>
    <t>ACCTI RIESGO 8</t>
  </si>
  <si>
    <t>ACCTI
RIESGO 8
CONTROL 1</t>
  </si>
  <si>
    <t>ACCTI
RIESGO 8
CONTROL 2</t>
  </si>
  <si>
    <t>ACCTI
RIESGO 8
PREVENTIVA 1</t>
  </si>
  <si>
    <t>ACCTI
RIESGO 8
PREVENTIVA 2</t>
  </si>
  <si>
    <t>ADMTI RIESGO 1</t>
  </si>
  <si>
    <t>ADMTI RIESGO 2</t>
  </si>
  <si>
    <t>ADMTI RIESGO 3</t>
  </si>
  <si>
    <t>ADMTI
RIESGO 1
CONTROL 1</t>
  </si>
  <si>
    <t>ADMTI
RIESGO 1
CONTROL 2</t>
  </si>
  <si>
    <t>ADMTI
RIESGO 2
CONTROL 1</t>
  </si>
  <si>
    <t>ADMTI
RIESGO 2
CONTROL 2</t>
  </si>
  <si>
    <t>ADMTI
RIESGO 1
PREVENTIVA 1</t>
  </si>
  <si>
    <t>ADMTI
RIESGO 1
PREVENTIVA 2</t>
  </si>
  <si>
    <t>ADMTI
RIESGO 2
PREVENTIVA 1</t>
  </si>
  <si>
    <t>ADMTI
RIESGO 2
PREVENTIVA 2</t>
  </si>
  <si>
    <t>ADMTI
RIESGO 3
CONTROL 1</t>
  </si>
  <si>
    <t>ADMTI
RIESGO 3
CONTROL 2</t>
  </si>
  <si>
    <t>ADMTI
RIESGO 3
CONTROL 3</t>
  </si>
  <si>
    <t>ADMTI
RIESGO 3
CONTROL 4</t>
  </si>
  <si>
    <t>ADMTI
RIESGO 3
CONTROL 5</t>
  </si>
  <si>
    <t>ADMTI
RIESGO 3
CONTROL 6</t>
  </si>
  <si>
    <t>ADMTI
RIESGO 3
CONTROL 7</t>
  </si>
  <si>
    <t>ADMTI
RIESGO 3
CONTROL 8</t>
  </si>
  <si>
    <t>ADMTI
RIESGO 3
CONTROL 9</t>
  </si>
  <si>
    <t>ADMTI
RIESGO 3
PREVENTIVA 1</t>
  </si>
  <si>
    <t>ADMTI
RIESGO 3
PREVENTIVA 2</t>
  </si>
  <si>
    <t>ADMTI
RIESGO 3
PREVENTIVA 3</t>
  </si>
  <si>
    <t>ADMTI
RIESGO 3
PREVENTIVA 4</t>
  </si>
  <si>
    <t>ADMTI
RIESGO 3
PREVENTIVA 5</t>
  </si>
  <si>
    <t>ADMTI
RIESGO 3
PREVENTIVA 6</t>
  </si>
  <si>
    <t>ADMTI
RIESGO 3
PREVENTIVA 7</t>
  </si>
  <si>
    <t>ADMTI
RIESGO 3
PREVENTIVA 8</t>
  </si>
  <si>
    <t>ADMTI
RIESGO 3
PREVENTIVA 9</t>
  </si>
  <si>
    <t>GINFO RIESGO 1</t>
  </si>
  <si>
    <t>GINFO RIESGO 2</t>
  </si>
  <si>
    <t>GINFO RIESGO 3</t>
  </si>
  <si>
    <t>GINFO
RIESGO 1
CONTROL 1</t>
  </si>
  <si>
    <t>GINFO
RIESGO 2
CONTROL 1</t>
  </si>
  <si>
    <t>GINFO
RIESGO 3
CONTROL 1</t>
  </si>
  <si>
    <t>GINFO
RIESGO 1
PREVENTIVA 1</t>
  </si>
  <si>
    <t>GINFO
RIESGO 2
PREVENTIVA 1</t>
  </si>
  <si>
    <t>GINFO
RIESGO 3
PREVENTIVA 1</t>
  </si>
  <si>
    <t>GTHU RIESGO 1</t>
  </si>
  <si>
    <t>GTHU
RIESGO 1
CONTROL 1</t>
  </si>
  <si>
    <t>GTHU
RIESGO 1
PREVENTIVA 1</t>
  </si>
  <si>
    <t>APJUR RIESGO 1</t>
  </si>
  <si>
    <t>APJUR RIESGO 2</t>
  </si>
  <si>
    <t>APJUR
RIESGO 1
CONTROL 1</t>
  </si>
  <si>
    <t>APJUR
RIESGO 2
CONTROL 1</t>
  </si>
  <si>
    <t>APJUR
RIESGO 1
PREVENTIVA 1</t>
  </si>
  <si>
    <t>APJUR
RIESGO 1
PREVENTIVA 2</t>
  </si>
  <si>
    <t>APJUR
RIESGO 2
PREVENTIVA 1</t>
  </si>
  <si>
    <t>ADQBS RIESGO 1</t>
  </si>
  <si>
    <t>ADQBS
RIESGO 1
CONTROL 1</t>
  </si>
  <si>
    <t>ADQBS
RIESGO 1
PREVENTIVA 1</t>
  </si>
  <si>
    <t>ADMBS RIESGO 1</t>
  </si>
  <si>
    <t>ADMBS
RIESGO 1
CONTROL 1</t>
  </si>
  <si>
    <t>ADMBS
RIESGO 1
PREVENTIVA 1</t>
  </si>
  <si>
    <t>GEFIN RIESGO 1</t>
  </si>
  <si>
    <t>GEFIN
RIESGO 1
CONTROL 1</t>
  </si>
  <si>
    <t>GEFIN
RIESGO 1
PREVENTIVA 1</t>
  </si>
  <si>
    <t>GEFIN
RIESGO 1
PREVENTIVA 2</t>
  </si>
  <si>
    <t>GEMA
RIESGO 1
PREVENTIVA 10</t>
  </si>
  <si>
    <t>GEMA
RIESGO 1
PREVENTIVA 1</t>
  </si>
  <si>
    <t>GEMA
RIESGO 1
PREVENTIVA 2</t>
  </si>
  <si>
    <t>GEMA
RIESGO 1
PREVENTIVA 3</t>
  </si>
  <si>
    <t>GEMA
RIESGO 1
PREVENTIVA 4</t>
  </si>
  <si>
    <t>GEMA
RIESGO 1
PREVENTIVA 5</t>
  </si>
  <si>
    <t>GEMA
RIESGO 1
PREVENTIVA 6</t>
  </si>
  <si>
    <t>GEMA
RIESGO 1
PREVENTIVA 7</t>
  </si>
  <si>
    <t>GEMA
RIESGO 1
PREVENTIVA 8</t>
  </si>
  <si>
    <t>GEMA
RIESGO 1
PREVENTIVA 9</t>
  </si>
  <si>
    <t>GEMA
RIESGO 1
CONTROL 1</t>
  </si>
  <si>
    <t>GEMA
RIESGO 1
CONTROL 2</t>
  </si>
  <si>
    <t>GEMA
RIESGO 1
CONTROL 3</t>
  </si>
  <si>
    <t>GEMA
RIESGO 1
CONTROL 4</t>
  </si>
  <si>
    <t>GEMA
RIESGO 1
CONTROL 5</t>
  </si>
  <si>
    <t>GEMA
RIESGO 1
CONTROL 6</t>
  </si>
  <si>
    <t>GEMA
RIESGO 1
CONTROL 7</t>
  </si>
  <si>
    <t>GEMA
RIESGO 1
CONTROL 8</t>
  </si>
  <si>
    <t>GEMA
RIESGO 1
CONTROL 9</t>
  </si>
  <si>
    <t>GEMA
RIESGO 1
CONTROL 10</t>
  </si>
  <si>
    <t>GEMA
RIESGO 1
CONTROL 11</t>
  </si>
  <si>
    <t>GEMA
RIESGO 1
CONTROL 12</t>
  </si>
  <si>
    <t>GEMA
RIESGO 1
CONTROL 13</t>
  </si>
  <si>
    <t>INFORMACIÓN DE CONTROLES  ANONIMIZADA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</si>
  <si>
    <r>
      <rPr>
        <b/>
        <sz val="24"/>
        <color theme="1"/>
        <rFont val="Arial Narrow"/>
        <family val="2"/>
      </rPr>
      <t>INFORMACIÓN DE CONTROLES  ANONIMIZADA</t>
    </r>
    <r>
      <rPr>
        <sz val="24"/>
        <color theme="1"/>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</si>
  <si>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t>POSPR
RIESGO 1
CONTROL 1</t>
  </si>
  <si>
    <t>POSPR
RIESGO 2
CONTROL 1</t>
  </si>
  <si>
    <t>POSPR
RIESGO 3
CONTROL 1</t>
  </si>
  <si>
    <t>POSPR
RIESGO 1
PREVENTIVA 1</t>
  </si>
  <si>
    <t>POSPR
RIESGO 1
PREVENTIVA 2</t>
  </si>
  <si>
    <t>POSPR
RIESGO 2
PREVENTIVA 1</t>
  </si>
  <si>
    <t>POSPR
RIESGO 3
PREVENTIVA 1</t>
  </si>
  <si>
    <t>SEJUT
RIESGO 1
CONTROL 1</t>
  </si>
  <si>
    <t>SEJUT
RIESGO 1
CONTROL 2</t>
  </si>
  <si>
    <t>SEJUT
RIESGO 1
CONTROL 3</t>
  </si>
  <si>
    <t>SEJUT
RIESGO 1
CONTROL 4</t>
  </si>
  <si>
    <t>SEJUT
RIESGO 1
CONTROL 5</t>
  </si>
  <si>
    <t>SEJUT
RIESGO 1
CONTROL 6</t>
  </si>
  <si>
    <t>SEJUT
RIESGO 1
CONTROL 7</t>
  </si>
  <si>
    <t>SEJUT
RIESGO 1
CONTROL 8</t>
  </si>
  <si>
    <t>SEJUT
RIESGO 1
CONTROL 9</t>
  </si>
  <si>
    <t>SEJUT
RIESGO 1
CONTROL 10</t>
  </si>
  <si>
    <t>SEJUT
RIESGO 1
CONTROL 11</t>
  </si>
  <si>
    <t>SEJUT
RIESGO 1
CONTROL 12</t>
  </si>
  <si>
    <t>SEJUT 
RIESGO 1
PREVENTIVA 1</t>
  </si>
  <si>
    <t>SEJUT 
RIESGO 1
PREVENTIVA 2</t>
  </si>
  <si>
    <t>SEJUT 
RIESGO 1
PREVENTIVA 3</t>
  </si>
  <si>
    <t>SEJUT 
RIESGO 1
PREVENTIVA 4</t>
  </si>
  <si>
    <t>SEJUT 
RIESGO 1
PREVENTIVA 5</t>
  </si>
  <si>
    <t>SEJUT 
RIESGO 1
PREVENTIVA 6</t>
  </si>
  <si>
    <t>SEJUT 
RIESGO 1
PREVENTIVA 7</t>
  </si>
  <si>
    <t>SEJUT 
RIESGO 1
PREVENTIVA 8</t>
  </si>
  <si>
    <t>SEJUT 
RIESGO 1
PREVENTIVA 9</t>
  </si>
  <si>
    <t>SEJUT 
RIESGO 1
PREVENTIVA 10</t>
  </si>
  <si>
    <t>SEJUT 
RIESGO 1
PREVENTIVA 11</t>
  </si>
  <si>
    <t>SEJUT 
RIESGO 1
PREVENTIVA 12</t>
  </si>
  <si>
    <t>SEJUT
RIESGO 2
CONTROL 1</t>
  </si>
  <si>
    <t>SEJUT
RIESGO 2
CONTROL 2</t>
  </si>
  <si>
    <t>SEJUT
RIESGO 2
CONTROL 3</t>
  </si>
  <si>
    <t>SEJUT
RIESGO 2
CONTROL 4</t>
  </si>
  <si>
    <t>SEJUT
RIESGO 2
CONTROL 5</t>
  </si>
  <si>
    <t>SEJUT
RIESGO 2
CONTROL 6</t>
  </si>
  <si>
    <t>SEJUT
RIESGO 2
CONTROL 7</t>
  </si>
  <si>
    <t>SEJUT
RIESGO 2
CONTROL 8</t>
  </si>
  <si>
    <t>SEJUT
RIESGO 2
CONTROL 9</t>
  </si>
  <si>
    <t>SEJUT
RIESGO 2
CONTROL 10</t>
  </si>
  <si>
    <t>SEJUT
RIESGO 2
CONTROL 11</t>
  </si>
  <si>
    <t>SEJUT
RIESGO 2 
PREVENTIVA 1</t>
  </si>
  <si>
    <t>SEJUT
RIESGO 2 
PREVENTIVA 2</t>
  </si>
  <si>
    <t>SEJUT
RIESGO 2 
PREVENTIVA 3</t>
  </si>
  <si>
    <t>SEJUT
RIESGO 2 
PREVENTIVA 4</t>
  </si>
  <si>
    <t>SEJUT
RIESGO 2 
PREVENTIVA 5</t>
  </si>
  <si>
    <t>SEJUT
RIESGO 2 
PREVENTIVA 6</t>
  </si>
  <si>
    <t>SEJUT
RIESGO 2 
PREVENTIVA 7</t>
  </si>
  <si>
    <t>SEJUT
RIESGO 2 
PREVENTIVA 8</t>
  </si>
  <si>
    <t>SEJUT
RIESGO 2 
PREVENTIVA 9</t>
  </si>
  <si>
    <t>SEJUT
RIESGO 2 
PREVENTIVA 10</t>
  </si>
  <si>
    <t>ACCTI
RIESGO 1 
CONTROL 1</t>
  </si>
  <si>
    <t>ACCTI
RIESGO 1 
CONTROL 2</t>
  </si>
  <si>
    <t>ACCTI
RIESGO 2
CONTROL 1</t>
  </si>
  <si>
    <t>ACCTI
RIESGO 2
CONTROL 2</t>
  </si>
  <si>
    <t>ACCTI
RIESGO 3
CONTROL 1</t>
  </si>
  <si>
    <t>ACCTI
RIESGO 3
CONTROL 2</t>
  </si>
  <si>
    <t>ACCTI
RIESGO 4
CONTROL 1</t>
  </si>
  <si>
    <t>ACCTI
RIESGO 4
CONTROL 2</t>
  </si>
  <si>
    <t>ACCTI
RIESGO 1 
PREVENTIVA 1</t>
  </si>
  <si>
    <t>ACCTI
RIESGO 1 
PREVENTIVA 2</t>
  </si>
  <si>
    <t>ACCTI
RIESGO 2
PREVENTIVA 1</t>
  </si>
  <si>
    <t>ACCTI
RIESGO 2
PREVENTIVA 2</t>
  </si>
  <si>
    <t>ACCTI
RIESGO 3
PREVENTIVA 1</t>
  </si>
  <si>
    <t>ACCTI
RIESGO 3
PREVENTIVA 2</t>
  </si>
  <si>
    <t>ACCTI
RIESGO 4
PREVENTIVA 1</t>
  </si>
  <si>
    <t>ACCTI
RIESGO 4
PREVENTIVA 2</t>
  </si>
  <si>
    <t>ACCTI
RIESGO 5
CONTROL 1</t>
  </si>
  <si>
    <t>ACCTI
RIESGO 5
CONTROL 2</t>
  </si>
  <si>
    <t>ACCTI
RIESGO 5
CONTROL 3</t>
  </si>
  <si>
    <t>ACCTI
RIESGO 5
CONTROL 4</t>
  </si>
  <si>
    <t>ACCTI
RIESGO 5
CONTROL 5</t>
  </si>
  <si>
    <t>ACCTI
RIESGO 5
CONTROL 7</t>
  </si>
  <si>
    <t>ACCTI
RIESGO 5
CONTROL 8</t>
  </si>
  <si>
    <t>ACCTI
RIESGO 5
CONTROL 9</t>
  </si>
  <si>
    <t>ACCTI
RIESGO 5
CONTROL 10</t>
  </si>
  <si>
    <t>ACCTI
RIESGO 5
CONTROL 11</t>
  </si>
  <si>
    <t>ACCTI
RIESGO 5
CONTROL 12</t>
  </si>
  <si>
    <t>ACCTI
RIESGO 5
CONTROL 13</t>
  </si>
  <si>
    <t>ACCTI
RIESGO 5
CONTROL 14</t>
  </si>
  <si>
    <r>
      <rPr>
        <b/>
        <sz val="16"/>
        <color theme="1"/>
        <rFont val="Arial Narrow"/>
        <family val="2"/>
      </rPr>
      <t>INFORMACIÓN DE CONTROLES  ANONIMIZADA</t>
    </r>
    <r>
      <rPr>
        <sz val="16"/>
        <color theme="1"/>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</si>
  <si>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r>
      <rPr>
        <b/>
        <sz val="24"/>
        <rFont val="Arial Narrow"/>
        <family val="2"/>
      </rPr>
      <t>INFORMACIÓN DE CONTROLES  ANONIMIZADA</t>
    </r>
    <r>
      <rPr>
        <sz val="24"/>
        <rFont val="Arial Narrow"/>
        <family val="2"/>
      </rPr>
      <t xml:space="preserve">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r>
  </si>
  <si>
    <t>Posibilidad de ocurrencia de prevaricato por vinculación de personal sin cumplimiento de requisitos mínimos en beneficio particular o de un tercero.</t>
  </si>
  <si>
    <t>MAPA DE RIESGOS DE CORRUPCIÓN
BORRADOR (Documento en construcción, numeral K artículo 6 Ley 1712 de 2014)
Vigencia 2024 - Versión 1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</si>
</sst>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77" x14ac:knownFonts="1">
    <font>
      <sz val="11"/>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u/>
      <sz val="11"/>
      <color theme="9"/>
      <name val="Arial Narrow"/>
      <family val="2"/>
    </font>
    <font>
      <i/>
      <sz val="14"/>
      <color theme="1"/>
      <name val="Times New Roman"/>
      <family val="1"/>
    </font>
    <font>
      <sz val="10"/>
      <color theme="1"/>
      <name val="Arial Narrow"/>
    </font>
    <font>
      <sz val="10"/>
      <color rgb="FF000000"/>
      <name val="Arial Narrow"/>
      <family val="2"/>
      <charset val="1"/>
    </font>
    <font>
      <sz val="10"/>
      <color rgb="FF000000"/>
      <name val="Arial Narrow"/>
    </font>
    <font>
      <sz val="11"/>
      <name val="Arial Narrow"/>
      <family val="2"/>
    </font>
    <font>
      <sz val="10"/>
      <name val="Arial Narrow"/>
    </font>
    <font>
      <sz val="11"/>
      <color theme="1"/>
      <name val="Arial Narrow"/>
    </font>
    <font>
      <sz val="9"/>
      <name val="Arial Narrow"/>
      <family val="2"/>
    </font>
    <font>
      <b/>
      <sz val="24"/>
      <name val="Arial Narrow"/>
      <family val="2"/>
    </font>
    <font>
      <sz val="9"/>
      <color theme="1"/>
      <name val="Arial Narrow"/>
      <family val="2"/>
    </font>
    <font>
      <sz val="10"/>
      <color rgb="FFFF0000"/>
      <name val="Arial Narrow"/>
      <family val="2"/>
    </font>
    <font>
      <sz val="11"/>
      <color rgb="FF000000"/>
      <name val="Arial Narrow"/>
      <family val="2"/>
    </font>
    <font>
      <sz val="20"/>
      <color theme="1"/>
      <name val="Arial Narrow"/>
      <family val="2"/>
    </font>
    <font>
      <sz val="24"/>
      <color theme="1"/>
      <name val="Arial Narrow"/>
      <family val="2"/>
    </font>
    <font>
      <sz val="30"/>
      <color theme="1"/>
      <name val="Arial Narrow"/>
      <family val="2"/>
    </font>
    <font>
      <b/>
      <sz val="12"/>
      <color theme="1"/>
      <name val="Calibri"/>
      <family val="2"/>
      <scheme val="minor"/>
    </font>
    <font>
      <sz val="24"/>
      <name val="Arial Narrow"/>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E2F0D9"/>
        <bgColor rgb="FFFFFFCC"/>
      </patternFill>
    </fill>
    <fill>
      <patternFill patternType="solid">
        <fgColor rgb="FFE2EFDA"/>
        <bgColor rgb="FF000000"/>
      </patternFill>
    </fill>
    <fill>
      <patternFill patternType="solid">
        <fgColor theme="9" tint="0.79998168889431442"/>
        <bgColor rgb="FF000000"/>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n">
        <color auto="1"/>
      </left>
      <right style="thick">
        <color indexed="64"/>
      </right>
      <top style="thin">
        <color auto="1"/>
      </top>
      <bottom style="medium">
        <color indexed="64"/>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ck">
        <color indexed="64"/>
      </left>
      <right style="thick">
        <color indexed="64"/>
      </right>
      <top/>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thick">
        <color indexed="64"/>
      </left>
      <right style="thick">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right style="medium">
        <color indexed="64"/>
      </right>
      <top style="medium">
        <color indexed="64"/>
      </top>
      <bottom style="thick">
        <color indexed="64"/>
      </bottom>
      <diagonal/>
    </border>
    <border>
      <left style="thin">
        <color rgb="FF000000"/>
      </left>
      <right style="thin">
        <color rgb="FF000000"/>
      </right>
      <top style="thin">
        <color rgb="FF000000"/>
      </top>
      <bottom style="thin">
        <color rgb="FF000000"/>
      </bottom>
      <diagonal/>
    </border>
    <border>
      <left style="thin">
        <color auto="1"/>
      </left>
      <right style="thick">
        <color indexed="64"/>
      </right>
      <top/>
      <bottom/>
      <diagonal/>
    </border>
    <border>
      <left/>
      <right style="thick">
        <color auto="1"/>
      </right>
      <top style="medium">
        <color indexed="64"/>
      </top>
      <bottom/>
      <diagonal/>
    </border>
    <border>
      <left style="thin">
        <color auto="1"/>
      </left>
      <right style="thick">
        <color indexed="64"/>
      </right>
      <top style="medium">
        <color indexed="64"/>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xf numFmtId="9" fontId="54" fillId="0" borderId="0" applyFont="0" applyFill="0" applyBorder="0" applyAlignment="0" applyProtection="0"/>
    <xf numFmtId="44" fontId="54" fillId="0" borderId="0" applyFont="0" applyFill="0" applyBorder="0" applyAlignment="0" applyProtection="0"/>
  </cellStyleXfs>
  <cellXfs count="857">
    <xf numFmtId="0" fontId="0" fillId="0" borderId="0" xfId="0"/>
    <xf numFmtId="0" fontId="20"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0" fillId="8" borderId="0" xfId="0" applyFill="1"/>
    <xf numFmtId="0" fontId="12" fillId="8" borderId="0" xfId="0" applyFont="1" applyFill="1"/>
    <xf numFmtId="0" fontId="0" fillId="2" borderId="15" xfId="0" applyFill="1" applyBorder="1"/>
    <xf numFmtId="0" fontId="0" fillId="2" borderId="0" xfId="0" applyFill="1"/>
    <xf numFmtId="0" fontId="0" fillId="2" borderId="16" xfId="0" applyFill="1" applyBorder="1"/>
    <xf numFmtId="0" fontId="19" fillId="2" borderId="0" xfId="0" applyFont="1" applyFill="1" applyAlignment="1">
      <alignment vertical="center"/>
    </xf>
    <xf numFmtId="0" fontId="19" fillId="2" borderId="0" xfId="0" applyFont="1" applyFill="1"/>
    <xf numFmtId="0" fontId="0" fillId="2" borderId="17" xfId="0" applyFill="1" applyBorder="1"/>
    <xf numFmtId="0" fontId="0" fillId="2" borderId="18" xfId="0" applyFill="1" applyBorder="1"/>
    <xf numFmtId="0" fontId="0" fillId="2" borderId="19" xfId="0" applyFill="1" applyBorder="1"/>
    <xf numFmtId="0" fontId="22" fillId="2" borderId="42" xfId="6" applyFont="1" applyFill="1" applyBorder="1" applyAlignment="1" applyProtection="1">
      <alignment horizontal="center"/>
    </xf>
    <xf numFmtId="0" fontId="22" fillId="2" borderId="0" xfId="6" applyFont="1" applyFill="1" applyBorder="1" applyAlignment="1" applyProtection="1">
      <alignment horizontal="center"/>
    </xf>
    <xf numFmtId="0" fontId="22" fillId="2" borderId="43" xfId="6" applyFont="1" applyFill="1" applyBorder="1" applyAlignment="1" applyProtection="1">
      <alignment horizontal="center"/>
    </xf>
    <xf numFmtId="0" fontId="11" fillId="0" borderId="24" xfId="5" applyFont="1" applyBorder="1" applyAlignment="1">
      <alignment vertical="center" wrapText="1"/>
    </xf>
    <xf numFmtId="0" fontId="11" fillId="0" borderId="26" xfId="5" applyFont="1" applyBorder="1" applyAlignment="1">
      <alignment vertical="center" wrapText="1"/>
    </xf>
    <xf numFmtId="0" fontId="17"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0" borderId="60" xfId="0" applyFont="1" applyFill="1" applyBorder="1" applyAlignment="1">
      <alignment horizontal="center" vertical="center"/>
    </xf>
    <xf numFmtId="0" fontId="14" fillId="10" borderId="62" xfId="0" applyFont="1" applyFill="1" applyBorder="1" applyAlignment="1">
      <alignment horizontal="center" vertical="center"/>
    </xf>
    <xf numFmtId="0" fontId="14" fillId="10" borderId="59" xfId="0" applyFont="1" applyFill="1" applyBorder="1" applyAlignment="1">
      <alignment horizontal="center" vertical="center"/>
    </xf>
    <xf numFmtId="0" fontId="9" fillId="11" borderId="23" xfId="5" applyFont="1" applyFill="1" applyBorder="1" applyAlignment="1">
      <alignment horizontal="center" vertical="center" wrapText="1"/>
    </xf>
    <xf numFmtId="0" fontId="9" fillId="11" borderId="1" xfId="5" applyFont="1" applyFill="1" applyBorder="1" applyAlignment="1">
      <alignment horizontal="center" vertical="center" wrapText="1"/>
    </xf>
    <xf numFmtId="0" fontId="9" fillId="11" borderId="2" xfId="5" applyFont="1" applyFill="1" applyBorder="1" applyAlignment="1">
      <alignment horizontal="center" vertical="center" wrapText="1"/>
    </xf>
    <xf numFmtId="0" fontId="9" fillId="11" borderId="20" xfId="5" applyFont="1" applyFill="1" applyBorder="1" applyAlignment="1">
      <alignment horizontal="center" vertical="center" wrapText="1"/>
    </xf>
    <xf numFmtId="0" fontId="11" fillId="0" borderId="27" xfId="5" applyFont="1" applyBorder="1" applyAlignment="1">
      <alignment horizontal="center" vertical="center" wrapText="1"/>
    </xf>
    <xf numFmtId="0" fontId="8" fillId="0" borderId="63"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56" xfId="0" applyFont="1" applyBorder="1" applyAlignment="1">
      <alignment horizontal="center" vertical="center"/>
    </xf>
    <xf numFmtId="0" fontId="8" fillId="0" borderId="2" xfId="0" applyFont="1" applyBorder="1" applyAlignment="1">
      <alignment horizontal="center" vertical="center"/>
    </xf>
    <xf numFmtId="0" fontId="10" fillId="0" borderId="48" xfId="5" applyFont="1" applyBorder="1" applyAlignment="1">
      <alignment horizontal="center" vertical="center" wrapText="1"/>
    </xf>
    <xf numFmtId="0" fontId="10" fillId="0" borderId="54" xfId="5" applyFont="1" applyBorder="1" applyAlignment="1">
      <alignment horizontal="center" vertical="center" wrapText="1"/>
    </xf>
    <xf numFmtId="0" fontId="10" fillId="0" borderId="53" xfId="5" applyFont="1" applyBorder="1" applyAlignment="1">
      <alignment horizontal="center" vertical="center" wrapText="1"/>
    </xf>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3" fillId="0" borderId="3" xfId="5" applyFont="1" applyBorder="1" applyAlignment="1">
      <alignment horizontal="center" vertical="center" wrapText="1"/>
    </xf>
    <xf numFmtId="0" fontId="24" fillId="2" borderId="42"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4" fillId="2" borderId="43" xfId="0" applyFont="1" applyFill="1" applyBorder="1" applyAlignment="1" applyProtection="1">
      <alignment horizontal="center" vertical="center" wrapText="1"/>
      <protection locked="0"/>
    </xf>
    <xf numFmtId="0" fontId="59" fillId="2" borderId="42" xfId="6" applyFont="1" applyFill="1" applyBorder="1" applyAlignment="1" applyProtection="1">
      <alignment horizontal="center"/>
      <protection locked="0"/>
    </xf>
    <xf numFmtId="0" fontId="25" fillId="2" borderId="0" xfId="6" applyFont="1" applyFill="1" applyBorder="1" applyAlignment="1" applyProtection="1">
      <alignment horizontal="center"/>
      <protection locked="0"/>
    </xf>
    <xf numFmtId="0" fontId="25" fillId="2" borderId="43" xfId="6" applyFont="1" applyFill="1" applyBorder="1" applyAlignment="1" applyProtection="1">
      <alignment horizontal="center"/>
      <protection locked="0"/>
    </xf>
    <xf numFmtId="0" fontId="58" fillId="2" borderId="42" xfId="6" applyFont="1" applyFill="1" applyBorder="1" applyAlignment="1" applyProtection="1">
      <alignment horizontal="center"/>
      <protection locked="0"/>
    </xf>
    <xf numFmtId="0" fontId="17"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1" fillId="0" borderId="19" xfId="5" applyFont="1" applyBorder="1" applyAlignment="1">
      <alignment horizontal="center" vertical="center" wrapText="1"/>
    </xf>
    <xf numFmtId="0" fontId="9" fillId="11" borderId="48" xfId="5" applyFont="1" applyFill="1" applyBorder="1" applyAlignment="1">
      <alignment horizontal="center" vertical="center" wrapText="1"/>
    </xf>
    <xf numFmtId="0" fontId="9" fillId="11" borderId="53" xfId="5" applyFont="1" applyFill="1" applyBorder="1" applyAlignment="1">
      <alignment horizontal="center" vertical="center" wrapText="1"/>
    </xf>
    <xf numFmtId="0" fontId="9" fillId="11" borderId="5" xfId="5" applyFont="1" applyFill="1" applyBorder="1" applyAlignment="1">
      <alignment horizontal="center" vertical="center" wrapText="1"/>
    </xf>
    <xf numFmtId="0" fontId="9" fillId="11" borderId="3" xfId="5" applyFont="1" applyFill="1" applyBorder="1" applyAlignment="1">
      <alignment horizontal="center" vertical="center" wrapText="1"/>
    </xf>
    <xf numFmtId="0" fontId="9" fillId="11" borderId="22" xfId="5" applyFont="1" applyFill="1" applyBorder="1" applyAlignment="1">
      <alignment horizontal="center" vertical="center" wrapText="1"/>
    </xf>
    <xf numFmtId="0" fontId="9" fillId="11" borderId="80" xfId="5" applyFont="1" applyFill="1" applyBorder="1" applyAlignment="1">
      <alignment horizontal="center" vertical="center" wrapText="1"/>
    </xf>
    <xf numFmtId="0" fontId="9" fillId="11" borderId="18" xfId="5" applyFont="1" applyFill="1" applyBorder="1" applyAlignment="1">
      <alignment horizontal="center" vertical="center" wrapText="1"/>
    </xf>
    <xf numFmtId="0" fontId="13" fillId="0" borderId="20" xfId="5" applyFont="1" applyBorder="1" applyAlignment="1">
      <alignment horizontal="center" vertical="center" wrapText="1"/>
    </xf>
    <xf numFmtId="0" fontId="13" fillId="0" borderId="22" xfId="5" applyFont="1" applyBorder="1" applyAlignment="1">
      <alignment horizontal="center" vertical="center" wrapText="1"/>
    </xf>
    <xf numFmtId="0" fontId="13" fillId="0" borderId="21" xfId="5" applyFont="1" applyBorder="1" applyAlignment="1">
      <alignment horizontal="center" vertical="center" wrapText="1"/>
    </xf>
    <xf numFmtId="0" fontId="13" fillId="0" borderId="80" xfId="5" applyFont="1" applyBorder="1" applyAlignment="1">
      <alignment horizontal="center" vertical="center" wrapText="1"/>
    </xf>
    <xf numFmtId="0" fontId="13" fillId="0" borderId="18" xfId="5" applyFont="1" applyBorder="1" applyAlignment="1">
      <alignment horizontal="center" vertical="center" wrapText="1"/>
    </xf>
    <xf numFmtId="0" fontId="13" fillId="0" borderId="78" xfId="5" applyFont="1" applyBorder="1" applyAlignment="1">
      <alignment horizontal="center" vertical="center" wrapText="1"/>
    </xf>
    <xf numFmtId="0" fontId="0" fillId="8" borderId="0" xfId="0" applyFill="1" applyProtection="1"/>
    <xf numFmtId="0" fontId="8" fillId="0" borderId="63" xfId="0" applyFont="1" applyBorder="1" applyAlignment="1" applyProtection="1">
      <alignment horizontal="center" vertical="center"/>
    </xf>
    <xf numFmtId="0" fontId="8" fillId="0" borderId="23" xfId="0" applyFont="1" applyBorder="1" applyAlignment="1" applyProtection="1">
      <alignment horizontal="center" vertical="center"/>
    </xf>
    <xf numFmtId="0" fontId="9" fillId="11" borderId="23" xfId="5" applyFont="1" applyFill="1" applyBorder="1" applyAlignment="1" applyProtection="1">
      <alignment horizontal="center" vertical="center" wrapText="1"/>
    </xf>
    <xf numFmtId="0" fontId="10" fillId="0" borderId="48" xfId="5" applyFont="1" applyBorder="1" applyAlignment="1" applyProtection="1">
      <alignment horizontal="center" vertical="center" wrapText="1"/>
    </xf>
    <xf numFmtId="0" fontId="10" fillId="0" borderId="54" xfId="5" applyFont="1" applyBorder="1" applyAlignment="1" applyProtection="1">
      <alignment horizontal="center" vertical="center" wrapText="1"/>
    </xf>
    <xf numFmtId="0" fontId="10" fillId="0" borderId="53" xfId="5" applyFont="1" applyBorder="1" applyAlignment="1" applyProtection="1">
      <alignment horizontal="center" vertical="center" wrapText="1"/>
    </xf>
    <xf numFmtId="0" fontId="11" fillId="0" borderId="48" xfId="5" applyFont="1" applyBorder="1" applyAlignment="1" applyProtection="1">
      <alignment horizontal="center" vertical="center" wrapText="1"/>
    </xf>
    <xf numFmtId="0" fontId="11" fillId="0" borderId="55" xfId="5" applyFont="1" applyBorder="1" applyAlignment="1" applyProtection="1">
      <alignment horizontal="center" vertical="center" wrapText="1"/>
    </xf>
    <xf numFmtId="0" fontId="12" fillId="8" borderId="0" xfId="0" applyFont="1" applyFill="1" applyProtection="1"/>
    <xf numFmtId="0" fontId="8" fillId="0" borderId="25"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11" borderId="1" xfId="5" applyFont="1" applyFill="1" applyBorder="1" applyAlignment="1" applyProtection="1">
      <alignment horizontal="center" vertical="center" wrapText="1"/>
    </xf>
    <xf numFmtId="0" fontId="13" fillId="0" borderId="5" xfId="5" applyFont="1" applyBorder="1" applyAlignment="1" applyProtection="1">
      <alignment horizontal="center" vertical="center" wrapText="1"/>
    </xf>
    <xf numFmtId="0" fontId="13" fillId="0" borderId="6" xfId="5" applyFont="1" applyBorder="1" applyAlignment="1" applyProtection="1">
      <alignment horizontal="center" vertical="center" wrapText="1"/>
    </xf>
    <xf numFmtId="0" fontId="13" fillId="0" borderId="3" xfId="5" applyFont="1" applyBorder="1" applyAlignment="1" applyProtection="1">
      <alignment horizontal="center" vertical="center" wrapText="1"/>
    </xf>
    <xf numFmtId="0" fontId="11" fillId="0" borderId="5" xfId="5" applyFont="1" applyBorder="1" applyAlignment="1" applyProtection="1">
      <alignment horizontal="center" vertical="center" wrapText="1"/>
    </xf>
    <xf numFmtId="0" fontId="11" fillId="0" borderId="50" xfId="5" applyFont="1" applyBorder="1" applyAlignment="1" applyProtection="1">
      <alignment horizontal="center" vertical="center" wrapText="1"/>
    </xf>
    <xf numFmtId="0" fontId="13" fillId="0" borderId="1" xfId="5" applyFont="1" applyBorder="1" applyAlignment="1" applyProtection="1">
      <alignment horizontal="center" vertical="center" wrapText="1"/>
    </xf>
    <xf numFmtId="0" fontId="9" fillId="11" borderId="20" xfId="5" applyFont="1" applyFill="1" applyBorder="1" applyAlignment="1" applyProtection="1">
      <alignment horizontal="center" vertical="center" wrapText="1"/>
    </xf>
    <xf numFmtId="0" fontId="9" fillId="11" borderId="21" xfId="5" applyFont="1" applyFill="1" applyBorder="1" applyAlignment="1" applyProtection="1">
      <alignment horizontal="center" vertical="center" wrapText="1"/>
    </xf>
    <xf numFmtId="0" fontId="11" fillId="0" borderId="20" xfId="5" applyFont="1" applyBorder="1" applyAlignment="1" applyProtection="1">
      <alignment horizontal="center" vertical="center" wrapText="1"/>
    </xf>
    <xf numFmtId="0" fontId="11" fillId="0" borderId="27" xfId="5" applyFont="1" applyBorder="1" applyAlignment="1" applyProtection="1">
      <alignment horizontal="center" vertical="center" wrapText="1"/>
    </xf>
    <xf numFmtId="0" fontId="8" fillId="0" borderId="56" xfId="0" applyFont="1" applyBorder="1" applyAlignment="1" applyProtection="1">
      <alignment horizontal="center" vertical="center"/>
    </xf>
    <xf numFmtId="0" fontId="8" fillId="0" borderId="2" xfId="0" applyFont="1" applyBorder="1" applyAlignment="1" applyProtection="1">
      <alignment horizontal="center" vertical="center"/>
    </xf>
    <xf numFmtId="0" fontId="9" fillId="11" borderId="2" xfId="5" applyFont="1" applyFill="1" applyBorder="1" applyAlignment="1" applyProtection="1">
      <alignment horizontal="center" vertical="center" wrapText="1"/>
    </xf>
    <xf numFmtId="0" fontId="13" fillId="0" borderId="2" xfId="5" applyFont="1" applyBorder="1" applyAlignment="1" applyProtection="1">
      <alignment horizontal="center" vertical="center" wrapText="1"/>
    </xf>
    <xf numFmtId="0" fontId="9" fillId="11" borderId="9" xfId="5" applyFont="1" applyFill="1" applyBorder="1" applyAlignment="1" applyProtection="1">
      <alignment horizontal="center" vertical="center" wrapText="1"/>
    </xf>
    <xf numFmtId="0" fontId="9" fillId="11" borderId="10" xfId="5" applyFont="1" applyFill="1" applyBorder="1" applyAlignment="1" applyProtection="1">
      <alignment horizontal="center" vertical="center" wrapText="1"/>
    </xf>
    <xf numFmtId="0" fontId="11" fillId="0" borderId="9" xfId="5" applyFont="1" applyBorder="1" applyAlignment="1" applyProtection="1">
      <alignment horizontal="center" vertical="center" wrapText="1"/>
    </xf>
    <xf numFmtId="0" fontId="11" fillId="0" borderId="16" xfId="5" applyFont="1" applyBorder="1" applyAlignment="1" applyProtection="1">
      <alignment horizontal="center" vertical="center" wrapText="1"/>
    </xf>
    <xf numFmtId="0" fontId="14" fillId="10" borderId="60" xfId="0" applyFont="1" applyFill="1" applyBorder="1" applyAlignment="1" applyProtection="1">
      <alignment horizontal="center" vertical="center"/>
    </xf>
    <xf numFmtId="0" fontId="14" fillId="10" borderId="62" xfId="0" applyFont="1" applyFill="1" applyBorder="1" applyAlignment="1" applyProtection="1">
      <alignment horizontal="center" vertical="center"/>
    </xf>
    <xf numFmtId="0" fontId="14" fillId="10" borderId="59" xfId="0" applyFont="1" applyFill="1" applyBorder="1" applyAlignment="1" applyProtection="1">
      <alignment horizontal="center" vertical="center"/>
    </xf>
    <xf numFmtId="0" fontId="17" fillId="2" borderId="15" xfId="0" applyFont="1" applyFill="1" applyBorder="1" applyAlignment="1" applyProtection="1">
      <alignment horizontal="center" wrapText="1"/>
    </xf>
    <xf numFmtId="0" fontId="17" fillId="2" borderId="0" xfId="0" applyFont="1" applyFill="1" applyAlignment="1" applyProtection="1">
      <alignment horizontal="center" wrapText="1"/>
    </xf>
    <xf numFmtId="0" fontId="17" fillId="2" borderId="16" xfId="0" applyFont="1" applyFill="1" applyBorder="1" applyAlignment="1" applyProtection="1">
      <alignment horizontal="center" wrapText="1"/>
    </xf>
    <xf numFmtId="0" fontId="0" fillId="2" borderId="15" xfId="0" applyFill="1" applyBorder="1" applyProtection="1"/>
    <xf numFmtId="0" fontId="0" fillId="2" borderId="0" xfId="0" applyFill="1" applyProtection="1"/>
    <xf numFmtId="0" fontId="0" fillId="2" borderId="16" xfId="0" applyFill="1" applyBorder="1" applyProtection="1"/>
    <xf numFmtId="0" fontId="43" fillId="15" borderId="30" xfId="0" applyFont="1" applyFill="1" applyBorder="1" applyAlignment="1" applyProtection="1">
      <alignment horizontal="center" vertical="center" textRotation="90"/>
    </xf>
    <xf numFmtId="0" fontId="15" fillId="7" borderId="30" xfId="0" applyFont="1" applyFill="1" applyBorder="1" applyAlignment="1" applyProtection="1">
      <alignment horizontal="center" vertical="center"/>
    </xf>
    <xf numFmtId="0" fontId="0" fillId="3" borderId="31" xfId="0" applyFill="1" applyBorder="1" applyProtection="1"/>
    <xf numFmtId="0" fontId="0" fillId="3" borderId="30" xfId="0" applyFill="1" applyBorder="1" applyProtection="1"/>
    <xf numFmtId="0" fontId="0" fillId="4" borderId="30" xfId="0" applyFill="1" applyBorder="1" applyProtection="1"/>
    <xf numFmtId="0" fontId="41" fillId="15" borderId="5" xfId="0" applyFont="1" applyFill="1" applyBorder="1" applyAlignment="1" applyProtection="1">
      <alignment horizontal="center" vertical="center"/>
    </xf>
    <xf numFmtId="0" fontId="41" fillId="15" borderId="3" xfId="0" applyFont="1" applyFill="1" applyBorder="1" applyAlignment="1" applyProtection="1">
      <alignment horizontal="center" vertical="center"/>
    </xf>
    <xf numFmtId="0" fontId="41" fillId="15" borderId="1" xfId="0" applyFont="1" applyFill="1" applyBorder="1" applyAlignment="1" applyProtection="1">
      <alignment horizontal="center" vertical="center"/>
    </xf>
    <xf numFmtId="0" fontId="0" fillId="9" borderId="31" xfId="0" applyFill="1" applyBorder="1" applyProtection="1"/>
    <xf numFmtId="0" fontId="18" fillId="7" borderId="5" xfId="0"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0" fontId="27" fillId="4" borderId="1" xfId="0" applyFont="1" applyFill="1" applyBorder="1" applyAlignment="1" applyProtection="1">
      <alignment horizontal="center" vertical="center"/>
    </xf>
    <xf numFmtId="0" fontId="0" fillId="13" borderId="31" xfId="0" applyFill="1" applyBorder="1" applyProtection="1"/>
    <xf numFmtId="0" fontId="0" fillId="9" borderId="30" xfId="0" applyFill="1" applyBorder="1" applyProtection="1"/>
    <xf numFmtId="0" fontId="0" fillId="13" borderId="30" xfId="0" applyFill="1" applyBorder="1" applyProtection="1"/>
    <xf numFmtId="0" fontId="0" fillId="13" borderId="33" xfId="0" applyFill="1" applyBorder="1" applyProtection="1"/>
    <xf numFmtId="0" fontId="0" fillId="13" borderId="32" xfId="0" applyFill="1" applyBorder="1" applyProtection="1"/>
    <xf numFmtId="0" fontId="0" fillId="9" borderId="32" xfId="0" applyFill="1" applyBorder="1" applyProtection="1"/>
    <xf numFmtId="0" fontId="0" fillId="3" borderId="32" xfId="0" applyFill="1" applyBorder="1" applyProtection="1"/>
    <xf numFmtId="0" fontId="0" fillId="4" borderId="32" xfId="0" applyFill="1" applyBorder="1" applyProtection="1"/>
    <xf numFmtId="0" fontId="44" fillId="15" borderId="30"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23" fillId="3" borderId="1" xfId="0" applyFont="1" applyFill="1" applyBorder="1" applyAlignment="1" applyProtection="1">
      <alignment horizontal="center" vertical="center"/>
    </xf>
    <xf numFmtId="0" fontId="23" fillId="9" borderId="5" xfId="0" applyFont="1" applyFill="1" applyBorder="1" applyAlignment="1" applyProtection="1">
      <alignment horizontal="center" vertical="center"/>
    </xf>
    <xf numFmtId="0" fontId="23" fillId="9" borderId="3" xfId="0" applyFont="1" applyFill="1" applyBorder="1" applyAlignment="1" applyProtection="1">
      <alignment horizontal="center" vertical="center"/>
    </xf>
    <xf numFmtId="0" fontId="23" fillId="13" borderId="1"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40" fillId="15" borderId="63" xfId="0" applyFont="1" applyFill="1" applyBorder="1" applyAlignment="1" applyProtection="1">
      <alignment horizontal="center"/>
    </xf>
    <xf numFmtId="0" fontId="40" fillId="15" borderId="23" xfId="0" applyFont="1" applyFill="1" applyBorder="1" applyAlignment="1" applyProtection="1">
      <alignment horizontal="center"/>
    </xf>
    <xf numFmtId="0" fontId="40" fillId="15" borderId="24" xfId="0" applyFont="1" applyFill="1" applyBorder="1" applyAlignment="1" applyProtection="1">
      <alignment horizontal="center"/>
    </xf>
    <xf numFmtId="0" fontId="40" fillId="15" borderId="13" xfId="0" applyFont="1" applyFill="1" applyBorder="1" applyAlignment="1" applyProtection="1">
      <alignment horizontal="center"/>
    </xf>
    <xf numFmtId="0" fontId="40" fillId="15" borderId="14" xfId="0" applyFont="1" applyFill="1" applyBorder="1" applyAlignment="1" applyProtection="1">
      <alignment horizontal="center"/>
    </xf>
    <xf numFmtId="0" fontId="40" fillId="15" borderId="61" xfId="0" applyFont="1" applyFill="1" applyBorder="1" applyAlignment="1" applyProtection="1">
      <alignment horizontal="center"/>
    </xf>
    <xf numFmtId="0" fontId="14" fillId="12" borderId="64" xfId="0" applyFont="1" applyFill="1" applyBorder="1" applyAlignment="1" applyProtection="1">
      <alignment horizontal="center" vertical="center" wrapText="1"/>
    </xf>
    <xf numFmtId="0" fontId="14" fillId="12" borderId="65" xfId="0" applyFont="1" applyFill="1" applyBorder="1" applyAlignment="1" applyProtection="1">
      <alignment horizontal="center" vertical="center" wrapText="1"/>
    </xf>
    <xf numFmtId="0" fontId="14" fillId="12" borderId="65" xfId="0" applyFont="1" applyFill="1" applyBorder="1" applyAlignment="1" applyProtection="1">
      <alignment horizontal="center" vertical="center" wrapText="1"/>
    </xf>
    <xf numFmtId="0" fontId="14" fillId="12" borderId="66" xfId="0" applyFont="1" applyFill="1" applyBorder="1" applyAlignment="1" applyProtection="1">
      <alignment horizontal="center" vertical="center" wrapText="1"/>
    </xf>
    <xf numFmtId="0" fontId="10" fillId="12" borderId="25"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6" xfId="0" applyFont="1" applyFill="1" applyBorder="1" applyAlignment="1" applyProtection="1">
      <alignment horizontal="center" vertical="center"/>
    </xf>
    <xf numFmtId="0" fontId="13" fillId="7" borderId="58" xfId="0" applyFont="1" applyFill="1" applyBorder="1" applyAlignment="1" applyProtection="1">
      <alignment horizontal="center" vertical="center" wrapText="1"/>
    </xf>
    <xf numFmtId="0" fontId="26" fillId="7" borderId="4" xfId="0" applyFont="1" applyFill="1" applyBorder="1" applyAlignment="1" applyProtection="1">
      <alignment vertical="center" wrapText="1"/>
    </xf>
    <xf numFmtId="0" fontId="39" fillId="7" borderId="4" xfId="0" applyFont="1" applyFill="1" applyBorder="1" applyAlignment="1" applyProtection="1">
      <alignment horizontal="center" vertical="center" wrapText="1"/>
    </xf>
    <xf numFmtId="0" fontId="39" fillId="7" borderId="52" xfId="0" applyFont="1" applyFill="1" applyBorder="1" applyAlignment="1" applyProtection="1">
      <alignment vertical="center" wrapText="1"/>
    </xf>
    <xf numFmtId="0" fontId="10" fillId="12" borderId="64"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xf>
    <xf numFmtId="0" fontId="10" fillId="12" borderId="66" xfId="0" applyFont="1" applyFill="1" applyBorder="1" applyAlignment="1" applyProtection="1">
      <alignment horizontal="center" vertical="center"/>
    </xf>
    <xf numFmtId="0" fontId="13" fillId="7" borderId="2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39" fillId="7" borderId="1" xfId="0" applyFont="1" applyFill="1" applyBorder="1" applyAlignment="1" applyProtection="1">
      <alignment horizontal="center" vertical="center" wrapText="1"/>
    </xf>
    <xf numFmtId="0" fontId="39" fillId="7" borderId="26" xfId="0" applyFont="1" applyFill="1" applyBorder="1" applyAlignment="1" applyProtection="1">
      <alignment vertical="center" wrapText="1"/>
    </xf>
    <xf numFmtId="0" fontId="1" fillId="7" borderId="58"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3" fillId="7" borderId="4" xfId="0" applyFont="1" applyFill="1" applyBorder="1" applyProtection="1"/>
    <xf numFmtId="0" fontId="13" fillId="7" borderId="52" xfId="0" applyFont="1" applyFill="1" applyBorder="1" applyProtection="1"/>
    <xf numFmtId="0" fontId="1" fillId="7" borderId="25"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3" fillId="7" borderId="1" xfId="0" applyFont="1" applyFill="1" applyBorder="1" applyProtection="1"/>
    <xf numFmtId="0" fontId="13" fillId="7" borderId="26" xfId="0" applyFont="1" applyFill="1" applyBorder="1" applyProtection="1"/>
    <xf numFmtId="0" fontId="13" fillId="7" borderId="25" xfId="0" applyFont="1" applyFill="1" applyBorder="1" applyAlignment="1" applyProtection="1">
      <alignment horizontal="center" vertical="center" wrapText="1"/>
    </xf>
    <xf numFmtId="0" fontId="26" fillId="7" borderId="1" xfId="0" applyFont="1" applyFill="1" applyBorder="1" applyAlignment="1" applyProtection="1">
      <alignment vertical="center" wrapText="1"/>
    </xf>
    <xf numFmtId="0" fontId="39" fillId="7" borderId="26" xfId="0" applyFont="1" applyFill="1" applyBorder="1" applyAlignment="1" applyProtection="1">
      <alignment vertical="center" wrapText="1"/>
    </xf>
    <xf numFmtId="0" fontId="13" fillId="7" borderId="64" xfId="0" applyFont="1" applyFill="1" applyBorder="1" applyAlignment="1" applyProtection="1">
      <alignment horizontal="center" vertical="center" wrapText="1"/>
    </xf>
    <xf numFmtId="0" fontId="26" fillId="7" borderId="65" xfId="0" applyFont="1" applyFill="1" applyBorder="1" applyAlignment="1" applyProtection="1">
      <alignment vertical="center" wrapText="1"/>
    </xf>
    <xf numFmtId="0" fontId="39" fillId="7" borderId="65" xfId="0" applyFont="1" applyFill="1" applyBorder="1" applyAlignment="1" applyProtection="1">
      <alignment horizontal="center" vertical="center" wrapText="1"/>
    </xf>
    <xf numFmtId="0" fontId="39" fillId="7" borderId="66" xfId="0" applyFont="1" applyFill="1" applyBorder="1" applyAlignment="1" applyProtection="1">
      <alignment vertical="center" wrapText="1"/>
    </xf>
    <xf numFmtId="0" fontId="14" fillId="12" borderId="67" xfId="0" applyFont="1" applyFill="1" applyBorder="1" applyAlignment="1" applyProtection="1">
      <alignment horizontal="center" vertical="center" wrapText="1"/>
    </xf>
    <xf numFmtId="0" fontId="14" fillId="12" borderId="68" xfId="0" applyFont="1" applyFill="1" applyBorder="1" applyAlignment="1" applyProtection="1">
      <alignment horizontal="center" vertical="center" wrapText="1"/>
    </xf>
    <xf numFmtId="0" fontId="14" fillId="12" borderId="70" xfId="0" applyFont="1" applyFill="1" applyBorder="1" applyAlignment="1" applyProtection="1">
      <alignment horizontal="center" vertical="center" wrapText="1"/>
    </xf>
    <xf numFmtId="0" fontId="13" fillId="7" borderId="58" xfId="0" applyFont="1" applyFill="1" applyBorder="1" applyAlignment="1" applyProtection="1">
      <alignment horizontal="left" vertical="center" wrapText="1"/>
    </xf>
    <xf numFmtId="0" fontId="1" fillId="7" borderId="107" xfId="0" applyFont="1" applyFill="1" applyBorder="1" applyAlignment="1" applyProtection="1">
      <alignment horizontal="left" vertical="center" wrapText="1"/>
    </xf>
    <xf numFmtId="0" fontId="1" fillId="7" borderId="54" xfId="0" applyFont="1" applyFill="1" applyBorder="1" applyAlignment="1" applyProtection="1">
      <alignment horizontal="left" vertical="center" wrapText="1"/>
    </xf>
    <xf numFmtId="0" fontId="1" fillId="7" borderId="53"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xf>
    <xf numFmtId="0" fontId="1" fillId="7" borderId="5"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1" fillId="7" borderId="50" xfId="0" applyFont="1" applyFill="1" applyBorder="1" applyAlignment="1" applyProtection="1">
      <alignment horizontal="left" vertical="center" wrapText="1"/>
    </xf>
    <xf numFmtId="0" fontId="10" fillId="7" borderId="25" xfId="0" applyFont="1" applyFill="1" applyBorder="1" applyAlignment="1" applyProtection="1">
      <alignment horizontal="center"/>
    </xf>
    <xf numFmtId="0" fontId="10" fillId="7" borderId="1" xfId="0" applyFont="1" applyFill="1" applyBorder="1" applyAlignment="1" applyProtection="1">
      <alignment horizontal="center"/>
    </xf>
    <xf numFmtId="0" fontId="10" fillId="7" borderId="1" xfId="0" applyFont="1" applyFill="1" applyBorder="1" applyProtection="1"/>
    <xf numFmtId="0" fontId="10" fillId="7" borderId="26" xfId="0" applyFont="1" applyFill="1" applyBorder="1" applyProtection="1"/>
    <xf numFmtId="0" fontId="1" fillId="7" borderId="25" xfId="0" applyFont="1" applyFill="1" applyBorder="1" applyAlignment="1" applyProtection="1">
      <alignment horizontal="left" vertical="center" wrapText="1"/>
    </xf>
    <xf numFmtId="0" fontId="1" fillId="7" borderId="1" xfId="0" applyFont="1" applyFill="1" applyBorder="1" applyAlignment="1" applyProtection="1">
      <alignment horizontal="left" vertical="center"/>
    </xf>
    <xf numFmtId="0" fontId="26" fillId="7" borderId="25" xfId="0" applyFont="1" applyFill="1" applyBorder="1" applyAlignment="1" applyProtection="1">
      <alignment vertical="center"/>
    </xf>
    <xf numFmtId="0" fontId="13" fillId="7" borderId="5" xfId="0" applyFont="1" applyFill="1" applyBorder="1" applyAlignment="1" applyProtection="1">
      <alignment horizontal="center" vertical="center"/>
    </xf>
    <xf numFmtId="0" fontId="13" fillId="7" borderId="6"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0" fillId="7" borderId="1" xfId="0" applyFill="1" applyBorder="1" applyAlignment="1" applyProtection="1">
      <alignment horizontal="left" vertical="center"/>
    </xf>
    <xf numFmtId="0" fontId="0" fillId="7" borderId="26" xfId="0" applyFill="1" applyBorder="1" applyAlignment="1" applyProtection="1">
      <alignment horizontal="left" vertical="center"/>
    </xf>
    <xf numFmtId="0" fontId="26" fillId="7" borderId="64" xfId="0" applyFont="1" applyFill="1" applyBorder="1" applyAlignment="1" applyProtection="1">
      <alignment vertical="center"/>
    </xf>
    <xf numFmtId="0" fontId="13" fillId="7" borderId="67" xfId="0" applyFont="1" applyFill="1" applyBorder="1" applyAlignment="1" applyProtection="1">
      <alignment horizontal="center" vertical="center"/>
    </xf>
    <xf numFmtId="0" fontId="13" fillId="7" borderId="68" xfId="0" applyFont="1" applyFill="1" applyBorder="1" applyAlignment="1" applyProtection="1">
      <alignment horizontal="center" vertical="center"/>
    </xf>
    <xf numFmtId="0" fontId="13" fillId="7" borderId="69" xfId="0" applyFont="1" applyFill="1" applyBorder="1" applyAlignment="1" applyProtection="1">
      <alignment horizontal="center" vertical="center"/>
    </xf>
    <xf numFmtId="0" fontId="0" fillId="7" borderId="67" xfId="0" applyFill="1" applyBorder="1" applyAlignment="1" applyProtection="1">
      <alignment horizontal="center"/>
    </xf>
    <xf numFmtId="0" fontId="0" fillId="7" borderId="70" xfId="0" applyFill="1" applyBorder="1" applyAlignment="1" applyProtection="1">
      <alignment horizontal="center"/>
    </xf>
    <xf numFmtId="0" fontId="14" fillId="2" borderId="0" xfId="0" applyFont="1" applyFill="1" applyAlignment="1" applyProtection="1">
      <alignment vertical="center" wrapText="1"/>
    </xf>
    <xf numFmtId="0" fontId="14" fillId="2" borderId="0" xfId="0" applyFont="1" applyFill="1" applyAlignment="1" applyProtection="1">
      <alignment horizontal="center" vertical="center" wrapText="1"/>
    </xf>
    <xf numFmtId="0" fontId="41" fillId="15" borderId="63" xfId="0" applyFont="1" applyFill="1" applyBorder="1" applyAlignment="1" applyProtection="1">
      <alignment horizontal="center"/>
    </xf>
    <xf numFmtId="0" fontId="41" fillId="15" borderId="23" xfId="0" applyFont="1" applyFill="1" applyBorder="1" applyAlignment="1" applyProtection="1">
      <alignment horizontal="center"/>
    </xf>
    <xf numFmtId="0" fontId="41" fillId="15" borderId="24" xfId="0" applyFont="1" applyFill="1" applyBorder="1" applyAlignment="1" applyProtection="1">
      <alignment horizontal="center"/>
    </xf>
    <xf numFmtId="0" fontId="10" fillId="12" borderId="64"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10" fillId="12" borderId="65" xfId="0" applyFont="1" applyFill="1" applyBorder="1" applyAlignment="1" applyProtection="1">
      <alignment horizontal="center" vertical="center" wrapText="1"/>
    </xf>
    <xf numFmtId="0" fontId="10" fillId="12" borderId="66" xfId="0" applyFont="1" applyFill="1" applyBorder="1" applyAlignment="1" applyProtection="1">
      <alignment horizontal="center" vertical="center" wrapText="1"/>
    </xf>
    <xf numFmtId="0" fontId="26" fillId="7" borderId="58" xfId="0" applyFont="1" applyFill="1" applyBorder="1" applyAlignment="1" applyProtection="1">
      <alignment horizontal="center" vertical="center"/>
    </xf>
    <xf numFmtId="0" fontId="13" fillId="7" borderId="4" xfId="0" applyFont="1" applyFill="1" applyBorder="1" applyAlignment="1" applyProtection="1">
      <alignment horizontal="center" wrapText="1"/>
    </xf>
    <xf numFmtId="0" fontId="13" fillId="7" borderId="52" xfId="0" applyFont="1" applyFill="1" applyBorder="1" applyAlignment="1" applyProtection="1">
      <alignment horizontal="center" wrapText="1"/>
    </xf>
    <xf numFmtId="0" fontId="13" fillId="7" borderId="58"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26" fillId="7" borderId="25" xfId="0" applyFont="1" applyFill="1" applyBorder="1" applyAlignment="1" applyProtection="1">
      <alignment horizontal="center" vertical="center"/>
    </xf>
    <xf numFmtId="0" fontId="13" fillId="7" borderId="1" xfId="0" applyFont="1" applyFill="1" applyBorder="1" applyAlignment="1" applyProtection="1">
      <alignment horizontal="center"/>
    </xf>
    <xf numFmtId="0" fontId="13" fillId="7" borderId="26" xfId="0" applyFont="1" applyFill="1" applyBorder="1" applyAlignment="1" applyProtection="1">
      <alignment horizontal="center"/>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7" borderId="26" xfId="0" applyFont="1" applyFill="1" applyBorder="1" applyAlignment="1" applyProtection="1">
      <alignment horizontal="center" vertical="center" wrapText="1"/>
    </xf>
    <xf numFmtId="0" fontId="26" fillId="7" borderId="64" xfId="0" applyFont="1" applyFill="1" applyBorder="1" applyAlignment="1" applyProtection="1">
      <alignment horizontal="center" vertical="center"/>
    </xf>
    <xf numFmtId="0" fontId="13" fillId="7" borderId="65" xfId="0" applyFont="1" applyFill="1" applyBorder="1" applyAlignment="1" applyProtection="1">
      <alignment horizontal="center"/>
    </xf>
    <xf numFmtId="0" fontId="13" fillId="7" borderId="66" xfId="0" applyFont="1" applyFill="1" applyBorder="1" applyAlignment="1" applyProtection="1">
      <alignment horizontal="center"/>
    </xf>
    <xf numFmtId="0" fontId="13" fillId="7" borderId="64" xfId="0" applyFont="1" applyFill="1" applyBorder="1" applyAlignment="1" applyProtection="1">
      <alignment horizontal="center" vertical="center" wrapText="1"/>
    </xf>
    <xf numFmtId="0" fontId="13" fillId="7" borderId="65" xfId="0" applyFont="1" applyFill="1" applyBorder="1" applyAlignment="1" applyProtection="1">
      <alignment horizontal="center" vertical="center" wrapText="1"/>
    </xf>
    <xf numFmtId="0" fontId="13" fillId="7" borderId="65" xfId="0" applyFont="1" applyFill="1" applyBorder="1" applyAlignment="1" applyProtection="1">
      <alignment horizontal="center" vertical="center" wrapText="1"/>
    </xf>
    <xf numFmtId="0" fontId="13" fillId="7" borderId="66" xfId="0" applyFont="1" applyFill="1" applyBorder="1" applyAlignment="1" applyProtection="1">
      <alignment horizontal="center" vertical="center" wrapText="1"/>
    </xf>
    <xf numFmtId="0" fontId="26" fillId="7" borderId="63" xfId="0" applyFont="1" applyFill="1" applyBorder="1" applyAlignment="1" applyProtection="1">
      <alignment horizontal="center" vertical="center"/>
    </xf>
    <xf numFmtId="0" fontId="20" fillId="7" borderId="23" xfId="0" applyFont="1" applyFill="1" applyBorder="1" applyAlignment="1" applyProtection="1">
      <alignment horizontal="center"/>
    </xf>
    <xf numFmtId="0" fontId="20" fillId="7" borderId="24" xfId="0" applyFont="1" applyFill="1" applyBorder="1" applyAlignment="1" applyProtection="1">
      <alignment horizontal="center"/>
    </xf>
    <xf numFmtId="0" fontId="20" fillId="7" borderId="1" xfId="0" applyFont="1" applyFill="1" applyBorder="1" applyAlignment="1" applyProtection="1">
      <alignment horizontal="center"/>
    </xf>
    <xf numFmtId="0" fontId="20" fillId="7" borderId="26" xfId="0" applyFont="1" applyFill="1" applyBorder="1" applyAlignment="1" applyProtection="1">
      <alignment horizontal="center"/>
    </xf>
    <xf numFmtId="0" fontId="20" fillId="7" borderId="65" xfId="0" applyFont="1" applyFill="1" applyBorder="1" applyAlignment="1" applyProtection="1">
      <alignment horizontal="center"/>
    </xf>
    <xf numFmtId="0" fontId="20" fillId="7" borderId="66" xfId="0" applyFont="1" applyFill="1" applyBorder="1" applyAlignment="1" applyProtection="1">
      <alignment horizontal="center"/>
    </xf>
    <xf numFmtId="0" fontId="40" fillId="15" borderId="63" xfId="0" applyFont="1" applyFill="1" applyBorder="1" applyAlignment="1" applyProtection="1">
      <alignment horizontal="center" vertical="center" wrapText="1"/>
    </xf>
    <xf numFmtId="0" fontId="40" fillId="15" borderId="23" xfId="0" applyFont="1" applyFill="1" applyBorder="1" applyAlignment="1" applyProtection="1">
      <alignment horizontal="center" vertical="center" wrapText="1"/>
    </xf>
    <xf numFmtId="0" fontId="40" fillId="15" borderId="24" xfId="0" applyFont="1" applyFill="1" applyBorder="1" applyAlignment="1" applyProtection="1">
      <alignment horizontal="center" vertical="center" wrapText="1"/>
    </xf>
    <xf numFmtId="0" fontId="42" fillId="15" borderId="63" xfId="0" applyFont="1" applyFill="1" applyBorder="1" applyAlignment="1" applyProtection="1">
      <alignment horizontal="center" vertical="center" wrapText="1"/>
    </xf>
    <xf numFmtId="0" fontId="42" fillId="15" borderId="23" xfId="0" applyFont="1" applyFill="1" applyBorder="1" applyAlignment="1" applyProtection="1">
      <alignment horizontal="center" vertical="center" wrapText="1"/>
    </xf>
    <xf numFmtId="0" fontId="42" fillId="15" borderId="24" xfId="0" applyFont="1" applyFill="1" applyBorder="1" applyAlignment="1" applyProtection="1">
      <alignment horizontal="center" vertical="center" wrapText="1"/>
    </xf>
    <xf numFmtId="0" fontId="14" fillId="12" borderId="2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6" xfId="0" applyFont="1" applyFill="1" applyBorder="1" applyAlignment="1" applyProtection="1">
      <alignment horizontal="center" vertical="center" wrapText="1"/>
    </xf>
    <xf numFmtId="0" fontId="42" fillId="15" borderId="64" xfId="0" applyFont="1" applyFill="1" applyBorder="1" applyAlignment="1" applyProtection="1">
      <alignment horizontal="center" vertical="center" wrapText="1"/>
    </xf>
    <xf numFmtId="0" fontId="42" fillId="15" borderId="65" xfId="0" applyFont="1" applyFill="1" applyBorder="1" applyAlignment="1" applyProtection="1">
      <alignment horizontal="center" vertical="center" wrapText="1"/>
    </xf>
    <xf numFmtId="0" fontId="42" fillId="15" borderId="66"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6" fillId="7" borderId="26" xfId="0" applyFont="1" applyFill="1" applyBorder="1" applyAlignment="1" applyProtection="1">
      <alignment horizontal="center" vertical="center"/>
    </xf>
    <xf numFmtId="0" fontId="13" fillId="7" borderId="11" xfId="0"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28" xfId="0" applyFont="1" applyFill="1" applyBorder="1" applyAlignment="1" applyProtection="1">
      <alignment horizontal="center"/>
    </xf>
    <xf numFmtId="0" fontId="13" fillId="7" borderId="5" xfId="0" applyFont="1" applyFill="1" applyBorder="1" applyAlignment="1" applyProtection="1">
      <alignment horizontal="center"/>
    </xf>
    <xf numFmtId="0" fontId="13" fillId="7" borderId="6" xfId="0" applyFont="1" applyFill="1" applyBorder="1" applyAlignment="1" applyProtection="1">
      <alignment horizontal="center"/>
    </xf>
    <xf numFmtId="0" fontId="13" fillId="7" borderId="50" xfId="0" applyFont="1" applyFill="1" applyBorder="1" applyAlignment="1" applyProtection="1">
      <alignment horizontal="center"/>
    </xf>
    <xf numFmtId="0" fontId="13" fillId="7" borderId="67" xfId="0" applyFont="1" applyFill="1" applyBorder="1" applyAlignment="1" applyProtection="1">
      <alignment horizontal="center"/>
    </xf>
    <xf numFmtId="0" fontId="13" fillId="7" borderId="68" xfId="0" applyFont="1" applyFill="1" applyBorder="1" applyAlignment="1" applyProtection="1">
      <alignment horizontal="center"/>
    </xf>
    <xf numFmtId="0" fontId="13" fillId="7" borderId="70" xfId="0" applyFont="1" applyFill="1" applyBorder="1" applyAlignment="1" applyProtection="1">
      <alignment horizontal="center"/>
    </xf>
    <xf numFmtId="0" fontId="7" fillId="2" borderId="0" xfId="0" applyFont="1" applyFill="1" applyProtection="1"/>
    <xf numFmtId="0" fontId="20" fillId="7" borderId="25"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0" fillId="2" borderId="0" xfId="0" applyFont="1" applyFill="1" applyAlignment="1" applyProtection="1">
      <alignment vertical="center" wrapText="1"/>
    </xf>
    <xf numFmtId="0" fontId="19" fillId="2" borderId="0" xfId="0" applyFont="1" applyFill="1" applyAlignment="1" applyProtection="1">
      <alignment vertical="center"/>
    </xf>
    <xf numFmtId="0" fontId="19" fillId="2" borderId="0" xfId="0" applyFont="1" applyFill="1" applyAlignment="1" applyProtection="1">
      <alignment horizontal="center" vertical="center"/>
    </xf>
    <xf numFmtId="0" fontId="20" fillId="7" borderId="64" xfId="0" applyFont="1" applyFill="1" applyBorder="1" applyAlignment="1" applyProtection="1">
      <alignment horizontal="center" vertical="center" wrapText="1"/>
    </xf>
    <xf numFmtId="0" fontId="20" fillId="7" borderId="65"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0" fontId="19" fillId="2" borderId="0" xfId="0" applyFont="1" applyFill="1" applyProtection="1"/>
    <xf numFmtId="0" fontId="41" fillId="15" borderId="1" xfId="0" applyFont="1" applyFill="1" applyBorder="1" applyAlignment="1" applyProtection="1">
      <alignment horizontal="center" vertical="center" wrapText="1"/>
    </xf>
    <xf numFmtId="0" fontId="41" fillId="15" borderId="5" xfId="0" applyFont="1" applyFill="1" applyBorder="1" applyAlignment="1" applyProtection="1">
      <alignment horizontal="center" vertical="center" wrapText="1"/>
    </xf>
    <xf numFmtId="0" fontId="41" fillId="15" borderId="3" xfId="0" applyFont="1" applyFill="1" applyBorder="1" applyAlignment="1" applyProtection="1">
      <alignment horizontal="center" vertical="center" wrapText="1"/>
    </xf>
    <xf numFmtId="0" fontId="19" fillId="7" borderId="1" xfId="0" applyFont="1" applyFill="1" applyBorder="1" applyAlignment="1" applyProtection="1">
      <alignment horizontal="center"/>
    </xf>
    <xf numFmtId="0" fontId="19" fillId="7" borderId="1" xfId="0" applyFont="1" applyFill="1" applyBorder="1" applyAlignment="1" applyProtection="1">
      <alignment horizontal="center" vertical="center"/>
    </xf>
    <xf numFmtId="0" fontId="19" fillId="7" borderId="5" xfId="0" applyFont="1" applyFill="1" applyBorder="1" applyAlignment="1" applyProtection="1">
      <alignment horizontal="center" vertical="center"/>
    </xf>
    <xf numFmtId="0" fontId="19" fillId="7" borderId="3" xfId="0" applyFont="1" applyFill="1" applyBorder="1" applyAlignment="1" applyProtection="1">
      <alignment horizontal="center" vertical="center"/>
    </xf>
    <xf numFmtId="0" fontId="19" fillId="7" borderId="1" xfId="0" applyFont="1" applyFill="1" applyBorder="1" applyAlignment="1" applyProtection="1">
      <alignment vertical="center"/>
    </xf>
    <xf numFmtId="0" fontId="0" fillId="5" borderId="0" xfId="0" applyFill="1" applyProtection="1"/>
    <xf numFmtId="0" fontId="18" fillId="7" borderId="0" xfId="0" applyFont="1" applyFill="1" applyAlignment="1" applyProtection="1">
      <alignment vertical="center"/>
    </xf>
    <xf numFmtId="0" fontId="0" fillId="7" borderId="0" xfId="0" applyFill="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9" fillId="11" borderId="35" xfId="5" applyFont="1" applyFill="1" applyBorder="1" applyAlignment="1" applyProtection="1">
      <alignment horizontal="center" vertical="center" wrapText="1"/>
    </xf>
    <xf numFmtId="0" fontId="10" fillId="0" borderId="35" xfId="5" applyFont="1" applyBorder="1" applyAlignment="1" applyProtection="1">
      <alignment horizontal="center" vertical="center" wrapText="1"/>
    </xf>
    <xf numFmtId="0" fontId="11" fillId="0" borderId="35" xfId="5"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8" fillId="0" borderId="37" xfId="0" applyFont="1" applyBorder="1" applyAlignment="1" applyProtection="1">
      <alignment horizontal="center" vertical="center"/>
    </xf>
    <xf numFmtId="0" fontId="11" fillId="0" borderId="1" xfId="5" applyFont="1" applyBorder="1" applyAlignment="1" applyProtection="1">
      <alignment horizontal="center" vertical="center" wrapText="1"/>
    </xf>
    <xf numFmtId="0" fontId="11" fillId="0" borderId="38" xfId="5" applyFont="1" applyBorder="1" applyAlignment="1" applyProtection="1">
      <alignment horizontal="center" vertical="center" wrapText="1"/>
    </xf>
    <xf numFmtId="0" fontId="11" fillId="0" borderId="39" xfId="5" applyFont="1" applyBorder="1" applyAlignment="1" applyProtection="1">
      <alignment horizontal="center" vertical="center" wrapText="1"/>
    </xf>
    <xf numFmtId="0" fontId="8" fillId="0" borderId="71" xfId="0" applyFont="1" applyBorder="1" applyAlignment="1" applyProtection="1">
      <alignment horizontal="center" vertical="center"/>
    </xf>
    <xf numFmtId="0" fontId="11" fillId="0" borderId="43" xfId="5" applyFont="1" applyBorder="1" applyAlignment="1" applyProtection="1">
      <alignment horizontal="center" vertical="center" wrapText="1"/>
    </xf>
    <xf numFmtId="0" fontId="46" fillId="10" borderId="60" xfId="0" applyFont="1" applyFill="1" applyBorder="1" applyAlignment="1" applyProtection="1">
      <alignment horizontal="center" vertical="center"/>
    </xf>
    <xf numFmtId="0" fontId="46" fillId="10" borderId="62" xfId="0" applyFont="1" applyFill="1" applyBorder="1" applyAlignment="1" applyProtection="1">
      <alignment horizontal="center" vertical="center"/>
    </xf>
    <xf numFmtId="0" fontId="46" fillId="10" borderId="59" xfId="0" applyFont="1" applyFill="1" applyBorder="1" applyAlignment="1" applyProtection="1">
      <alignment horizontal="center" vertical="center"/>
    </xf>
    <xf numFmtId="0" fontId="17" fillId="2" borderId="42" xfId="0" applyFont="1" applyFill="1" applyBorder="1" applyAlignment="1" applyProtection="1">
      <alignment horizontal="center" wrapText="1"/>
    </xf>
    <xf numFmtId="0" fontId="17" fillId="2" borderId="43" xfId="0" applyFont="1" applyFill="1" applyBorder="1" applyAlignment="1" applyProtection="1">
      <alignment horizontal="center" wrapText="1"/>
    </xf>
    <xf numFmtId="0" fontId="0" fillId="2" borderId="42" xfId="0" applyFill="1" applyBorder="1" applyProtection="1"/>
    <xf numFmtId="0" fontId="0" fillId="2" borderId="43" xfId="0" applyFill="1" applyBorder="1" applyProtection="1"/>
    <xf numFmtId="0" fontId="23" fillId="12" borderId="37" xfId="0" applyFont="1" applyFill="1" applyBorder="1" applyAlignment="1" applyProtection="1">
      <alignment horizontal="center" vertical="center"/>
    </xf>
    <xf numFmtId="0" fontId="23" fillId="12" borderId="1" xfId="0" applyFont="1" applyFill="1" applyBorder="1" applyAlignment="1" applyProtection="1">
      <alignment horizontal="center" vertical="center"/>
    </xf>
    <xf numFmtId="0" fontId="19" fillId="12" borderId="1" xfId="0" applyFont="1" applyFill="1" applyBorder="1" applyAlignment="1" applyProtection="1">
      <alignment horizontal="center" vertical="center" wrapText="1"/>
    </xf>
    <xf numFmtId="0" fontId="19" fillId="12" borderId="38" xfId="0" applyFont="1" applyFill="1" applyBorder="1" applyAlignment="1" applyProtection="1">
      <alignment horizontal="center" vertical="center" wrapText="1"/>
    </xf>
    <xf numFmtId="0" fontId="23" fillId="0" borderId="37" xfId="0" applyFont="1" applyBorder="1" applyAlignment="1" applyProtection="1">
      <alignment horizontal="center" vertical="center"/>
    </xf>
    <xf numFmtId="0" fontId="23"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5" fillId="0" borderId="1" xfId="0" applyFont="1" applyBorder="1" applyAlignment="1" applyProtection="1">
      <alignment horizontal="left" vertical="center" wrapText="1"/>
    </xf>
    <xf numFmtId="0" fontId="15" fillId="0" borderId="38" xfId="0" applyFont="1" applyBorder="1" applyAlignment="1" applyProtection="1">
      <alignment horizontal="left" vertical="center" wrapText="1"/>
    </xf>
    <xf numFmtId="0" fontId="23" fillId="0" borderId="37"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0" fillId="2" borderId="44" xfId="0" applyFill="1" applyBorder="1" applyProtection="1"/>
    <xf numFmtId="0" fontId="0" fillId="2" borderId="45" xfId="0" applyFill="1" applyBorder="1" applyProtection="1"/>
    <xf numFmtId="0" fontId="0" fillId="2" borderId="46" xfId="0" applyFill="1" applyBorder="1" applyProtection="1"/>
    <xf numFmtId="0" fontId="9" fillId="11" borderId="48" xfId="5" applyFont="1" applyFill="1" applyBorder="1" applyAlignment="1" applyProtection="1">
      <alignment horizontal="center" vertical="center" wrapText="1"/>
    </xf>
    <xf numFmtId="0" fontId="9" fillId="11" borderId="53" xfId="5" applyFont="1" applyFill="1" applyBorder="1" applyAlignment="1" applyProtection="1">
      <alignment horizontal="center" vertical="center" wrapText="1"/>
    </xf>
    <xf numFmtId="0" fontId="11" fillId="0" borderId="24" xfId="5" applyFont="1" applyBorder="1" applyAlignment="1" applyProtection="1">
      <alignment vertical="center" wrapText="1"/>
    </xf>
    <xf numFmtId="0" fontId="9" fillId="11" borderId="5" xfId="5" applyFont="1" applyFill="1" applyBorder="1" applyAlignment="1" applyProtection="1">
      <alignment horizontal="center" vertical="center" wrapText="1"/>
    </xf>
    <xf numFmtId="0" fontId="9" fillId="11" borderId="3" xfId="5" applyFont="1" applyFill="1" applyBorder="1" applyAlignment="1" applyProtection="1">
      <alignment horizontal="center" vertical="center" wrapText="1"/>
    </xf>
    <xf numFmtId="0" fontId="11" fillId="0" borderId="26" xfId="5" applyFont="1" applyBorder="1" applyAlignment="1" applyProtection="1">
      <alignment vertical="center" wrapText="1"/>
    </xf>
    <xf numFmtId="0" fontId="13" fillId="0" borderId="20" xfId="5" applyFont="1" applyBorder="1" applyAlignment="1" applyProtection="1">
      <alignment horizontal="center" vertical="center" wrapText="1"/>
    </xf>
    <xf numFmtId="0" fontId="13" fillId="0" borderId="22" xfId="5" applyFont="1" applyBorder="1" applyAlignment="1" applyProtection="1">
      <alignment horizontal="center" vertical="center" wrapText="1"/>
    </xf>
    <xf numFmtId="0" fontId="13" fillId="0" borderId="21" xfId="5" applyFont="1" applyBorder="1" applyAlignment="1" applyProtection="1">
      <alignment horizontal="center" vertical="center" wrapText="1"/>
    </xf>
    <xf numFmtId="0" fontId="9" fillId="11" borderId="22" xfId="5" applyFont="1" applyFill="1" applyBorder="1" applyAlignment="1" applyProtection="1">
      <alignment horizontal="center" vertical="center" wrapText="1"/>
    </xf>
    <xf numFmtId="0" fontId="13" fillId="0" borderId="80" xfId="5" applyFont="1" applyBorder="1" applyAlignment="1" applyProtection="1">
      <alignment horizontal="center" vertical="center" wrapText="1"/>
    </xf>
    <xf numFmtId="0" fontId="13" fillId="0" borderId="18" xfId="5" applyFont="1" applyBorder="1" applyAlignment="1" applyProtection="1">
      <alignment horizontal="center" vertical="center" wrapText="1"/>
    </xf>
    <xf numFmtId="0" fontId="13" fillId="0" borderId="78" xfId="5" applyFont="1" applyBorder="1" applyAlignment="1" applyProtection="1">
      <alignment horizontal="center" vertical="center" wrapText="1"/>
    </xf>
    <xf numFmtId="0" fontId="9" fillId="11" borderId="80" xfId="5" applyFont="1" applyFill="1" applyBorder="1" applyAlignment="1" applyProtection="1">
      <alignment horizontal="center" vertical="center" wrapText="1"/>
    </xf>
    <xf numFmtId="0" fontId="9" fillId="11" borderId="18" xfId="5" applyFont="1" applyFill="1" applyBorder="1" applyAlignment="1" applyProtection="1">
      <alignment horizontal="center" vertical="center" wrapText="1"/>
    </xf>
    <xf numFmtId="0" fontId="11" fillId="0" borderId="19" xfId="5" applyFont="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48" fillId="5" borderId="6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53" fillId="5" borderId="100" xfId="0" applyFont="1" applyFill="1" applyBorder="1" applyAlignment="1" applyProtection="1">
      <alignment horizontal="center" vertical="center" wrapText="1"/>
    </xf>
    <xf numFmtId="0" fontId="49" fillId="12" borderId="100" xfId="0" applyFont="1" applyFill="1" applyBorder="1" applyAlignment="1" applyProtection="1">
      <alignment horizontal="left" vertical="center" wrapText="1"/>
    </xf>
    <xf numFmtId="0" fontId="49" fillId="7" borderId="100" xfId="0" applyFont="1" applyFill="1" applyBorder="1" applyAlignment="1" applyProtection="1">
      <alignment horizontal="left" vertical="center" wrapText="1"/>
    </xf>
    <xf numFmtId="0" fontId="50" fillId="12" borderId="100" xfId="0" applyFont="1" applyFill="1" applyBorder="1" applyAlignment="1" applyProtection="1">
      <alignment horizontal="left" vertical="center" wrapText="1"/>
    </xf>
    <xf numFmtId="0" fontId="53" fillId="5" borderId="13" xfId="0" applyFont="1" applyFill="1" applyBorder="1" applyAlignment="1" applyProtection="1">
      <alignment horizontal="center" vertical="center" wrapText="1"/>
    </xf>
    <xf numFmtId="0" fontId="53" fillId="5" borderId="14" xfId="0" applyFont="1" applyFill="1" applyBorder="1" applyAlignment="1" applyProtection="1">
      <alignment horizontal="center" vertical="center" wrapText="1"/>
    </xf>
    <xf numFmtId="0" fontId="53" fillId="5" borderId="61" xfId="0" applyFont="1" applyFill="1" applyBorder="1" applyAlignment="1" applyProtection="1">
      <alignment horizontal="center" vertical="center" wrapText="1"/>
    </xf>
    <xf numFmtId="0" fontId="51" fillId="12" borderId="60" xfId="0" applyFont="1" applyFill="1" applyBorder="1" applyAlignment="1" applyProtection="1">
      <alignment horizontal="center" vertical="center" wrapText="1"/>
    </xf>
    <xf numFmtId="0" fontId="51" fillId="12" borderId="59" xfId="0" applyFont="1" applyFill="1" applyBorder="1" applyAlignment="1" applyProtection="1">
      <alignment horizontal="center" vertical="center" wrapText="1"/>
    </xf>
    <xf numFmtId="0" fontId="49" fillId="12" borderId="101" xfId="0" applyFont="1" applyFill="1" applyBorder="1" applyAlignment="1" applyProtection="1">
      <alignment horizontal="center" vertical="center" wrapText="1"/>
    </xf>
    <xf numFmtId="0" fontId="13" fillId="12" borderId="100"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0" xfId="0" applyFont="1" applyFill="1" applyAlignment="1" applyProtection="1">
      <alignment horizontal="center" vertical="center" wrapText="1"/>
    </xf>
    <xf numFmtId="0" fontId="53" fillId="5" borderId="16" xfId="0" applyFont="1" applyFill="1" applyBorder="1" applyAlignment="1" applyProtection="1">
      <alignment horizontal="center" vertical="center" wrapText="1"/>
    </xf>
    <xf numFmtId="0" fontId="51" fillId="12" borderId="60" xfId="0" applyFont="1" applyFill="1" applyBorder="1" applyAlignment="1" applyProtection="1">
      <alignment horizontal="left" vertical="center" wrapText="1"/>
    </xf>
    <xf numFmtId="0" fontId="51" fillId="12" borderId="59" xfId="0" applyFont="1" applyFill="1" applyBorder="1" applyAlignment="1" applyProtection="1">
      <alignment horizontal="left" vertical="center" wrapText="1"/>
    </xf>
    <xf numFmtId="0" fontId="49" fillId="7" borderId="100" xfId="0" applyFont="1" applyFill="1" applyBorder="1" applyAlignment="1" applyProtection="1">
      <alignment vertical="center" wrapText="1"/>
    </xf>
    <xf numFmtId="0" fontId="13" fillId="7" borderId="100" xfId="0" applyFont="1" applyFill="1" applyBorder="1" applyAlignment="1" applyProtection="1">
      <alignment wrapText="1"/>
    </xf>
    <xf numFmtId="0" fontId="49" fillId="7" borderId="100" xfId="0" applyFont="1" applyFill="1" applyBorder="1" applyAlignment="1" applyProtection="1">
      <alignment horizontal="center" vertical="center" wrapText="1"/>
    </xf>
    <xf numFmtId="0" fontId="49" fillId="7" borderId="100" xfId="0" applyFont="1" applyFill="1" applyBorder="1" applyAlignment="1" applyProtection="1">
      <alignment horizontal="left" vertical="center" wrapText="1"/>
    </xf>
    <xf numFmtId="0" fontId="8" fillId="0" borderId="13" xfId="0" applyFont="1" applyBorder="1" applyAlignment="1" applyProtection="1">
      <alignment horizontal="center" vertical="center"/>
    </xf>
    <xf numFmtId="0" fontId="8" fillId="0" borderId="47" xfId="0" applyFont="1" applyBorder="1" applyAlignment="1" applyProtection="1">
      <alignment horizontal="center" vertical="center"/>
    </xf>
    <xf numFmtId="0" fontId="9" fillId="11" borderId="48" xfId="5" applyFont="1" applyFill="1" applyBorder="1" applyAlignment="1" applyProtection="1">
      <alignment horizontal="center" vertical="center" wrapText="1"/>
    </xf>
    <xf numFmtId="0" fontId="10" fillId="0" borderId="109" xfId="5" applyFont="1" applyBorder="1" applyAlignment="1" applyProtection="1">
      <alignment horizontal="center" vertical="center" wrapText="1"/>
    </xf>
    <xf numFmtId="0" fontId="10" fillId="0" borderId="14" xfId="5" applyFont="1" applyBorder="1" applyAlignment="1" applyProtection="1">
      <alignment horizontal="center" vertical="center" wrapText="1"/>
    </xf>
    <xf numFmtId="0" fontId="10" fillId="0" borderId="47" xfId="5" applyFont="1" applyBorder="1" applyAlignment="1" applyProtection="1">
      <alignment horizontal="center" vertical="center" wrapText="1"/>
    </xf>
    <xf numFmtId="0" fontId="11" fillId="0" borderId="23" xfId="5" applyFont="1" applyBorder="1" applyAlignment="1" applyProtection="1">
      <alignment horizontal="center" vertical="center" wrapText="1"/>
    </xf>
    <xf numFmtId="0" fontId="11" fillId="0" borderId="24" xfId="5"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10" xfId="0" applyFont="1" applyBorder="1" applyAlignment="1" applyProtection="1">
      <alignment horizontal="center" vertical="center"/>
    </xf>
    <xf numFmtId="0" fontId="9" fillId="11" borderId="5" xfId="5" applyFont="1" applyFill="1" applyBorder="1" applyAlignment="1" applyProtection="1">
      <alignment horizontal="center" vertical="center" wrapText="1"/>
    </xf>
    <xf numFmtId="0" fontId="13" fillId="0" borderId="9" xfId="5" applyFont="1" applyBorder="1" applyAlignment="1" applyProtection="1">
      <alignment horizontal="center" vertical="center" wrapText="1"/>
    </xf>
    <xf numFmtId="0" fontId="13" fillId="0" borderId="0" xfId="5" applyFont="1" applyAlignment="1" applyProtection="1">
      <alignment horizontal="center" vertical="center" wrapText="1"/>
    </xf>
    <xf numFmtId="0" fontId="13" fillId="0" borderId="10" xfId="5" applyFont="1" applyBorder="1" applyAlignment="1" applyProtection="1">
      <alignment horizontal="center" vertical="center" wrapText="1"/>
    </xf>
    <xf numFmtId="0" fontId="11" fillId="0" borderId="26" xfId="5" applyFont="1" applyBorder="1" applyAlignment="1" applyProtection="1">
      <alignment horizontal="center" vertical="center" wrapText="1"/>
    </xf>
    <xf numFmtId="0" fontId="11" fillId="0" borderId="22" xfId="5"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78" xfId="0" applyFont="1" applyBorder="1" applyAlignment="1" applyProtection="1">
      <alignment horizontal="center" vertical="center"/>
    </xf>
    <xf numFmtId="0" fontId="9" fillId="11" borderId="67" xfId="5" applyFont="1" applyFill="1" applyBorder="1" applyAlignment="1" applyProtection="1">
      <alignment horizontal="center" vertical="center" wrapText="1"/>
    </xf>
    <xf numFmtId="0" fontId="11" fillId="0" borderId="0" xfId="5" applyFont="1" applyAlignment="1" applyProtection="1">
      <alignment horizontal="center" vertical="center" wrapText="1"/>
    </xf>
    <xf numFmtId="0" fontId="28" fillId="2" borderId="15"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8" fillId="2" borderId="16" xfId="0" applyFont="1" applyFill="1" applyBorder="1" applyAlignment="1" applyProtection="1">
      <alignment horizontal="center" vertical="center" wrapText="1"/>
    </xf>
    <xf numFmtId="0" fontId="45" fillId="15" borderId="25" xfId="0" applyFont="1" applyFill="1" applyBorder="1" applyAlignment="1" applyProtection="1">
      <alignment horizontal="center" vertical="center"/>
    </xf>
    <xf numFmtId="0" fontId="45" fillId="15" borderId="1" xfId="0" applyFont="1" applyFill="1" applyBorder="1" applyAlignment="1" applyProtection="1">
      <alignment horizontal="center" vertical="center"/>
    </xf>
    <xf numFmtId="0" fontId="45" fillId="15" borderId="26" xfId="0" applyFont="1" applyFill="1" applyBorder="1" applyAlignment="1" applyProtection="1">
      <alignment horizontal="center" vertical="center"/>
    </xf>
    <xf numFmtId="0" fontId="10" fillId="12" borderId="25"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0" fillId="12" borderId="2" xfId="0" applyFont="1" applyFill="1" applyBorder="1" applyAlignment="1" applyProtection="1">
      <alignment horizontal="center" vertical="center" wrapText="1"/>
    </xf>
    <xf numFmtId="0" fontId="13" fillId="12" borderId="20" xfId="0" applyFont="1" applyFill="1" applyBorder="1" applyAlignment="1" applyProtection="1">
      <alignment horizontal="center" vertical="center" wrapText="1"/>
    </xf>
    <xf numFmtId="0" fontId="13" fillId="12" borderId="21"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4" fillId="12" borderId="5" xfId="0" applyFont="1" applyFill="1" applyBorder="1" applyAlignment="1" applyProtection="1">
      <alignment horizontal="center" vertical="center" wrapText="1"/>
    </xf>
    <xf numFmtId="0" fontId="14" fillId="12" borderId="6" xfId="0" applyFont="1" applyFill="1" applyBorder="1" applyAlignment="1" applyProtection="1">
      <alignment horizontal="center" vertical="center" wrapText="1"/>
    </xf>
    <xf numFmtId="0" fontId="14" fillId="12" borderId="50" xfId="0" applyFont="1" applyFill="1" applyBorder="1" applyAlignment="1" applyProtection="1">
      <alignment horizontal="center" vertical="center" wrapText="1"/>
    </xf>
    <xf numFmtId="0" fontId="10" fillId="12" borderId="4" xfId="0" applyFont="1" applyFill="1" applyBorder="1" applyAlignment="1" applyProtection="1">
      <alignment horizontal="center" vertical="center" wrapText="1"/>
    </xf>
    <xf numFmtId="0" fontId="13" fillId="12" borderId="11" xfId="0" applyFont="1" applyFill="1" applyBorder="1" applyAlignment="1" applyProtection="1">
      <alignment horizontal="center" vertical="center" wrapText="1"/>
    </xf>
    <xf numFmtId="0" fontId="13" fillId="12" borderId="8"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10" fillId="12" borderId="8"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12" borderId="26" xfId="0" applyFont="1" applyFill="1" applyBorder="1" applyAlignment="1" applyProtection="1">
      <alignment horizontal="center" vertical="center" wrapText="1"/>
    </xf>
    <xf numFmtId="0" fontId="14" fillId="0" borderId="29" xfId="0" applyFont="1" applyBorder="1" applyAlignment="1" applyProtection="1">
      <alignment horizontal="left" vertical="center"/>
    </xf>
    <xf numFmtId="0" fontId="14" fillId="0" borderId="21" xfId="0" applyFont="1" applyBorder="1" applyAlignment="1" applyProtection="1">
      <alignment horizontal="left" vertical="center"/>
    </xf>
    <xf numFmtId="0" fontId="13" fillId="0" borderId="2" xfId="0" applyFont="1" applyBorder="1" applyAlignment="1" applyProtection="1">
      <alignment horizontal="left" vertical="center" wrapText="1"/>
    </xf>
    <xf numFmtId="0" fontId="13" fillId="0" borderId="20" xfId="0" applyFont="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4" fillId="0" borderId="15" xfId="0" applyFont="1" applyBorder="1" applyAlignment="1" applyProtection="1">
      <alignment horizontal="left" vertical="center"/>
    </xf>
    <xf numFmtId="0" fontId="14" fillId="0" borderId="10" xfId="0" applyFont="1" applyBorder="1" applyAlignment="1" applyProtection="1">
      <alignment horizontal="left" vertical="center"/>
    </xf>
    <xf numFmtId="0" fontId="13" fillId="0" borderId="12"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4" fillId="0" borderId="49" xfId="0" applyFont="1" applyBorder="1" applyAlignment="1" applyProtection="1">
      <alignment horizontal="left" vertical="center"/>
    </xf>
    <xf numFmtId="0" fontId="14" fillId="0" borderId="8" xfId="0" applyFont="1" applyBorder="1" applyAlignment="1" applyProtection="1">
      <alignment horizontal="left" vertical="center"/>
    </xf>
    <xf numFmtId="0" fontId="13" fillId="0" borderId="4"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4" fillId="0" borderId="29" xfId="0" applyFont="1" applyBorder="1" applyAlignment="1" applyProtection="1">
      <alignment horizontal="left" vertical="center" wrapText="1"/>
    </xf>
    <xf numFmtId="0" fontId="14" fillId="0" borderId="21"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49"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61" fillId="7" borderId="1" xfId="0" applyFont="1" applyFill="1" applyBorder="1" applyAlignment="1" applyProtection="1">
      <alignment horizontal="center" vertical="center"/>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xf>
    <xf numFmtId="0" fontId="63" fillId="7" borderId="1" xfId="0" applyFont="1" applyFill="1" applyBorder="1" applyAlignment="1" applyProtection="1">
      <alignment horizontal="center" vertical="center" wrapText="1"/>
    </xf>
    <xf numFmtId="0" fontId="64" fillId="7" borderId="1" xfId="0" applyFont="1" applyFill="1" applyBorder="1" applyAlignment="1" applyProtection="1">
      <alignment horizontal="center" vertical="center"/>
    </xf>
    <xf numFmtId="0" fontId="61" fillId="7" borderId="1" xfId="0" applyFont="1" applyFill="1" applyBorder="1" applyAlignment="1" applyProtection="1">
      <alignment horizontal="center" vertical="center" wrapText="1"/>
    </xf>
    <xf numFmtId="0" fontId="66" fillId="7" borderId="1" xfId="0" applyFont="1" applyFill="1" applyBorder="1" applyAlignment="1" applyProtection="1">
      <alignment horizontal="center" vertical="center"/>
    </xf>
    <xf numFmtId="0" fontId="11" fillId="7" borderId="20" xfId="0" applyFont="1" applyFill="1" applyBorder="1" applyAlignment="1" applyProtection="1">
      <alignment horizontal="center" vertical="center" wrapText="1"/>
    </xf>
    <xf numFmtId="0" fontId="11" fillId="7" borderId="21"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39" fillId="7" borderId="128" xfId="0" applyFont="1" applyFill="1" applyBorder="1" applyAlignment="1" applyProtection="1">
      <alignment horizontal="center" vertical="center" wrapText="1"/>
    </xf>
    <xf numFmtId="0" fontId="39" fillId="7" borderId="3" xfId="0" applyFont="1" applyFill="1" applyBorder="1" applyAlignment="1" applyProtection="1">
      <alignment horizontal="center" vertical="center" wrapText="1"/>
    </xf>
    <xf numFmtId="0" fontId="39" fillId="7" borderId="127"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63" fillId="7" borderId="5" xfId="0" applyFont="1" applyFill="1" applyBorder="1" applyAlignment="1" applyProtection="1">
      <alignment horizontal="center" vertical="center" wrapText="1"/>
    </xf>
    <xf numFmtId="0" fontId="63" fillId="7" borderId="3" xfId="0" applyFont="1" applyFill="1" applyBorder="1" applyAlignment="1" applyProtection="1">
      <alignment horizontal="center" vertical="center" wrapText="1"/>
    </xf>
    <xf numFmtId="0" fontId="1" fillId="7" borderId="22" xfId="0" applyFont="1" applyFill="1" applyBorder="1" applyAlignment="1" applyProtection="1">
      <alignment horizontal="center" vertical="center" wrapText="1"/>
    </xf>
    <xf numFmtId="0" fontId="1" fillId="7" borderId="21" xfId="0" applyFont="1" applyFill="1" applyBorder="1" applyAlignment="1" applyProtection="1">
      <alignment horizontal="center" vertical="center" wrapText="1"/>
    </xf>
    <xf numFmtId="0" fontId="39" fillId="7" borderId="5"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xf>
    <xf numFmtId="0" fontId="1" fillId="7" borderId="5" xfId="0" applyFont="1" applyFill="1" applyBorder="1" applyAlignment="1" applyProtection="1">
      <alignment horizontal="center" vertical="center" wrapText="1"/>
    </xf>
    <xf numFmtId="0" fontId="1" fillId="7" borderId="126"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xf>
    <xf numFmtId="0" fontId="1" fillId="7" borderId="2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61" fillId="7" borderId="2" xfId="0" applyFont="1" applyFill="1" applyBorder="1" applyAlignment="1" applyProtection="1">
      <alignment horizontal="center" vertical="center" wrapText="1"/>
    </xf>
    <xf numFmtId="0" fontId="61" fillId="7" borderId="4" xfId="0" applyFont="1" applyFill="1" applyBorder="1" applyAlignment="1" applyProtection="1">
      <alignment horizontal="center" vertical="center" wrapText="1"/>
    </xf>
    <xf numFmtId="0" fontId="65" fillId="7" borderId="1" xfId="0" applyFont="1" applyFill="1" applyBorder="1" applyAlignment="1" applyProtection="1">
      <alignment horizontal="center" vertical="center" wrapText="1"/>
    </xf>
    <xf numFmtId="0" fontId="65" fillId="7" borderId="1" xfId="0" applyFont="1" applyFill="1" applyBorder="1" applyAlignment="1" applyProtection="1">
      <alignment horizontal="center" vertical="center"/>
    </xf>
    <xf numFmtId="0" fontId="14" fillId="0" borderId="22"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8" fillId="0" borderId="14" xfId="0" applyFont="1" applyBorder="1" applyAlignment="1" applyProtection="1">
      <alignment horizontal="center" vertical="center"/>
    </xf>
    <xf numFmtId="0" fontId="9" fillId="11" borderId="23" xfId="5" applyFont="1" applyFill="1" applyBorder="1" applyAlignment="1" applyProtection="1">
      <alignment horizontal="center" vertical="center" wrapText="1"/>
    </xf>
    <xf numFmtId="0" fontId="11" fillId="0" borderId="24" xfId="5" applyFont="1" applyBorder="1" applyAlignment="1" applyProtection="1">
      <alignment horizontal="center" vertical="center" wrapText="1"/>
    </xf>
    <xf numFmtId="0" fontId="8" fillId="0" borderId="0" xfId="0" applyFont="1" applyAlignment="1" applyProtection="1">
      <alignment horizontal="center" vertical="center"/>
    </xf>
    <xf numFmtId="0" fontId="9" fillId="11" borderId="1" xfId="5" applyFont="1" applyFill="1" applyBorder="1" applyAlignment="1" applyProtection="1">
      <alignment horizontal="center" vertical="center" wrapText="1"/>
    </xf>
    <xf numFmtId="0" fontId="11" fillId="0" borderId="26" xfId="5" applyFont="1" applyBorder="1" applyAlignment="1" applyProtection="1">
      <alignment horizontal="center" vertical="center" wrapText="1"/>
    </xf>
    <xf numFmtId="0" fontId="32" fillId="12" borderId="25" xfId="0" applyFont="1" applyFill="1" applyBorder="1" applyAlignment="1" applyProtection="1">
      <alignment horizontal="center" vertical="center"/>
    </xf>
    <xf numFmtId="0" fontId="32" fillId="12" borderId="1" xfId="0" applyFont="1" applyFill="1" applyBorder="1" applyAlignment="1" applyProtection="1">
      <alignment horizontal="center" vertical="center"/>
    </xf>
    <xf numFmtId="0" fontId="32" fillId="12" borderId="2" xfId="0" applyFont="1" applyFill="1" applyBorder="1" applyAlignment="1" applyProtection="1">
      <alignment horizontal="center" vertical="center" wrapText="1"/>
    </xf>
    <xf numFmtId="0" fontId="32" fillId="12" borderId="20" xfId="0" applyFont="1" applyFill="1" applyBorder="1" applyAlignment="1" applyProtection="1">
      <alignment horizontal="center" vertical="center" wrapText="1"/>
    </xf>
    <xf numFmtId="0" fontId="32" fillId="12" borderId="21" xfId="0" applyFont="1" applyFill="1" applyBorder="1" applyAlignment="1" applyProtection="1">
      <alignment horizontal="center" vertical="center" wrapText="1"/>
    </xf>
    <xf numFmtId="0" fontId="21" fillId="12" borderId="20" xfId="0" applyFont="1" applyFill="1" applyBorder="1" applyAlignment="1" applyProtection="1">
      <alignment horizontal="center" vertical="center" wrapText="1"/>
    </xf>
    <xf numFmtId="0" fontId="56" fillId="12" borderId="2" xfId="0"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46" fillId="12" borderId="1" xfId="0" applyFont="1" applyFill="1" applyBorder="1" applyAlignment="1" applyProtection="1">
      <alignment horizontal="center" vertical="center" wrapText="1"/>
    </xf>
    <xf numFmtId="0" fontId="46" fillId="12" borderId="26" xfId="0" applyFont="1" applyFill="1" applyBorder="1" applyAlignment="1" applyProtection="1">
      <alignment horizontal="center" vertical="center" wrapText="1"/>
    </xf>
    <xf numFmtId="0" fontId="32" fillId="12" borderId="4" xfId="0" applyFont="1" applyFill="1" applyBorder="1" applyAlignment="1" applyProtection="1">
      <alignment horizontal="center" vertical="center" wrapText="1"/>
    </xf>
    <xf numFmtId="0" fontId="32" fillId="12" borderId="11" xfId="0" applyFont="1" applyFill="1" applyBorder="1" applyAlignment="1" applyProtection="1">
      <alignment horizontal="center" vertical="center" wrapText="1"/>
    </xf>
    <xf numFmtId="0" fontId="32" fillId="12" borderId="8" xfId="0" applyFont="1" applyFill="1" applyBorder="1" applyAlignment="1" applyProtection="1">
      <alignment horizontal="center" vertical="center" wrapText="1"/>
    </xf>
    <xf numFmtId="0" fontId="21" fillId="12" borderId="11" xfId="0" applyFont="1" applyFill="1" applyBorder="1" applyAlignment="1" applyProtection="1">
      <alignment horizontal="center" vertical="center" wrapText="1"/>
    </xf>
    <xf numFmtId="0" fontId="56" fillId="12" borderId="4"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32" fillId="12" borderId="1" xfId="0" applyFont="1" applyFill="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47"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1" fillId="0" borderId="12"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2" xfId="0" applyFont="1" applyBorder="1" applyAlignment="1" applyProtection="1">
      <alignment vertical="center" wrapText="1"/>
    </xf>
    <xf numFmtId="0" fontId="1" fillId="0" borderId="12" xfId="0" applyFont="1" applyBorder="1" applyAlignment="1" applyProtection="1">
      <alignment vertical="center" wrapText="1"/>
    </xf>
    <xf numFmtId="0" fontId="1" fillId="0" borderId="4" xfId="0" applyFont="1" applyBorder="1" applyAlignment="1" applyProtection="1">
      <alignment vertical="center" wrapText="1"/>
    </xf>
    <xf numFmtId="0" fontId="1" fillId="0" borderId="2"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62" fillId="1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31" fillId="7" borderId="1" xfId="0" applyFont="1" applyFill="1" applyBorder="1" applyAlignment="1" applyProtection="1">
      <alignment horizontal="center" vertical="center" wrapText="1"/>
    </xf>
    <xf numFmtId="0" fontId="0" fillId="8" borderId="0" xfId="0" applyFill="1" applyAlignment="1" applyProtection="1">
      <alignment horizontal="center"/>
    </xf>
    <xf numFmtId="0" fontId="8" fillId="0" borderId="73" xfId="0" applyFont="1" applyBorder="1" applyAlignment="1" applyProtection="1">
      <alignment horizontal="center" vertical="center"/>
    </xf>
    <xf numFmtId="0" fontId="8" fillId="0" borderId="75" xfId="0" applyFont="1" applyBorder="1" applyAlignment="1" applyProtection="1">
      <alignment horizontal="center" vertical="center"/>
    </xf>
    <xf numFmtId="0" fontId="11" fillId="0" borderId="36" xfId="5" applyFont="1" applyBorder="1" applyAlignment="1" applyProtection="1">
      <alignment horizontal="center" vertical="center" wrapText="1"/>
    </xf>
    <xf numFmtId="0" fontId="8" fillId="0" borderId="42" xfId="0" applyFont="1" applyBorder="1" applyAlignment="1" applyProtection="1">
      <alignment horizontal="center" vertical="center"/>
    </xf>
    <xf numFmtId="0" fontId="11" fillId="0" borderId="38" xfId="5" applyFont="1" applyBorder="1" applyAlignment="1" applyProtection="1">
      <alignment horizontal="center" vertical="center" wrapText="1"/>
    </xf>
    <xf numFmtId="0" fontId="28" fillId="2" borderId="42" xfId="0" applyFont="1" applyFill="1" applyBorder="1" applyAlignment="1" applyProtection="1">
      <alignment horizontal="center" vertical="center" wrapText="1"/>
    </xf>
    <xf numFmtId="0" fontId="28" fillId="2" borderId="43" xfId="0" applyFont="1" applyFill="1" applyBorder="1" applyAlignment="1" applyProtection="1">
      <alignment horizontal="center" vertical="center" wrapText="1"/>
    </xf>
    <xf numFmtId="0" fontId="45" fillId="5" borderId="117" xfId="0" applyFont="1" applyFill="1" applyBorder="1" applyAlignment="1" applyProtection="1">
      <alignment horizontal="center" vertical="center"/>
    </xf>
    <xf numFmtId="0" fontId="45" fillId="5" borderId="118" xfId="0" applyFont="1" applyFill="1" applyBorder="1" applyAlignment="1" applyProtection="1">
      <alignment horizontal="center" vertical="center"/>
    </xf>
    <xf numFmtId="0" fontId="45" fillId="5" borderId="119" xfId="0" applyFont="1" applyFill="1" applyBorder="1" applyAlignment="1" applyProtection="1">
      <alignment horizontal="center" vertical="center"/>
    </xf>
    <xf numFmtId="0" fontId="45" fillId="5" borderId="120" xfId="0" applyFont="1" applyFill="1" applyBorder="1" applyAlignment="1" applyProtection="1">
      <alignment horizontal="center" vertical="center"/>
    </xf>
    <xf numFmtId="0" fontId="45" fillId="5" borderId="121" xfId="0" applyFont="1" applyFill="1" applyBorder="1" applyAlignment="1" applyProtection="1">
      <alignment horizontal="center" vertical="center"/>
    </xf>
    <xf numFmtId="0" fontId="10" fillId="12" borderId="73" xfId="0" applyFont="1" applyFill="1" applyBorder="1" applyAlignment="1" applyProtection="1">
      <alignment horizontal="center" vertical="center"/>
    </xf>
    <xf numFmtId="0" fontId="10" fillId="12" borderId="81" xfId="0" applyFont="1" applyFill="1" applyBorder="1" applyAlignment="1" applyProtection="1">
      <alignment horizontal="center" vertical="center" wrapText="1"/>
    </xf>
    <xf numFmtId="0" fontId="10" fillId="12" borderId="82" xfId="0" applyFont="1" applyFill="1" applyBorder="1" applyAlignment="1" applyProtection="1">
      <alignment horizontal="center" vertical="center" wrapText="1"/>
    </xf>
    <xf numFmtId="0" fontId="10" fillId="12" borderId="33" xfId="0" applyFont="1" applyFill="1" applyBorder="1" applyAlignment="1" applyProtection="1">
      <alignment horizontal="center" vertical="center" wrapText="1"/>
    </xf>
    <xf numFmtId="0" fontId="26" fillId="12" borderId="34" xfId="0" applyFont="1" applyFill="1" applyBorder="1" applyAlignment="1" applyProtection="1">
      <alignment horizontal="center" vertical="center" wrapText="1"/>
    </xf>
    <xf numFmtId="0" fontId="26" fillId="12" borderId="35" xfId="0" applyFont="1" applyFill="1" applyBorder="1" applyAlignment="1" applyProtection="1">
      <alignment horizontal="center" vertical="center" wrapText="1"/>
    </xf>
    <xf numFmtId="0" fontId="26" fillId="12" borderId="36" xfId="0" applyFont="1" applyFill="1" applyBorder="1" applyAlignment="1" applyProtection="1">
      <alignment horizontal="center" vertical="center" wrapText="1"/>
    </xf>
    <xf numFmtId="0" fontId="32" fillId="12" borderId="90" xfId="0" applyFont="1" applyFill="1" applyBorder="1" applyAlignment="1" applyProtection="1">
      <alignment horizontal="center" vertical="center" wrapText="1"/>
    </xf>
    <xf numFmtId="0" fontId="32" fillId="12" borderId="91" xfId="0" applyFont="1" applyFill="1" applyBorder="1" applyAlignment="1" applyProtection="1">
      <alignment horizontal="center" vertical="center" wrapText="1"/>
    </xf>
    <xf numFmtId="0" fontId="32" fillId="12" borderId="92" xfId="0" applyFont="1" applyFill="1" applyBorder="1" applyAlignment="1" applyProtection="1">
      <alignment horizontal="center" vertical="center" wrapText="1"/>
    </xf>
    <xf numFmtId="0" fontId="32" fillId="12" borderId="94" xfId="0" applyFont="1" applyFill="1" applyBorder="1" applyAlignment="1" applyProtection="1">
      <alignment horizontal="center" vertical="center" wrapText="1"/>
    </xf>
    <xf numFmtId="0" fontId="36" fillId="12" borderId="73" xfId="0" applyFont="1" applyFill="1" applyBorder="1" applyAlignment="1" applyProtection="1">
      <alignment horizontal="center" vertical="center" wrapText="1"/>
    </xf>
    <xf numFmtId="0" fontId="36" fillId="12" borderId="33" xfId="0" applyFont="1" applyFill="1" applyBorder="1" applyAlignment="1" applyProtection="1">
      <alignment horizontal="center" vertical="center" wrapText="1"/>
    </xf>
    <xf numFmtId="0" fontId="36" fillId="12" borderId="32" xfId="0" applyFont="1" applyFill="1" applyBorder="1" applyAlignment="1" applyProtection="1">
      <alignment horizontal="center" vertical="center" wrapText="1"/>
    </xf>
    <xf numFmtId="0" fontId="36" fillId="12" borderId="74" xfId="0" applyFont="1" applyFill="1" applyBorder="1" applyAlignment="1" applyProtection="1">
      <alignment horizontal="center" vertical="center" wrapText="1"/>
    </xf>
    <xf numFmtId="0" fontId="36" fillId="12" borderId="102" xfId="0" applyFont="1" applyFill="1" applyBorder="1" applyAlignment="1" applyProtection="1">
      <alignment horizontal="center" vertical="center" wrapText="1"/>
    </xf>
    <xf numFmtId="0" fontId="36" fillId="12" borderId="112" xfId="0" applyFont="1" applyFill="1" applyBorder="1" applyAlignment="1" applyProtection="1">
      <alignment horizontal="center" vertical="center" wrapText="1"/>
    </xf>
    <xf numFmtId="0" fontId="36" fillId="12" borderId="103" xfId="0" applyFont="1" applyFill="1" applyBorder="1" applyAlignment="1" applyProtection="1">
      <alignment horizontal="center" vertical="center" wrapText="1"/>
    </xf>
    <xf numFmtId="0" fontId="36" fillId="12" borderId="104" xfId="0" applyFont="1" applyFill="1" applyBorder="1" applyAlignment="1" applyProtection="1">
      <alignment horizontal="center" vertical="center" wrapText="1"/>
    </xf>
    <xf numFmtId="0" fontId="10" fillId="12" borderId="42" xfId="0" applyFont="1" applyFill="1" applyBorder="1" applyAlignment="1" applyProtection="1">
      <alignment horizontal="center" vertical="center"/>
    </xf>
    <xf numFmtId="0" fontId="10" fillId="12" borderId="12" xfId="0" applyFont="1" applyFill="1" applyBorder="1" applyAlignment="1" applyProtection="1">
      <alignment horizontal="center" vertical="center" wrapText="1"/>
    </xf>
    <xf numFmtId="0" fontId="10" fillId="12" borderId="9" xfId="0" applyFont="1" applyFill="1" applyBorder="1" applyAlignment="1" applyProtection="1">
      <alignment horizontal="center" vertical="center" wrapText="1"/>
    </xf>
    <xf numFmtId="0" fontId="10" fillId="12" borderId="43" xfId="0" applyFont="1" applyFill="1" applyBorder="1" applyAlignment="1" applyProtection="1">
      <alignment horizontal="center" vertical="center" wrapText="1"/>
    </xf>
    <xf numFmtId="0" fontId="4" fillId="12" borderId="71" xfId="0" applyFont="1" applyFill="1" applyBorder="1" applyAlignment="1" applyProtection="1">
      <alignment horizontal="center" vertical="center" wrapText="1"/>
    </xf>
    <xf numFmtId="0" fontId="14" fillId="12" borderId="2" xfId="0" applyFont="1" applyFill="1" applyBorder="1" applyAlignment="1" applyProtection="1">
      <alignment horizontal="center" vertical="center" wrapText="1"/>
    </xf>
    <xf numFmtId="0" fontId="1" fillId="12" borderId="2" xfId="0" applyFont="1" applyFill="1" applyBorder="1" applyAlignment="1" applyProtection="1">
      <alignment horizontal="center" vertical="center" wrapText="1"/>
    </xf>
    <xf numFmtId="0" fontId="32" fillId="12" borderId="85" xfId="0" applyFont="1" applyFill="1" applyBorder="1" applyAlignment="1" applyProtection="1">
      <alignment horizontal="center" vertical="center" wrapText="1"/>
    </xf>
    <xf numFmtId="0" fontId="1" fillId="12" borderId="77" xfId="0" applyFont="1" applyFill="1" applyBorder="1" applyAlignment="1" applyProtection="1">
      <alignment horizontal="center" vertical="center" wrapText="1"/>
    </xf>
    <xf numFmtId="0" fontId="1" fillId="12" borderId="3" xfId="0" applyFont="1" applyFill="1" applyBorder="1" applyAlignment="1" applyProtection="1">
      <alignment horizontal="center" vertical="center" wrapText="1"/>
    </xf>
    <xf numFmtId="0" fontId="1" fillId="12" borderId="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38" fillId="12" borderId="95" xfId="0" applyFont="1" applyFill="1" applyBorder="1" applyAlignment="1" applyProtection="1">
      <alignment horizontal="center" vertical="center" wrapText="1"/>
    </xf>
    <xf numFmtId="0" fontId="36" fillId="12" borderId="76" xfId="0" applyFont="1" applyFill="1" applyBorder="1" applyAlignment="1" applyProtection="1">
      <alignment horizontal="center" vertical="center" wrapText="1"/>
    </xf>
    <xf numFmtId="0" fontId="36" fillId="12" borderId="40" xfId="0" applyFont="1" applyFill="1" applyBorder="1" applyAlignment="1" applyProtection="1">
      <alignment horizontal="center" vertical="center" wrapText="1"/>
    </xf>
    <xf numFmtId="0" fontId="36" fillId="12" borderId="108"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36" fillId="12" borderId="105" xfId="0" applyFont="1" applyFill="1" applyBorder="1" applyAlignment="1" applyProtection="1">
      <alignment horizontal="center" vertical="center" wrapText="1"/>
    </xf>
    <xf numFmtId="0" fontId="36" fillId="12" borderId="113" xfId="0" applyFont="1" applyFill="1" applyBorder="1" applyAlignment="1" applyProtection="1">
      <alignment horizontal="center" vertical="center" wrapText="1"/>
    </xf>
    <xf numFmtId="0" fontId="36" fillId="12" borderId="100" xfId="0" applyFont="1" applyFill="1" applyBorder="1" applyAlignment="1" applyProtection="1">
      <alignment horizontal="center" vertical="center" wrapText="1"/>
    </xf>
    <xf numFmtId="0" fontId="36" fillId="12" borderId="106" xfId="0" applyFont="1" applyFill="1" applyBorder="1" applyAlignment="1" applyProtection="1">
      <alignment horizontal="center" vertical="center" wrapText="1"/>
    </xf>
    <xf numFmtId="0" fontId="10" fillId="12" borderId="83" xfId="0" applyFont="1" applyFill="1" applyBorder="1" applyAlignment="1" applyProtection="1">
      <alignment horizontal="center" vertical="center"/>
    </xf>
    <xf numFmtId="0" fontId="10" fillId="12" borderId="79" xfId="0" applyFont="1" applyFill="1" applyBorder="1" applyAlignment="1" applyProtection="1">
      <alignment horizontal="center" vertical="center" wrapText="1"/>
    </xf>
    <xf numFmtId="0" fontId="10" fillId="12" borderId="80" xfId="0" applyFont="1" applyFill="1" applyBorder="1" applyAlignment="1" applyProtection="1">
      <alignment horizontal="center" vertical="center" wrapText="1"/>
    </xf>
    <xf numFmtId="0" fontId="10" fillId="12" borderId="84" xfId="0" applyFont="1" applyFill="1" applyBorder="1" applyAlignment="1" applyProtection="1">
      <alignment horizontal="center" vertical="center" wrapText="1"/>
    </xf>
    <xf numFmtId="0" fontId="4" fillId="12" borderId="86" xfId="0" applyFont="1" applyFill="1" applyBorder="1" applyAlignment="1" applyProtection="1">
      <alignment horizontal="center" vertical="center" wrapText="1"/>
    </xf>
    <xf numFmtId="0" fontId="14" fillId="12" borderId="79" xfId="0" applyFont="1" applyFill="1" applyBorder="1" applyAlignment="1" applyProtection="1">
      <alignment horizontal="center" vertical="center" wrapText="1"/>
    </xf>
    <xf numFmtId="0" fontId="1" fillId="12" borderId="79" xfId="0" applyFont="1" applyFill="1" applyBorder="1" applyAlignment="1" applyProtection="1">
      <alignment horizontal="center" vertical="center" wrapText="1"/>
    </xf>
    <xf numFmtId="0" fontId="32" fillId="12" borderId="87" xfId="0" applyFont="1" applyFill="1" applyBorder="1" applyAlignment="1" applyProtection="1">
      <alignment horizontal="center" vertical="center" wrapText="1"/>
    </xf>
    <xf numFmtId="0" fontId="1" fillId="12" borderId="93" xfId="0" applyFont="1" applyFill="1" applyBorder="1" applyAlignment="1" applyProtection="1">
      <alignment horizontal="center" vertical="center" wrapText="1"/>
    </xf>
    <xf numFmtId="0" fontId="1" fillId="12" borderId="65" xfId="0" applyFont="1" applyFill="1" applyBorder="1" applyAlignment="1" applyProtection="1">
      <alignment horizontal="center" vertical="center" wrapText="1"/>
    </xf>
    <xf numFmtId="0" fontId="14" fillId="12" borderId="87" xfId="0" applyFont="1" applyFill="1" applyBorder="1" applyAlignment="1" applyProtection="1">
      <alignment horizontal="center" vertical="center" wrapText="1"/>
    </xf>
    <xf numFmtId="0" fontId="1" fillId="12" borderId="96" xfId="0" applyFont="1" applyFill="1" applyBorder="1" applyAlignment="1" applyProtection="1">
      <alignment horizontal="center" vertical="center" wrapText="1"/>
    </xf>
    <xf numFmtId="0" fontId="36" fillId="12" borderId="93" xfId="0" applyFont="1" applyFill="1" applyBorder="1" applyAlignment="1" applyProtection="1">
      <alignment horizontal="center" vertical="center" wrapText="1"/>
    </xf>
    <xf numFmtId="0" fontId="36" fillId="12" borderId="98" xfId="0" applyFont="1" applyFill="1" applyBorder="1" applyAlignment="1" applyProtection="1">
      <alignment horizontal="center" vertical="center" wrapText="1"/>
    </xf>
    <xf numFmtId="0" fontId="36" fillId="12" borderId="96" xfId="0" applyFont="1" applyFill="1" applyBorder="1" applyAlignment="1" applyProtection="1">
      <alignment horizontal="center" vertical="center" wrapText="1"/>
    </xf>
    <xf numFmtId="0" fontId="36" fillId="12" borderId="67" xfId="0" applyFont="1" applyFill="1" applyBorder="1" applyAlignment="1" applyProtection="1">
      <alignment horizontal="center" vertical="center" wrapText="1"/>
    </xf>
    <xf numFmtId="0" fontId="36" fillId="12" borderId="114" xfId="0" applyFont="1" applyFill="1" applyBorder="1" applyAlignment="1" applyProtection="1">
      <alignment horizontal="center" vertical="center" wrapText="1"/>
    </xf>
    <xf numFmtId="0" fontId="36" fillId="12" borderId="115" xfId="0" applyFont="1" applyFill="1" applyBorder="1" applyAlignment="1" applyProtection="1">
      <alignment horizontal="center" vertical="center" wrapText="1"/>
    </xf>
    <xf numFmtId="0" fontId="36" fillId="12" borderId="116" xfId="0" applyFont="1" applyFill="1" applyBorder="1" applyAlignment="1" applyProtection="1">
      <alignment horizontal="center" vertical="center" wrapText="1"/>
    </xf>
    <xf numFmtId="0" fontId="14" fillId="0" borderId="110" xfId="0" applyFont="1" applyBorder="1" applyAlignment="1" applyProtection="1">
      <alignment horizontal="left" vertical="center"/>
    </xf>
    <xf numFmtId="0" fontId="13" fillId="0" borderId="72"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4" xfId="0" applyFont="1" applyFill="1" applyBorder="1" applyAlignment="1" applyProtection="1">
      <alignment wrapText="1"/>
    </xf>
    <xf numFmtId="0" fontId="11" fillId="7" borderId="11" xfId="0" applyFont="1" applyFill="1" applyBorder="1" applyAlignment="1" applyProtection="1">
      <alignment horizontal="center" vertical="center" wrapText="1"/>
    </xf>
    <xf numFmtId="0" fontId="11" fillId="7" borderId="89" xfId="0" applyFont="1" applyFill="1" applyBorder="1" applyAlignment="1" applyProtection="1">
      <alignment horizontal="center" vertical="center" wrapText="1"/>
    </xf>
    <xf numFmtId="0" fontId="11" fillId="7" borderId="88"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37" fillId="0" borderId="89" xfId="0" applyFont="1" applyBorder="1" applyAlignment="1" applyProtection="1">
      <alignment horizontal="center" vertical="center" wrapText="1"/>
    </xf>
    <xf numFmtId="0" fontId="37" fillId="7" borderId="97" xfId="0" applyFont="1" applyFill="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6" fillId="7" borderId="111" xfId="0" applyFont="1" applyFill="1" applyBorder="1" applyAlignment="1" applyProtection="1">
      <alignment horizontal="center" vertical="center" wrapText="1"/>
    </xf>
    <xf numFmtId="0" fontId="36" fillId="0" borderId="110" xfId="0" applyFont="1" applyBorder="1" applyAlignment="1" applyProtection="1">
      <alignment horizontal="center" vertical="center" wrapText="1"/>
    </xf>
    <xf numFmtId="0" fontId="36" fillId="0" borderId="109" xfId="0" applyFont="1" applyBorder="1" applyAlignment="1" applyProtection="1">
      <alignment horizontal="center" vertical="center" wrapText="1"/>
    </xf>
    <xf numFmtId="0" fontId="37" fillId="7"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4" fillId="0" borderId="99" xfId="0" applyFont="1" applyBorder="1" applyAlignment="1" applyProtection="1">
      <alignment horizontal="left" vertical="center"/>
    </xf>
    <xf numFmtId="0" fontId="13" fillId="0" borderId="12" xfId="0" applyFont="1" applyBorder="1" applyAlignment="1" applyProtection="1">
      <alignment horizontal="left" vertical="center"/>
    </xf>
    <xf numFmtId="0" fontId="11" fillId="7" borderId="7" xfId="0" applyFont="1" applyFill="1" applyBorder="1" applyAlignment="1" applyProtection="1">
      <alignment horizontal="center" vertical="center" wrapText="1"/>
    </xf>
    <xf numFmtId="0" fontId="11" fillId="7" borderId="11" xfId="0" applyFont="1" applyFill="1" applyBorder="1" applyAlignment="1" applyProtection="1">
      <alignment wrapText="1"/>
    </xf>
    <xf numFmtId="0" fontId="36" fillId="7" borderId="97" xfId="0" applyFont="1" applyFill="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14" fillId="0" borderId="88" xfId="0" applyFont="1" applyBorder="1" applyAlignment="1" applyProtection="1">
      <alignment horizontal="left" vertical="center"/>
    </xf>
    <xf numFmtId="0" fontId="13" fillId="0" borderId="4" xfId="0" applyFont="1" applyBorder="1" applyAlignment="1" applyProtection="1">
      <alignment horizontal="left" vertical="center"/>
    </xf>
    <xf numFmtId="0" fontId="14" fillId="0" borderId="41" xfId="0" applyFont="1" applyBorder="1" applyAlignment="1" applyProtection="1">
      <alignment horizontal="left" vertical="center" wrapText="1"/>
    </xf>
    <xf numFmtId="0" fontId="13" fillId="0" borderId="2" xfId="0" applyFont="1" applyBorder="1" applyAlignment="1" applyProtection="1">
      <alignment vertical="center" wrapText="1"/>
    </xf>
    <xf numFmtId="0" fontId="1" fillId="7" borderId="1" xfId="0" applyFont="1" applyFill="1" applyBorder="1" applyAlignment="1" applyProtection="1">
      <alignment vertical="center" wrapText="1"/>
    </xf>
    <xf numFmtId="0" fontId="14" fillId="0" borderId="42" xfId="0" applyFont="1" applyBorder="1" applyAlignment="1" applyProtection="1">
      <alignment horizontal="left" vertical="center" wrapText="1"/>
    </xf>
    <xf numFmtId="0" fontId="13" fillId="0" borderId="12" xfId="0" applyFont="1" applyBorder="1" applyAlignment="1" applyProtection="1">
      <alignment vertical="center" wrapText="1"/>
    </xf>
    <xf numFmtId="0" fontId="14" fillId="0" borderId="76" xfId="0" applyFont="1" applyBorder="1" applyAlignment="1" applyProtection="1">
      <alignment horizontal="left" vertical="center" wrapText="1"/>
    </xf>
    <xf numFmtId="0" fontId="13" fillId="0" borderId="4" xfId="0" applyFont="1" applyBorder="1" applyAlignment="1" applyProtection="1">
      <alignment vertical="center" wrapText="1"/>
    </xf>
    <xf numFmtId="0" fontId="14" fillId="0" borderId="71" xfId="0" applyFont="1" applyBorder="1" applyAlignment="1" applyProtection="1">
      <alignment horizontal="left" vertical="center" wrapText="1"/>
    </xf>
    <xf numFmtId="0" fontId="14" fillId="0" borderId="99" xfId="0" applyFont="1" applyBorder="1" applyAlignment="1" applyProtection="1">
      <alignment horizontal="left" vertical="center" wrapText="1"/>
    </xf>
    <xf numFmtId="0" fontId="14" fillId="0" borderId="88" xfId="0" applyFont="1" applyBorder="1" applyAlignment="1" applyProtection="1">
      <alignment horizontal="left"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1" fontId="36" fillId="0" borderId="110" xfId="0" applyNumberFormat="1" applyFont="1" applyBorder="1" applyAlignment="1" applyProtection="1">
      <alignment horizontal="center" vertical="center" wrapText="1"/>
    </xf>
    <xf numFmtId="0" fontId="36" fillId="0" borderId="72" xfId="0" applyFont="1" applyBorder="1" applyAlignment="1" applyProtection="1">
      <alignment horizontal="center" vertical="center" wrapText="1"/>
    </xf>
    <xf numFmtId="0" fontId="37" fillId="7" borderId="2" xfId="0" applyFont="1" applyFill="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36" fillId="7" borderId="108" xfId="0" applyFont="1" applyFill="1" applyBorder="1" applyAlignment="1" applyProtection="1">
      <alignment horizontal="center" vertical="center" wrapText="1"/>
    </xf>
    <xf numFmtId="1" fontId="36" fillId="0" borderId="99" xfId="0" applyNumberFormat="1"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7" fillId="7" borderId="12" xfId="0" applyFont="1" applyFill="1" applyBorder="1" applyAlignment="1" applyProtection="1">
      <alignment horizontal="center" vertical="center" wrapText="1"/>
    </xf>
    <xf numFmtId="0" fontId="47" fillId="0" borderId="12"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70" fillId="7" borderId="1" xfId="0" applyFont="1" applyFill="1" applyBorder="1" applyAlignment="1" applyProtection="1">
      <alignment vertical="center" wrapText="1"/>
    </xf>
    <xf numFmtId="0" fontId="1" fillId="7" borderId="1" xfId="0" applyFont="1" applyFill="1" applyBorder="1" applyAlignment="1" applyProtection="1">
      <alignment horizontal="left" vertical="center" wrapText="1"/>
    </xf>
    <xf numFmtId="0" fontId="47" fillId="0" borderId="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1" fillId="7" borderId="3" xfId="0" applyFont="1" applyFill="1" applyBorder="1" applyAlignment="1" applyProtection="1">
      <alignment horizontal="left" vertical="center" wrapText="1"/>
    </xf>
    <xf numFmtId="0" fontId="39" fillId="17" borderId="1" xfId="0" applyFont="1" applyFill="1" applyBorder="1" applyAlignment="1" applyProtection="1">
      <alignment horizontal="left" vertical="center" wrapText="1"/>
    </xf>
    <xf numFmtId="0" fontId="39" fillId="17" borderId="3" xfId="0" applyFont="1" applyFill="1" applyBorder="1" applyAlignment="1" applyProtection="1">
      <alignment horizontal="left" vertical="center" wrapText="1"/>
    </xf>
    <xf numFmtId="0" fontId="39" fillId="18" borderId="1" xfId="0" applyFont="1" applyFill="1" applyBorder="1" applyAlignment="1" applyProtection="1">
      <alignment horizontal="left" vertical="center" wrapText="1"/>
    </xf>
    <xf numFmtId="0" fontId="70" fillId="7" borderId="1" xfId="0" applyFont="1" applyFill="1" applyBorder="1" applyAlignment="1" applyProtection="1">
      <alignment horizontal="left" vertical="center" wrapText="1"/>
    </xf>
    <xf numFmtId="0" fontId="37" fillId="0" borderId="2" xfId="0" applyFont="1" applyBorder="1" applyAlignment="1" applyProtection="1">
      <alignment horizontal="center" vertical="center" wrapText="1"/>
    </xf>
    <xf numFmtId="0" fontId="37" fillId="7" borderId="76" xfId="0" applyFont="1" applyFill="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6" fillId="7" borderId="124" xfId="0" applyFont="1" applyFill="1" applyBorder="1" applyAlignment="1" applyProtection="1">
      <alignment horizontal="center" vertical="center" wrapText="1"/>
    </xf>
    <xf numFmtId="0" fontId="36" fillId="7" borderId="43" xfId="0" applyFont="1" applyFill="1" applyBorder="1" applyAlignment="1" applyProtection="1">
      <alignment horizontal="center" vertical="center" wrapText="1"/>
    </xf>
    <xf numFmtId="0" fontId="36" fillId="0" borderId="99" xfId="0" applyFont="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top" wrapText="1"/>
    </xf>
    <xf numFmtId="0" fontId="1" fillId="7" borderId="3" xfId="0" applyFont="1" applyFill="1" applyBorder="1" applyAlignment="1" applyProtection="1">
      <alignment horizontal="center" vertical="center" wrapText="1"/>
    </xf>
    <xf numFmtId="0" fontId="39" fillId="17" borderId="122" xfId="0" applyFont="1" applyFill="1" applyBorder="1" applyAlignment="1" applyProtection="1">
      <alignment horizontal="left" vertical="center" wrapText="1"/>
    </xf>
    <xf numFmtId="1" fontId="36" fillId="0" borderId="1" xfId="0" applyNumberFormat="1" applyFont="1" applyBorder="1" applyAlignment="1" applyProtection="1">
      <alignment horizontal="center" vertical="center" wrapText="1"/>
    </xf>
    <xf numFmtId="0" fontId="36" fillId="7" borderId="125" xfId="0" applyFont="1" applyFill="1" applyBorder="1" applyAlignment="1" applyProtection="1">
      <alignment horizontal="center" vertical="center" wrapText="1"/>
    </xf>
    <xf numFmtId="0" fontId="36" fillId="7" borderId="123" xfId="0" applyFont="1" applyFill="1" applyBorder="1" applyAlignment="1" applyProtection="1">
      <alignment horizontal="center" vertical="center" wrapText="1"/>
    </xf>
    <xf numFmtId="0" fontId="70" fillId="7" borderId="1" xfId="0" applyFont="1" applyFill="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9" fillId="17" borderId="1" xfId="0" applyFont="1" applyFill="1" applyBorder="1" applyAlignment="1" applyProtection="1">
      <alignment horizontal="left" vertical="top" wrapText="1"/>
    </xf>
    <xf numFmtId="0" fontId="1" fillId="7" borderId="1" xfId="0" applyFont="1" applyFill="1" applyBorder="1" applyAlignment="1" applyProtection="1">
      <alignment vertical="top" wrapText="1"/>
    </xf>
    <xf numFmtId="0" fontId="1"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36" fillId="7" borderId="87" xfId="0" applyFont="1" applyFill="1" applyBorder="1" applyAlignment="1" applyProtection="1">
      <alignment horizontal="center" vertical="center" wrapText="1"/>
    </xf>
    <xf numFmtId="0" fontId="36" fillId="0" borderId="86" xfId="0" applyFont="1" applyBorder="1" applyAlignment="1" applyProtection="1">
      <alignment horizontal="center" vertical="center" wrapText="1"/>
    </xf>
    <xf numFmtId="0" fontId="36" fillId="0" borderId="79" xfId="0" applyFont="1" applyBorder="1" applyAlignment="1" applyProtection="1">
      <alignment horizontal="center" vertical="center" wrapText="1"/>
    </xf>
    <xf numFmtId="0" fontId="37" fillId="7" borderId="4" xfId="0" applyFont="1" applyFill="1" applyBorder="1" applyAlignment="1" applyProtection="1">
      <alignment horizontal="center" vertical="center" wrapText="1"/>
    </xf>
    <xf numFmtId="0" fontId="47" fillId="0" borderId="4"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67" fillId="7" borderId="1" xfId="0" applyFont="1" applyFill="1" applyBorder="1" applyAlignment="1" applyProtection="1">
      <alignment vertical="center" wrapText="1"/>
    </xf>
    <xf numFmtId="0" fontId="67" fillId="7" borderId="1" xfId="0" applyFont="1" applyFill="1" applyBorder="1" applyAlignment="1" applyProtection="1">
      <alignment horizontal="center" vertical="center" wrapText="1"/>
    </xf>
    <xf numFmtId="0" fontId="68" fillId="7" borderId="111" xfId="0" applyFont="1" applyFill="1" applyBorder="1" applyAlignment="1" applyProtection="1">
      <alignment horizontal="center" vertical="center" wrapText="1"/>
    </xf>
    <xf numFmtId="0" fontId="68" fillId="7" borderId="97" xfId="0" applyFont="1" applyFill="1" applyBorder="1" applyAlignment="1" applyProtection="1">
      <alignment horizontal="center" vertical="center" wrapText="1"/>
    </xf>
    <xf numFmtId="0" fontId="67" fillId="7" borderId="1" xfId="0" applyFont="1" applyFill="1" applyBorder="1" applyAlignment="1" applyProtection="1">
      <alignment horizontal="left" vertical="center" wrapText="1"/>
    </xf>
    <xf numFmtId="0" fontId="67" fillId="7" borderId="1" xfId="0" applyFont="1" applyFill="1" applyBorder="1" applyAlignment="1" applyProtection="1">
      <alignment horizontal="center" vertical="top" wrapText="1"/>
    </xf>
    <xf numFmtId="0" fontId="69" fillId="7" borderId="1" xfId="0" applyFont="1" applyFill="1" applyBorder="1" applyAlignment="1" applyProtection="1">
      <alignment horizontal="center" vertical="center" wrapText="1"/>
    </xf>
    <xf numFmtId="0" fontId="69" fillId="7" borderId="1" xfId="0" applyFont="1" applyFill="1" applyBorder="1" applyAlignment="1" applyProtection="1">
      <alignment vertical="center" wrapText="1"/>
    </xf>
    <xf numFmtId="0" fontId="1" fillId="7" borderId="2" xfId="0" applyFont="1" applyFill="1" applyBorder="1" applyAlignment="1" applyProtection="1">
      <alignment vertical="center" wrapText="1"/>
    </xf>
    <xf numFmtId="0" fontId="39" fillId="17" borderId="1" xfId="0" applyFont="1" applyFill="1" applyBorder="1" applyAlignment="1" applyProtection="1">
      <alignment vertical="center" wrapText="1"/>
    </xf>
    <xf numFmtId="0" fontId="39" fillId="17" borderId="2" xfId="0" applyFont="1" applyFill="1" applyBorder="1" applyAlignment="1" applyProtection="1">
      <alignment vertical="center" wrapText="1"/>
    </xf>
    <xf numFmtId="0" fontId="1" fillId="7" borderId="129" xfId="0" applyFont="1" applyFill="1" applyBorder="1" applyAlignment="1" applyProtection="1">
      <alignment vertical="top" wrapText="1"/>
    </xf>
    <xf numFmtId="0" fontId="39" fillId="17" borderId="1" xfId="0" applyFont="1" applyFill="1" applyBorder="1" applyAlignment="1" applyProtection="1">
      <alignment vertical="top" wrapText="1"/>
    </xf>
    <xf numFmtId="0" fontId="39" fillId="18" borderId="1" xfId="0" applyFont="1" applyFill="1" applyBorder="1" applyAlignment="1" applyProtection="1">
      <alignment vertical="top" wrapText="1"/>
    </xf>
    <xf numFmtId="0" fontId="70" fillId="7" borderId="1" xfId="0" applyFont="1" applyFill="1" applyBorder="1" applyAlignment="1" applyProtection="1">
      <alignment horizontal="right" vertical="center" wrapText="1"/>
    </xf>
    <xf numFmtId="0" fontId="61" fillId="7" borderId="1" xfId="0" applyFont="1" applyFill="1" applyBorder="1" applyAlignment="1" applyProtection="1">
      <alignment horizontal="center" vertical="center" wrapText="1"/>
    </xf>
    <xf numFmtId="0" fontId="61" fillId="7" borderId="1" xfId="0" applyFont="1" applyFill="1" applyBorder="1" applyAlignment="1" applyProtection="1">
      <alignment vertical="center" wrapText="1"/>
    </xf>
    <xf numFmtId="0" fontId="11" fillId="7" borderId="8" xfId="0" applyFont="1" applyFill="1" applyBorder="1" applyAlignment="1" applyProtection="1">
      <alignment horizontal="left" vertical="center" wrapText="1"/>
    </xf>
    <xf numFmtId="0" fontId="11" fillId="7" borderId="4" xfId="0" applyFont="1" applyFill="1" applyBorder="1" applyAlignment="1" applyProtection="1">
      <alignment horizontal="center" vertical="center" wrapText="1"/>
    </xf>
    <xf numFmtId="0" fontId="11" fillId="7" borderId="11" xfId="0" applyFont="1" applyFill="1" applyBorder="1" applyAlignment="1" applyProtection="1">
      <alignment horizontal="justify" vertical="center" wrapText="1"/>
    </xf>
    <xf numFmtId="0" fontId="1" fillId="7" borderId="1" xfId="0" applyFont="1" applyFill="1" applyBorder="1" applyAlignment="1" applyProtection="1">
      <alignment horizontal="justify" vertical="center" wrapText="1"/>
    </xf>
    <xf numFmtId="0" fontId="0" fillId="2" borderId="0" xfId="0" applyFill="1" applyAlignment="1" applyProtection="1">
      <alignment horizontal="center"/>
    </xf>
    <xf numFmtId="0" fontId="0" fillId="2" borderId="45" xfId="0" applyFill="1" applyBorder="1" applyAlignment="1" applyProtection="1">
      <alignment horizontal="center"/>
    </xf>
    <xf numFmtId="0" fontId="1" fillId="14" borderId="0" xfId="0" applyFont="1" applyFill="1" applyAlignment="1" applyProtection="1">
      <alignment horizontal="center" vertical="center"/>
    </xf>
    <xf numFmtId="0" fontId="4" fillId="14" borderId="0" xfId="0" applyFont="1" applyFill="1" applyAlignment="1" applyProtection="1">
      <alignment horizontal="center" vertical="center"/>
    </xf>
    <xf numFmtId="0" fontId="9" fillId="11" borderId="54" xfId="5" applyFont="1" applyFill="1" applyBorder="1" applyAlignment="1" applyProtection="1">
      <alignment horizontal="center" vertical="center" wrapText="1"/>
    </xf>
    <xf numFmtId="0" fontId="9" fillId="0" borderId="54" xfId="5" applyFont="1" applyBorder="1" applyAlignment="1" applyProtection="1">
      <alignment horizontal="center" vertical="center" wrapText="1"/>
    </xf>
    <xf numFmtId="0" fontId="9" fillId="0" borderId="55" xfId="5" applyFont="1" applyBorder="1" applyAlignment="1" applyProtection="1">
      <alignment horizontal="center" vertical="center" wrapText="1"/>
    </xf>
    <xf numFmtId="0" fontId="9" fillId="11" borderId="6" xfId="5" applyFont="1" applyFill="1" applyBorder="1" applyAlignment="1" applyProtection="1">
      <alignment horizontal="center" vertical="center" wrapText="1"/>
    </xf>
    <xf numFmtId="0" fontId="9" fillId="0" borderId="6" xfId="5" applyFont="1" applyBorder="1" applyAlignment="1" applyProtection="1">
      <alignment horizontal="center" vertical="center" wrapText="1"/>
    </xf>
    <xf numFmtId="0" fontId="9" fillId="0" borderId="50" xfId="5" applyFont="1" applyBorder="1" applyAlignment="1" applyProtection="1">
      <alignment horizontal="center" vertical="center" wrapText="1"/>
    </xf>
    <xf numFmtId="0" fontId="9" fillId="0" borderId="22" xfId="5" applyFont="1" applyBorder="1" applyAlignment="1" applyProtection="1">
      <alignment horizontal="center" vertical="center" wrapText="1"/>
    </xf>
    <xf numFmtId="0" fontId="9" fillId="0" borderId="27" xfId="5" applyFont="1" applyBorder="1" applyAlignment="1" applyProtection="1">
      <alignment horizontal="center" vertical="center" wrapText="1"/>
    </xf>
    <xf numFmtId="0" fontId="9" fillId="11" borderId="0" xfId="5" applyFont="1" applyFill="1" applyAlignment="1" applyProtection="1">
      <alignment horizontal="center" vertical="center" wrapText="1"/>
    </xf>
    <xf numFmtId="0" fontId="9" fillId="0" borderId="0" xfId="5" applyFont="1" applyAlignment="1" applyProtection="1">
      <alignment horizontal="center" vertical="center" wrapText="1"/>
    </xf>
    <xf numFmtId="0" fontId="9" fillId="0" borderId="16" xfId="5" applyFont="1" applyBorder="1" applyAlignment="1" applyProtection="1">
      <alignment horizontal="center" vertical="center" wrapText="1"/>
    </xf>
    <xf numFmtId="0" fontId="36" fillId="10" borderId="60" xfId="0" applyFont="1" applyFill="1" applyBorder="1" applyAlignment="1" applyProtection="1">
      <alignment horizontal="center" vertical="center" wrapText="1"/>
    </xf>
    <xf numFmtId="0" fontId="36" fillId="10" borderId="62" xfId="0" applyFont="1" applyFill="1" applyBorder="1" applyAlignment="1" applyProtection="1">
      <alignment horizontal="center" vertical="center"/>
    </xf>
    <xf numFmtId="0" fontId="36" fillId="10" borderId="59" xfId="0" applyFont="1" applyFill="1" applyBorder="1" applyAlignment="1" applyProtection="1">
      <alignment horizontal="center" vertical="center"/>
    </xf>
    <xf numFmtId="0" fontId="2" fillId="5" borderId="107" xfId="0" applyFont="1" applyFill="1" applyBorder="1" applyAlignment="1" applyProtection="1">
      <alignment horizontal="center" vertical="center" wrapText="1"/>
    </xf>
    <xf numFmtId="0" fontId="2" fillId="5" borderId="54"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4"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51" xfId="0" applyFont="1" applyFill="1" applyBorder="1" applyAlignment="1" applyProtection="1">
      <alignment horizontal="center" vertical="center" wrapText="1"/>
    </xf>
    <xf numFmtId="0" fontId="3" fillId="6" borderId="56" xfId="0" applyFont="1" applyFill="1" applyBorder="1" applyAlignment="1" applyProtection="1">
      <alignment horizontal="center" vertical="center" textRotation="90" wrapText="1"/>
    </xf>
    <xf numFmtId="0" fontId="3" fillId="6" borderId="2" xfId="0" applyFont="1" applyFill="1" applyBorder="1" applyAlignment="1" applyProtection="1">
      <alignment horizontal="center" vertical="center" textRotation="90" wrapText="1"/>
    </xf>
    <xf numFmtId="0" fontId="3" fillId="6" borderId="51" xfId="0" applyFont="1" applyFill="1" applyBorder="1" applyAlignment="1" applyProtection="1">
      <alignment vertical="center" textRotation="90" wrapText="1"/>
    </xf>
    <xf numFmtId="0" fontId="3" fillId="7" borderId="56"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56" xfId="0" applyFont="1" applyFill="1" applyBorder="1" applyAlignment="1" applyProtection="1">
      <alignment horizontal="center" vertical="center" textRotation="90" wrapText="1"/>
    </xf>
    <xf numFmtId="0" fontId="3" fillId="7" borderId="2" xfId="0" applyFont="1" applyFill="1" applyBorder="1" applyAlignment="1" applyProtection="1">
      <alignment horizontal="center" vertical="center" textRotation="90" wrapText="1"/>
    </xf>
    <xf numFmtId="0" fontId="3" fillId="7" borderId="51" xfId="0" applyFont="1" applyFill="1" applyBorder="1" applyAlignment="1" applyProtection="1">
      <alignment vertical="center" textRotation="90" wrapText="1"/>
    </xf>
    <xf numFmtId="0" fontId="3" fillId="6" borderId="56" xfId="0" applyFont="1" applyFill="1" applyBorder="1" applyAlignment="1" applyProtection="1">
      <alignment horizontal="center" vertical="center" wrapText="1"/>
    </xf>
    <xf numFmtId="0" fontId="3" fillId="6" borderId="21" xfId="0" applyFont="1" applyFill="1" applyBorder="1" applyAlignment="1" applyProtection="1">
      <alignment horizontal="center" vertical="center" textRotation="90" wrapText="1"/>
    </xf>
    <xf numFmtId="0" fontId="3" fillId="6" borderId="51" xfId="0" applyFont="1" applyFill="1" applyBorder="1" applyAlignment="1" applyProtection="1">
      <alignment horizontal="center" vertical="center" textRotation="90" wrapText="1"/>
    </xf>
    <xf numFmtId="0" fontId="2" fillId="5" borderId="56" xfId="0" applyFont="1" applyFill="1" applyBorder="1" applyAlignment="1" applyProtection="1">
      <alignment horizontal="left" vertical="center" wrapText="1"/>
    </xf>
    <xf numFmtId="0" fontId="75" fillId="0" borderId="2" xfId="0" applyFont="1" applyBorder="1" applyAlignment="1" applyProtection="1">
      <alignment horizontal="left" vertical="center" wrapText="1"/>
    </xf>
    <xf numFmtId="0" fontId="74"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7" fillId="0" borderId="1" xfId="0" applyFont="1" applyBorder="1" applyAlignment="1" applyProtection="1">
      <alignment vertical="center" wrapText="1"/>
    </xf>
    <xf numFmtId="0" fontId="73" fillId="0" borderId="20" xfId="0" applyFont="1" applyBorder="1" applyAlignment="1" applyProtection="1">
      <alignment horizontal="center" vertical="center" wrapText="1"/>
    </xf>
    <xf numFmtId="0" fontId="73" fillId="0" borderId="22" xfId="0" applyFont="1" applyBorder="1" applyAlignment="1" applyProtection="1">
      <alignment horizontal="center" vertical="center" wrapText="1"/>
    </xf>
    <xf numFmtId="0" fontId="73" fillId="0" borderId="21" xfId="0" applyFont="1" applyBorder="1" applyAlignment="1" applyProtection="1">
      <alignment horizontal="center" vertical="center" wrapText="1"/>
    </xf>
    <xf numFmtId="0" fontId="11" fillId="7" borderId="1" xfId="0" applyFont="1" applyFill="1" applyBorder="1" applyAlignment="1" applyProtection="1">
      <alignment horizontal="left" vertical="center" wrapText="1"/>
    </xf>
    <xf numFmtId="0" fontId="3" fillId="7" borderId="1" xfId="0" applyFont="1" applyFill="1" applyBorder="1" applyAlignment="1" applyProtection="1">
      <alignment horizontal="center" vertical="center" wrapText="1"/>
    </xf>
    <xf numFmtId="0" fontId="2" fillId="5" borderId="57" xfId="0" applyFont="1" applyFill="1" applyBorder="1" applyAlignment="1" applyProtection="1">
      <alignment horizontal="left" vertical="center" wrapText="1"/>
    </xf>
    <xf numFmtId="0" fontId="75" fillId="0" borderId="12" xfId="0" applyFont="1" applyBorder="1" applyAlignment="1" applyProtection="1">
      <alignment horizontal="left" vertical="center" wrapText="1"/>
    </xf>
    <xf numFmtId="0" fontId="74"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textRotation="90" wrapText="1"/>
    </xf>
    <xf numFmtId="0" fontId="73" fillId="0" borderId="9" xfId="0" applyFont="1" applyBorder="1" applyAlignment="1" applyProtection="1">
      <alignment horizontal="center" vertical="center" wrapText="1"/>
    </xf>
    <xf numFmtId="0" fontId="73" fillId="0" borderId="0" xfId="0" applyFont="1" applyBorder="1" applyAlignment="1" applyProtection="1">
      <alignment horizontal="center" vertical="center" wrapText="1"/>
    </xf>
    <xf numFmtId="0" fontId="73" fillId="0" borderId="10" xfId="0" applyFont="1" applyBorder="1" applyAlignment="1" applyProtection="1">
      <alignment horizontal="center" vertical="center" wrapText="1"/>
    </xf>
    <xf numFmtId="9" fontId="1" fillId="7" borderId="1" xfId="0" applyNumberFormat="1" applyFont="1" applyFill="1" applyBorder="1" applyAlignment="1" applyProtection="1">
      <alignment horizontal="center" vertical="center" wrapText="1"/>
    </xf>
    <xf numFmtId="9" fontId="1" fillId="7" borderId="1" xfId="0" applyNumberFormat="1" applyFont="1" applyFill="1" applyBorder="1" applyAlignment="1" applyProtection="1">
      <alignment vertical="center" wrapText="1"/>
    </xf>
    <xf numFmtId="1" fontId="4" fillId="7" borderId="1" xfId="0" applyNumberFormat="1" applyFont="1" applyFill="1" applyBorder="1" applyAlignment="1" applyProtection="1">
      <alignment horizontal="center" vertical="center" wrapText="1"/>
    </xf>
    <xf numFmtId="0" fontId="1" fillId="7" borderId="1" xfId="8" applyNumberFormat="1" applyFont="1" applyFill="1" applyBorder="1" applyAlignment="1" applyProtection="1">
      <alignment vertical="center" wrapText="1"/>
    </xf>
    <xf numFmtId="0" fontId="1" fillId="7" borderId="1" xfId="8" applyNumberFormat="1" applyFont="1" applyFill="1" applyBorder="1" applyAlignment="1" applyProtection="1">
      <alignment horizontal="center" vertical="center" wrapText="1"/>
    </xf>
    <xf numFmtId="9" fontId="4" fillId="7" borderId="1" xfId="0" applyNumberFormat="1" applyFont="1" applyFill="1" applyBorder="1" applyAlignment="1" applyProtection="1">
      <alignment horizontal="center" vertical="center" wrapText="1"/>
    </xf>
    <xf numFmtId="0" fontId="7" fillId="0" borderId="1" xfId="0" applyFont="1" applyBorder="1" applyAlignment="1" applyProtection="1">
      <alignment vertical="center" wrapText="1"/>
    </xf>
    <xf numFmtId="9" fontId="4" fillId="7" borderId="1" xfId="0" applyNumberFormat="1" applyFont="1" applyFill="1" applyBorder="1" applyAlignment="1" applyProtection="1">
      <alignment horizontal="center" vertical="center" wrapText="1"/>
    </xf>
    <xf numFmtId="9" fontId="1" fillId="7" borderId="1" xfId="0" applyNumberFormat="1" applyFont="1" applyFill="1" applyBorder="1" applyAlignment="1" applyProtection="1">
      <alignment horizontal="center" vertical="center" wrapText="1"/>
    </xf>
    <xf numFmtId="9" fontId="1" fillId="7" borderId="2" xfId="0" applyNumberFormat="1" applyFont="1" applyFill="1" applyBorder="1" applyAlignment="1" applyProtection="1">
      <alignment horizontal="center" vertical="center" wrapText="1"/>
    </xf>
    <xf numFmtId="9" fontId="1" fillId="7" borderId="12" xfId="0" applyNumberFormat="1" applyFont="1" applyFill="1" applyBorder="1" applyAlignment="1" applyProtection="1">
      <alignment horizontal="center" vertical="center" wrapText="1"/>
    </xf>
    <xf numFmtId="0" fontId="73" fillId="0" borderId="11" xfId="0" applyFont="1" applyBorder="1" applyAlignment="1" applyProtection="1">
      <alignment horizontal="center" vertical="center" wrapText="1"/>
    </xf>
    <xf numFmtId="0" fontId="73" fillId="0" borderId="7" xfId="0" applyFont="1" applyBorder="1" applyAlignment="1" applyProtection="1">
      <alignment horizontal="center" vertical="center" wrapText="1"/>
    </xf>
    <xf numFmtId="0" fontId="73" fillId="0" borderId="8" xfId="0" applyFont="1" applyBorder="1" applyAlignment="1" applyProtection="1">
      <alignment horizontal="center" vertical="center" wrapText="1"/>
    </xf>
    <xf numFmtId="9" fontId="1" fillId="7" borderId="4" xfId="0" applyNumberFormat="1" applyFont="1" applyFill="1" applyBorder="1" applyAlignment="1" applyProtection="1">
      <alignment horizontal="center" vertical="center" wrapText="1"/>
    </xf>
    <xf numFmtId="0" fontId="2" fillId="5" borderId="56" xfId="0" applyFont="1" applyFill="1" applyBorder="1" applyAlignment="1" applyProtection="1">
      <alignment vertical="center" wrapText="1"/>
    </xf>
    <xf numFmtId="0" fontId="72" fillId="0" borderId="2" xfId="0" applyFont="1" applyBorder="1" applyAlignment="1" applyProtection="1">
      <alignment horizontal="center" vertical="center" wrapText="1"/>
    </xf>
    <xf numFmtId="0" fontId="7" fillId="0" borderId="2" xfId="0" applyFont="1" applyBorder="1" applyAlignment="1" applyProtection="1">
      <alignment vertical="center" wrapText="1"/>
    </xf>
    <xf numFmtId="0" fontId="4" fillId="7" borderId="1" xfId="0" applyFont="1" applyFill="1" applyBorder="1" applyAlignment="1" applyProtection="1">
      <alignment horizontal="center" vertical="center" wrapText="1"/>
    </xf>
    <xf numFmtId="0" fontId="2" fillId="5" borderId="57" xfId="0" applyFont="1" applyFill="1" applyBorder="1" applyAlignment="1" applyProtection="1">
      <alignment vertical="center" wrapText="1"/>
    </xf>
    <xf numFmtId="0" fontId="75" fillId="0" borderId="4" xfId="0" applyFont="1" applyBorder="1" applyAlignment="1" applyProtection="1">
      <alignment horizontal="left" vertical="center" wrapText="1"/>
    </xf>
    <xf numFmtId="0" fontId="72"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textRotation="90" wrapText="1"/>
    </xf>
    <xf numFmtId="0" fontId="7" fillId="0" borderId="4" xfId="0" applyFont="1" applyBorder="1" applyAlignment="1" applyProtection="1">
      <alignment vertical="center" wrapText="1"/>
    </xf>
    <xf numFmtId="0" fontId="1" fillId="7" borderId="2" xfId="0" applyFont="1" applyFill="1" applyBorder="1" applyAlignment="1" applyProtection="1">
      <alignment horizontal="left" vertical="center" wrapText="1"/>
    </xf>
    <xf numFmtId="0" fontId="1" fillId="7" borderId="4" xfId="0" applyFont="1" applyFill="1" applyBorder="1" applyAlignment="1" applyProtection="1">
      <alignment horizontal="left" vertical="center" wrapText="1"/>
    </xf>
    <xf numFmtId="0" fontId="11" fillId="7" borderId="2"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0" fontId="73" fillId="0" borderId="2" xfId="0" applyFont="1" applyBorder="1" applyAlignment="1" applyProtection="1">
      <alignment horizontal="center" vertical="center" wrapText="1"/>
    </xf>
    <xf numFmtId="0" fontId="73" fillId="0" borderId="12" xfId="0" applyFont="1" applyBorder="1" applyAlignment="1" applyProtection="1">
      <alignment horizontal="center" vertical="center" wrapText="1"/>
    </xf>
    <xf numFmtId="0" fontId="1" fillId="7" borderId="2" xfId="0" applyFont="1" applyFill="1" applyBorder="1" applyAlignment="1" applyProtection="1">
      <alignment horizontal="left" vertical="center" wrapText="1"/>
    </xf>
    <xf numFmtId="49" fontId="4" fillId="7" borderId="1" xfId="0" applyNumberFormat="1" applyFont="1" applyFill="1" applyBorder="1" applyAlignment="1" applyProtection="1">
      <alignment horizontal="center" vertical="center" wrapText="1"/>
    </xf>
    <xf numFmtId="49" fontId="1" fillId="7" borderId="1" xfId="0" applyNumberFormat="1" applyFont="1" applyFill="1" applyBorder="1" applyAlignment="1" applyProtection="1">
      <alignment horizontal="center" vertical="center" wrapText="1"/>
    </xf>
    <xf numFmtId="0" fontId="39" fillId="18" borderId="1" xfId="0" applyFont="1" applyFill="1" applyBorder="1" applyAlignment="1" applyProtection="1">
      <alignment horizontal="center" vertical="center" wrapText="1"/>
    </xf>
    <xf numFmtId="9" fontId="39" fillId="17" borderId="1" xfId="0" applyNumberFormat="1" applyFont="1" applyFill="1" applyBorder="1" applyAlignment="1" applyProtection="1">
      <alignment horizontal="center" vertical="center" wrapText="1"/>
    </xf>
    <xf numFmtId="0" fontId="71" fillId="17" borderId="1" xfId="0" applyFont="1" applyFill="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11" fillId="7" borderId="1" xfId="0" applyFont="1" applyFill="1" applyBorder="1" applyAlignment="1" applyProtection="1">
      <alignment vertical="center" wrapText="1"/>
    </xf>
    <xf numFmtId="0" fontId="11" fillId="7" borderId="1" xfId="0" applyFont="1" applyFill="1" applyBorder="1" applyAlignment="1" applyProtection="1">
      <alignment vertical="top" wrapText="1"/>
    </xf>
    <xf numFmtId="9" fontId="3" fillId="7" borderId="1" xfId="0" applyNumberFormat="1" applyFont="1" applyFill="1" applyBorder="1" applyAlignment="1" applyProtection="1">
      <alignment horizontal="center" vertical="center" wrapText="1"/>
    </xf>
    <xf numFmtId="9" fontId="11" fillId="7" borderId="1" xfId="0" applyNumberFormat="1" applyFont="1" applyFill="1" applyBorder="1" applyAlignment="1" applyProtection="1">
      <alignment horizontal="center" vertical="center" wrapText="1"/>
    </xf>
    <xf numFmtId="1" fontId="11" fillId="7" borderId="1" xfId="7" applyNumberFormat="1" applyFont="1" applyFill="1" applyBorder="1" applyAlignment="1" applyProtection="1">
      <alignment horizontal="center" vertical="center" wrapText="1"/>
    </xf>
    <xf numFmtId="1" fontId="1" fillId="7" borderId="1" xfId="7" applyNumberFormat="1" applyFont="1" applyFill="1" applyBorder="1" applyAlignment="1" applyProtection="1">
      <alignment horizontal="center" vertical="center" wrapText="1"/>
    </xf>
    <xf numFmtId="0" fontId="71" fillId="17" borderId="1" xfId="0" applyFont="1" applyFill="1" applyBorder="1" applyAlignment="1" applyProtection="1">
      <alignment horizontal="center" vertical="center" wrapText="1"/>
    </xf>
    <xf numFmtId="0" fontId="71" fillId="17" borderId="1" xfId="0" applyFont="1" applyFill="1" applyBorder="1" applyAlignment="1" applyProtection="1">
      <alignment horizontal="left" vertical="center" wrapText="1"/>
    </xf>
    <xf numFmtId="0" fontId="39" fillId="17" borderId="1" xfId="0" applyFont="1" applyFill="1" applyBorder="1" applyAlignment="1" applyProtection="1">
      <alignment horizontal="center" vertical="center" wrapText="1"/>
    </xf>
    <xf numFmtId="0" fontId="71" fillId="17" borderId="1" xfId="0" applyFont="1" applyFill="1" applyBorder="1" applyAlignment="1" applyProtection="1">
      <alignment vertical="top" wrapText="1"/>
    </xf>
    <xf numFmtId="0" fontId="71" fillId="17" borderId="1" xfId="0" applyFont="1" applyFill="1" applyBorder="1" applyAlignment="1" applyProtection="1">
      <alignment horizontal="left" vertical="top" wrapText="1"/>
    </xf>
    <xf numFmtId="1" fontId="1" fillId="7" borderId="1" xfId="7" applyNumberFormat="1" applyFont="1" applyFill="1" applyBorder="1" applyAlignment="1" applyProtection="1">
      <alignment horizontal="center" vertical="center" wrapText="1"/>
    </xf>
    <xf numFmtId="0" fontId="38" fillId="0" borderId="20" xfId="0" applyFont="1" applyBorder="1" applyAlignment="1" applyProtection="1">
      <alignment horizontal="center" vertical="top" wrapText="1"/>
    </xf>
    <xf numFmtId="0" fontId="38" fillId="0" borderId="22" xfId="0" applyFont="1" applyBorder="1" applyAlignment="1" applyProtection="1">
      <alignment horizontal="center" vertical="top" wrapText="1"/>
    </xf>
    <xf numFmtId="0" fontId="38" fillId="0" borderId="21" xfId="0" applyFont="1" applyBorder="1" applyAlignment="1" applyProtection="1">
      <alignment horizontal="center" vertical="top" wrapText="1"/>
    </xf>
    <xf numFmtId="0" fontId="38" fillId="0" borderId="11" xfId="0" applyFont="1" applyBorder="1" applyAlignment="1" applyProtection="1">
      <alignment horizontal="center" vertical="top" wrapText="1"/>
    </xf>
    <xf numFmtId="0" fontId="38" fillId="0" borderId="7" xfId="0" applyFont="1" applyBorder="1" applyAlignment="1" applyProtection="1">
      <alignment horizontal="center" vertical="top" wrapText="1"/>
    </xf>
    <xf numFmtId="0" fontId="38" fillId="0" borderId="8" xfId="0" applyFont="1" applyBorder="1" applyAlignment="1" applyProtection="1">
      <alignment horizontal="center" vertical="top" wrapText="1"/>
    </xf>
    <xf numFmtId="0" fontId="2" fillId="5" borderId="1" xfId="0" applyFont="1" applyFill="1" applyBorder="1" applyAlignment="1" applyProtection="1">
      <alignment horizontal="left" vertical="center" wrapText="1"/>
    </xf>
    <xf numFmtId="0" fontId="76" fillId="0" borderId="20" xfId="0" applyFont="1" applyBorder="1" applyAlignment="1" applyProtection="1">
      <alignment horizontal="center" vertical="center" wrapText="1"/>
    </xf>
    <xf numFmtId="0" fontId="76" fillId="0" borderId="22" xfId="0" applyFont="1" applyBorder="1" applyAlignment="1" applyProtection="1">
      <alignment horizontal="center" vertical="center" wrapText="1"/>
    </xf>
    <xf numFmtId="0" fontId="76" fillId="0" borderId="21" xfId="0" applyFont="1" applyBorder="1" applyAlignment="1" applyProtection="1">
      <alignment horizontal="center" vertical="center" wrapText="1"/>
    </xf>
    <xf numFmtId="0" fontId="72" fillId="0" borderId="12" xfId="0" applyFont="1" applyBorder="1" applyAlignment="1" applyProtection="1">
      <alignment horizontal="center" vertical="center" wrapText="1"/>
    </xf>
    <xf numFmtId="0" fontId="76" fillId="0" borderId="9"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10" xfId="0" applyFont="1" applyBorder="1" applyAlignment="1" applyProtection="1">
      <alignment horizontal="center" vertical="center" wrapText="1"/>
    </xf>
    <xf numFmtId="9" fontId="39" fillId="17" borderId="1" xfId="0" applyNumberFormat="1" applyFont="1" applyFill="1" applyBorder="1" applyAlignment="1" applyProtection="1">
      <alignment vertical="center" wrapText="1"/>
    </xf>
    <xf numFmtId="0" fontId="76" fillId="0" borderId="11" xfId="0" applyFont="1" applyBorder="1" applyAlignment="1" applyProtection="1">
      <alignment horizontal="center" vertical="center" wrapText="1"/>
    </xf>
    <xf numFmtId="0" fontId="76" fillId="0" borderId="7" xfId="0" applyFont="1" applyBorder="1" applyAlignment="1" applyProtection="1">
      <alignment horizontal="center" vertical="center" wrapText="1"/>
    </xf>
    <xf numFmtId="0" fontId="76" fillId="0" borderId="8"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9" fontId="1" fillId="7" borderId="2" xfId="7" applyFont="1" applyFill="1" applyBorder="1" applyAlignment="1" applyProtection="1">
      <alignment horizontal="center" vertical="center" wrapText="1"/>
    </xf>
    <xf numFmtId="9" fontId="1" fillId="7" borderId="4" xfId="7" applyFont="1" applyFill="1" applyBorder="1" applyAlignment="1" applyProtection="1">
      <alignment horizontal="center" vertical="center" wrapText="1"/>
    </xf>
    <xf numFmtId="0" fontId="2" fillId="5" borderId="25" xfId="0" applyFont="1" applyFill="1" applyBorder="1" applyAlignment="1" applyProtection="1">
      <alignment horizontal="left" vertical="center" wrapText="1"/>
    </xf>
    <xf numFmtId="0" fontId="61" fillId="7" borderId="1" xfId="0" applyFont="1" applyFill="1" applyBorder="1" applyAlignment="1" applyProtection="1">
      <alignment horizontal="left" vertical="center" wrapText="1"/>
    </xf>
    <xf numFmtId="1" fontId="1" fillId="7" borderId="2" xfId="0" applyNumberFormat="1" applyFont="1" applyFill="1" applyBorder="1" applyAlignment="1" applyProtection="1">
      <alignment horizontal="center" vertical="center" wrapText="1"/>
    </xf>
    <xf numFmtId="1" fontId="1" fillId="7" borderId="4" xfId="0" applyNumberFormat="1"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1"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cellXfs>
  <cellStyles count="9">
    <cellStyle name="Hipervínculo" xfId="3" builtinId="8" hidden="1"/>
    <cellStyle name="Hipervínculo" xfId="1" builtinId="8" hidden="1"/>
    <cellStyle name="Hipervínculo" xfId="6" builtinId="8"/>
    <cellStyle name="Hipervínculo visitado" xfId="4" builtinId="9" hidden="1"/>
    <cellStyle name="Hipervínculo visitado" xfId="2" builtinId="9" hidden="1"/>
    <cellStyle name="Moneda" xfId="8" builtinId="4"/>
    <cellStyle name="Normal" xfId="0" builtinId="0"/>
    <cellStyle name="Normal 2" xfId="5"/>
    <cellStyle name="Porcentaje" xfId="7" builtinId="5"/>
  </cellStyles>
  <dxfs count="15">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66675</xdr:colOff>
      <xdr:row>9</xdr:row>
      <xdr:rowOff>152400</xdr:rowOff>
    </xdr:from>
    <xdr:to>
      <xdr:col>5</xdr:col>
      <xdr:colOff>876300</xdr:colOff>
      <xdr:row>13</xdr:row>
      <xdr:rowOff>476250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xdr:col>
      <xdr:colOff>85725</xdr:colOff>
      <xdr:row>2</xdr:row>
      <xdr:rowOff>400050</xdr:rowOff>
    </xdr:from>
    <xdr:to>
      <xdr:col>2</xdr:col>
      <xdr:colOff>895350</xdr:colOff>
      <xdr:row>5</xdr:row>
      <xdr:rowOff>38100</xdr:rowOff>
    </xdr:to>
    <xdr:pic>
      <xdr:nvPicPr>
        <xdr:cNvPr id="5" name="Imagen 4">
          <a:extLst>
            <a:ext uri="{FF2B5EF4-FFF2-40B4-BE49-F238E27FC236}">
              <a16:creationId xmlns:a16="http://schemas.microsoft.com/office/drawing/2014/main" id="{FDA69424-1E2C-4539-AC9F-0F1607273F4C}"/>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847725" y="790575"/>
          <a:ext cx="1752600" cy="838200"/>
        </a:xfrm>
        <a:prstGeom prst="rect">
          <a:avLst/>
        </a:prstGeom>
      </xdr:spPr>
    </xdr:pic>
    <xdr:clientData/>
  </xdr:twoCellAnchor>
  <xdr:twoCellAnchor editAs="oneCell">
    <xdr:from>
      <xdr:col>13</xdr:col>
      <xdr:colOff>504825</xdr:colOff>
      <xdr:row>153</xdr:row>
      <xdr:rowOff>161925</xdr:rowOff>
    </xdr:from>
    <xdr:to>
      <xdr:col>16</xdr:col>
      <xdr:colOff>542925</xdr:colOff>
      <xdr:row>158</xdr:row>
      <xdr:rowOff>123825</xdr:rowOff>
    </xdr:to>
    <xdr:pic>
      <xdr:nvPicPr>
        <xdr:cNvPr id="6" name="Imagen 5">
          <a:extLst>
            <a:ext uri="{FF2B5EF4-FFF2-40B4-BE49-F238E27FC236}">
              <a16:creationId xmlns:a16="http://schemas.microsoft.com/office/drawing/2014/main" id="{C912FCCB-AEAA-431C-828D-B30E5C623AE7}"/>
            </a:ext>
            <a:ext uri="{147F2762-F138-4A5C-976F-8EAC2B608ADB}">
              <a16:predDERef xmlns:a16="http://schemas.microsoft.com/office/drawing/2014/main" pred="{FDA69424-1E2C-4539-AC9F-0F1607273F4C}"/>
            </a:ext>
          </a:extLst>
        </xdr:cNvPr>
        <xdr:cNvPicPr>
          <a:picLocks noChangeAspect="1"/>
        </xdr:cNvPicPr>
      </xdr:nvPicPr>
      <xdr:blipFill>
        <a:blip xmlns:r="http://schemas.openxmlformats.org/officeDocument/2006/relationships" r:embed="rId2"/>
        <a:stretch>
          <a:fillRect/>
        </a:stretch>
      </xdr:blipFill>
      <xdr:spPr>
        <a:xfrm>
          <a:off x="11982450" y="39881175"/>
          <a:ext cx="23241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361950</xdr:colOff>
      <xdr:row>26</xdr:row>
      <xdr:rowOff>66675</xdr:rowOff>
    </xdr:from>
    <xdr:to>
      <xdr:col>15</xdr:col>
      <xdr:colOff>714375</xdr:colOff>
      <xdr:row>28</xdr:row>
      <xdr:rowOff>76200</xdr:rowOff>
    </xdr:to>
    <xdr:pic>
      <xdr:nvPicPr>
        <xdr:cNvPr id="3" name="Imagen 2">
          <a:extLst>
            <a:ext uri="{FF2B5EF4-FFF2-40B4-BE49-F238E27FC236}">
              <a16:creationId xmlns:a16="http://schemas.microsoft.com/office/drawing/2014/main" id="{1F0E0E0C-1DFB-4EEF-9073-48FE17EAE3E1}"/>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a:stretch>
          <a:fillRect/>
        </a:stretch>
      </xdr:blipFill>
      <xdr:spPr>
        <a:xfrm>
          <a:off x="11496675" y="15240000"/>
          <a:ext cx="1876425" cy="733425"/>
        </a:xfrm>
        <a:prstGeom prst="rect">
          <a:avLst/>
        </a:prstGeom>
      </xdr:spPr>
    </xdr:pic>
    <xdr:clientData/>
  </xdr:twoCellAnchor>
  <xdr:twoCellAnchor editAs="oneCell">
    <xdr:from>
      <xdr:col>1</xdr:col>
      <xdr:colOff>142875</xdr:colOff>
      <xdr:row>1</xdr:row>
      <xdr:rowOff>476250</xdr:rowOff>
    </xdr:from>
    <xdr:to>
      <xdr:col>2</xdr:col>
      <xdr:colOff>895350</xdr:colOff>
      <xdr:row>4</xdr:row>
      <xdr:rowOff>85725</xdr:rowOff>
    </xdr:to>
    <xdr:pic>
      <xdr:nvPicPr>
        <xdr:cNvPr id="5" name="Imagen 4">
          <a:extLst>
            <a:ext uri="{FF2B5EF4-FFF2-40B4-BE49-F238E27FC236}">
              <a16:creationId xmlns:a16="http://schemas.microsoft.com/office/drawing/2014/main" id="{7126C859-0FB9-4A20-84FD-374D47555F85}"/>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2"/>
        <a:stretch>
          <a:fillRect/>
        </a:stretch>
      </xdr:blipFill>
      <xdr:spPr>
        <a:xfrm>
          <a:off x="904875" y="571500"/>
          <a:ext cx="169545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409575</xdr:rowOff>
    </xdr:from>
    <xdr:to>
      <xdr:col>2</xdr:col>
      <xdr:colOff>866775</xdr:colOff>
      <xdr:row>4</xdr:row>
      <xdr:rowOff>57150</xdr:rowOff>
    </xdr:to>
    <xdr:pic>
      <xdr:nvPicPr>
        <xdr:cNvPr id="4" name="Imagen 3">
          <a:extLst>
            <a:ext uri="{FF2B5EF4-FFF2-40B4-BE49-F238E27FC236}">
              <a16:creationId xmlns:a16="http://schemas.microsoft.com/office/drawing/2014/main" id="{8900050E-F38E-4859-BB47-15B74548F84D}"/>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1"/>
        <a:stretch>
          <a:fillRect/>
        </a:stretch>
      </xdr:blipFill>
      <xdr:spPr>
        <a:xfrm>
          <a:off x="171450" y="533400"/>
          <a:ext cx="1771650" cy="847725"/>
        </a:xfrm>
        <a:prstGeom prst="rect">
          <a:avLst/>
        </a:prstGeom>
      </xdr:spPr>
    </xdr:pic>
    <xdr:clientData/>
  </xdr:twoCellAnchor>
  <xdr:twoCellAnchor editAs="oneCell">
    <xdr:from>
      <xdr:col>12</xdr:col>
      <xdr:colOff>152400</xdr:colOff>
      <xdr:row>49</xdr:row>
      <xdr:rowOff>133350</xdr:rowOff>
    </xdr:from>
    <xdr:to>
      <xdr:col>12</xdr:col>
      <xdr:colOff>2533650</xdr:colOff>
      <xdr:row>51</xdr:row>
      <xdr:rowOff>171450</xdr:rowOff>
    </xdr:to>
    <xdr:pic>
      <xdr:nvPicPr>
        <xdr:cNvPr id="5" name="Imagen 4">
          <a:extLst>
            <a:ext uri="{FF2B5EF4-FFF2-40B4-BE49-F238E27FC236}">
              <a16:creationId xmlns:a16="http://schemas.microsoft.com/office/drawing/2014/main" id="{2A619063-B22F-4EA3-9DCE-B5B53EEBCA69}"/>
            </a:ext>
            <a:ext uri="{147F2762-F138-4A5C-976F-8EAC2B608ADB}">
              <a16:predDERef xmlns:a16="http://schemas.microsoft.com/office/drawing/2014/main" pred="{8900050E-F38E-4859-BB47-15B74548F84D}"/>
            </a:ext>
          </a:extLst>
        </xdr:cNvPr>
        <xdr:cNvPicPr>
          <a:picLocks noChangeAspect="1"/>
        </xdr:cNvPicPr>
      </xdr:nvPicPr>
      <xdr:blipFill>
        <a:blip xmlns:r="http://schemas.openxmlformats.org/officeDocument/2006/relationships" r:embed="rId2"/>
        <a:stretch>
          <a:fillRect/>
        </a:stretch>
      </xdr:blipFill>
      <xdr:spPr>
        <a:xfrm>
          <a:off x="27051000" y="47148750"/>
          <a:ext cx="2381250" cy="942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485775</xdr:colOff>
      <xdr:row>2</xdr:row>
      <xdr:rowOff>219075</xdr:rowOff>
    </xdr:from>
    <xdr:to>
      <xdr:col>2</xdr:col>
      <xdr:colOff>2286000</xdr:colOff>
      <xdr:row>5</xdr:row>
      <xdr:rowOff>438150</xdr:rowOff>
    </xdr:to>
    <xdr:pic>
      <xdr:nvPicPr>
        <xdr:cNvPr id="5" name="Imagen 4">
          <a:extLst>
            <a:ext uri="{FF2B5EF4-FFF2-40B4-BE49-F238E27FC236}">
              <a16:creationId xmlns:a16="http://schemas.microsoft.com/office/drawing/2014/main" id="{9E52AF40-5B16-472A-8E4D-246C066CD593}"/>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962025" y="609600"/>
          <a:ext cx="2981325" cy="1419225"/>
        </a:xfrm>
        <a:prstGeom prst="rect">
          <a:avLst/>
        </a:prstGeom>
      </xdr:spPr>
    </xdr:pic>
    <xdr:clientData/>
  </xdr:twoCellAnchor>
  <xdr:twoCellAnchor editAs="oneCell">
    <xdr:from>
      <xdr:col>12</xdr:col>
      <xdr:colOff>1295400</xdr:colOff>
      <xdr:row>179</xdr:row>
      <xdr:rowOff>123825</xdr:rowOff>
    </xdr:from>
    <xdr:to>
      <xdr:col>16</xdr:col>
      <xdr:colOff>571500</xdr:colOff>
      <xdr:row>181</xdr:row>
      <xdr:rowOff>723900</xdr:rowOff>
    </xdr:to>
    <xdr:pic>
      <xdr:nvPicPr>
        <xdr:cNvPr id="6" name="Imagen 5">
          <a:extLst>
            <a:ext uri="{FF2B5EF4-FFF2-40B4-BE49-F238E27FC236}">
              <a16:creationId xmlns:a16="http://schemas.microsoft.com/office/drawing/2014/main" id="{FD8E4B71-75CC-4DC7-80F0-C1AE93491FD5}"/>
            </a:ext>
            <a:ext uri="{147F2762-F138-4A5C-976F-8EAC2B608ADB}">
              <a16:predDERef xmlns:a16="http://schemas.microsoft.com/office/drawing/2014/main" pred="{9E52AF40-5B16-472A-8E4D-246C066CD593}"/>
            </a:ext>
          </a:extLst>
        </xdr:cNvPr>
        <xdr:cNvPicPr>
          <a:picLocks noChangeAspect="1"/>
        </xdr:cNvPicPr>
      </xdr:nvPicPr>
      <xdr:blipFill>
        <a:blip xmlns:r="http://schemas.openxmlformats.org/officeDocument/2006/relationships" r:embed="rId2"/>
        <a:stretch>
          <a:fillRect/>
        </a:stretch>
      </xdr:blipFill>
      <xdr:spPr>
        <a:xfrm>
          <a:off x="25355550" y="38938200"/>
          <a:ext cx="2600325"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1790700</xdr:colOff>
      <xdr:row>94</xdr:row>
      <xdr:rowOff>28575</xdr:rowOff>
    </xdr:from>
    <xdr:to>
      <xdr:col>31</xdr:col>
      <xdr:colOff>2019300</xdr:colOff>
      <xdr:row>96</xdr:row>
      <xdr:rowOff>76201</xdr:rowOff>
    </xdr:to>
    <xdr:pic>
      <xdr:nvPicPr>
        <xdr:cNvPr id="3" name="Imagen 2">
          <a:extLst>
            <a:ext uri="{FF2B5EF4-FFF2-40B4-BE49-F238E27FC236}">
              <a16:creationId xmlns:a16="http://schemas.microsoft.com/office/drawing/2014/main" id="{9E13DF2C-4FD5-45E4-A126-E8ECBA58DC68}"/>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30156150" y="32356425"/>
          <a:ext cx="2409825" cy="952500"/>
        </a:xfrm>
        <a:prstGeom prst="rect">
          <a:avLst/>
        </a:prstGeom>
      </xdr:spPr>
    </xdr:pic>
    <xdr:clientData/>
  </xdr:twoCellAnchor>
  <xdr:twoCellAnchor editAs="oneCell">
    <xdr:from>
      <xdr:col>1</xdr:col>
      <xdr:colOff>628650</xdr:colOff>
      <xdr:row>1</xdr:row>
      <xdr:rowOff>171450</xdr:rowOff>
    </xdr:from>
    <xdr:to>
      <xdr:col>3</xdr:col>
      <xdr:colOff>1438275</xdr:colOff>
      <xdr:row>4</xdr:row>
      <xdr:rowOff>390525</xdr:rowOff>
    </xdr:to>
    <xdr:pic>
      <xdr:nvPicPr>
        <xdr:cNvPr id="4" name="Imagen 3">
          <a:extLst>
            <a:ext uri="{FF2B5EF4-FFF2-40B4-BE49-F238E27FC236}">
              <a16:creationId xmlns:a16="http://schemas.microsoft.com/office/drawing/2014/main" id="{BE63D8A4-1277-4D54-9F01-A27C609CF077}"/>
            </a:ext>
            <a:ext uri="{147F2762-F138-4A5C-976F-8EAC2B608ADB}">
              <a16:predDERef xmlns:a16="http://schemas.microsoft.com/office/drawing/2014/main" pred="{9E13DF2C-4FD5-45E4-A126-E8ECBA58DC68}"/>
            </a:ext>
          </a:extLst>
        </xdr:cNvPr>
        <xdr:cNvPicPr>
          <a:picLocks noChangeAspect="1"/>
        </xdr:cNvPicPr>
      </xdr:nvPicPr>
      <xdr:blipFill>
        <a:blip xmlns:r="http://schemas.openxmlformats.org/officeDocument/2006/relationships" r:embed="rId2"/>
        <a:stretch>
          <a:fillRect/>
        </a:stretch>
      </xdr:blipFill>
      <xdr:spPr>
        <a:xfrm>
          <a:off x="762000" y="314325"/>
          <a:ext cx="2981325" cy="1419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666750</xdr:colOff>
      <xdr:row>1</xdr:row>
      <xdr:rowOff>190500</xdr:rowOff>
    </xdr:from>
    <xdr:to>
      <xdr:col>2</xdr:col>
      <xdr:colOff>1428750</xdr:colOff>
      <xdr:row>4</xdr:row>
      <xdr:rowOff>409575</xdr:rowOff>
    </xdr:to>
    <xdr:pic>
      <xdr:nvPicPr>
        <xdr:cNvPr id="3" name="Imagen 2">
          <a:extLst>
            <a:ext uri="{FF2B5EF4-FFF2-40B4-BE49-F238E27FC236}">
              <a16:creationId xmlns:a16="http://schemas.microsoft.com/office/drawing/2014/main" id="{5503CF22-5616-4706-95F1-0C27755227C6}"/>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809625" y="266700"/>
          <a:ext cx="2981325" cy="1419225"/>
        </a:xfrm>
        <a:prstGeom prst="rect">
          <a:avLst/>
        </a:prstGeom>
      </xdr:spPr>
    </xdr:pic>
    <xdr:clientData/>
  </xdr:twoCellAnchor>
  <xdr:twoCellAnchor editAs="oneCell">
    <xdr:from>
      <xdr:col>43</xdr:col>
      <xdr:colOff>714375</xdr:colOff>
      <xdr:row>391</xdr:row>
      <xdr:rowOff>28575</xdr:rowOff>
    </xdr:from>
    <xdr:to>
      <xdr:col>44</xdr:col>
      <xdr:colOff>2209800</xdr:colOff>
      <xdr:row>392</xdr:row>
      <xdr:rowOff>209551</xdr:rowOff>
    </xdr:to>
    <xdr:pic>
      <xdr:nvPicPr>
        <xdr:cNvPr id="4" name="Imagen 3">
          <a:extLst>
            <a:ext uri="{FF2B5EF4-FFF2-40B4-BE49-F238E27FC236}">
              <a16:creationId xmlns:a16="http://schemas.microsoft.com/office/drawing/2014/main" id="{A53BF9E4-0A0D-427B-99DD-13ED27D27EE7}"/>
            </a:ext>
            <a:ext uri="{147F2762-F138-4A5C-976F-8EAC2B608ADB}">
              <a16:predDERef xmlns:a16="http://schemas.microsoft.com/office/drawing/2014/main" pred="{5503CF22-5616-4706-95F1-0C27755227C6}"/>
            </a:ext>
          </a:extLst>
        </xdr:cNvPr>
        <xdr:cNvPicPr>
          <a:picLocks noChangeAspect="1"/>
        </xdr:cNvPicPr>
      </xdr:nvPicPr>
      <xdr:blipFill>
        <a:blip xmlns:r="http://schemas.openxmlformats.org/officeDocument/2006/relationships" r:embed="rId2"/>
        <a:stretch>
          <a:fillRect/>
        </a:stretch>
      </xdr:blipFill>
      <xdr:spPr>
        <a:xfrm>
          <a:off x="71027925" y="69856350"/>
          <a:ext cx="2600325"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1170214</xdr:colOff>
      <xdr:row>1</xdr:row>
      <xdr:rowOff>144587</xdr:rowOff>
    </xdr:from>
    <xdr:to>
      <xdr:col>3</xdr:col>
      <xdr:colOff>1622425</xdr:colOff>
      <xdr:row>4</xdr:row>
      <xdr:rowOff>412749</xdr:rowOff>
    </xdr:to>
    <xdr:pic>
      <xdr:nvPicPr>
        <xdr:cNvPr id="3" name="Imagen 2">
          <a:extLst>
            <a:ext uri="{FF2B5EF4-FFF2-40B4-BE49-F238E27FC236}">
              <a16:creationId xmlns:a16="http://schemas.microsoft.com/office/drawing/2014/main" id="{C5814B12-9D2E-4D59-B65C-998B50AB4D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214" y="319212"/>
          <a:ext cx="2862036" cy="1649287"/>
        </a:xfrm>
        <a:prstGeom prst="rect">
          <a:avLst/>
        </a:prstGeom>
      </xdr:spPr>
    </xdr:pic>
    <xdr:clientData/>
  </xdr:twoCellAnchor>
  <xdr:twoCellAnchor editAs="oneCell">
    <xdr:from>
      <xdr:col>35</xdr:col>
      <xdr:colOff>0</xdr:colOff>
      <xdr:row>126</xdr:row>
      <xdr:rowOff>47625</xdr:rowOff>
    </xdr:from>
    <xdr:to>
      <xdr:col>41</xdr:col>
      <xdr:colOff>240421</xdr:colOff>
      <xdr:row>132</xdr:row>
      <xdr:rowOff>47625</xdr:rowOff>
    </xdr:to>
    <xdr:pic>
      <xdr:nvPicPr>
        <xdr:cNvPr id="4" name="Imagen 3">
          <a:extLst>
            <a:ext uri="{FF2B5EF4-FFF2-40B4-BE49-F238E27FC236}">
              <a16:creationId xmlns:a16="http://schemas.microsoft.com/office/drawing/2014/main" id="{16DCFF4A-B39E-3075-0624-3BA0AF973B37}"/>
            </a:ext>
          </a:extLst>
        </xdr:cNvPr>
        <xdr:cNvPicPr>
          <a:picLocks noChangeAspect="1"/>
        </xdr:cNvPicPr>
      </xdr:nvPicPr>
      <xdr:blipFill>
        <a:blip xmlns:r="http://schemas.openxmlformats.org/officeDocument/2006/relationships" r:embed="rId2"/>
        <a:stretch>
          <a:fillRect/>
        </a:stretch>
      </xdr:blipFill>
      <xdr:spPr>
        <a:xfrm>
          <a:off x="52720875" y="38274625"/>
          <a:ext cx="2478796"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xdr:row>
      <xdr:rowOff>0</xdr:rowOff>
    </xdr:from>
    <xdr:to>
      <xdr:col>2</xdr:col>
      <xdr:colOff>914400</xdr:colOff>
      <xdr:row>4</xdr:row>
      <xdr:rowOff>142875</xdr:rowOff>
    </xdr:to>
    <xdr:pic>
      <xdr:nvPicPr>
        <xdr:cNvPr id="3" name="Imagen 2">
          <a:extLst>
            <a:ext uri="{FF2B5EF4-FFF2-40B4-BE49-F238E27FC236}">
              <a16:creationId xmlns:a16="http://schemas.microsoft.com/office/drawing/2014/main" id="{DE187DB1-ABA7-4395-B7CA-B8FF768EB452}"/>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219075" y="619125"/>
          <a:ext cx="1771650" cy="847725"/>
        </a:xfrm>
        <a:prstGeom prst="rect">
          <a:avLst/>
        </a:prstGeom>
      </xdr:spPr>
    </xdr:pic>
    <xdr:clientData/>
  </xdr:twoCellAnchor>
  <xdr:twoCellAnchor editAs="oneCell">
    <xdr:from>
      <xdr:col>11</xdr:col>
      <xdr:colOff>57150</xdr:colOff>
      <xdr:row>19</xdr:row>
      <xdr:rowOff>381000</xdr:rowOff>
    </xdr:from>
    <xdr:to>
      <xdr:col>12</xdr:col>
      <xdr:colOff>2371725</xdr:colOff>
      <xdr:row>23</xdr:row>
      <xdr:rowOff>95250</xdr:rowOff>
    </xdr:to>
    <xdr:pic>
      <xdr:nvPicPr>
        <xdr:cNvPr id="4" name="Imagen 3">
          <a:extLst>
            <a:ext uri="{FF2B5EF4-FFF2-40B4-BE49-F238E27FC236}">
              <a16:creationId xmlns:a16="http://schemas.microsoft.com/office/drawing/2014/main" id="{DB72D282-7B5F-4527-8381-D0EE396936CA}"/>
            </a:ext>
            <a:ext uri="{147F2762-F138-4A5C-976F-8EAC2B608ADB}">
              <a16:predDERef xmlns:a16="http://schemas.microsoft.com/office/drawing/2014/main" pred="{DE187DB1-ABA7-4395-B7CA-B8FF768EB452}"/>
            </a:ext>
          </a:extLst>
        </xdr:cNvPr>
        <xdr:cNvPicPr>
          <a:picLocks noChangeAspect="1"/>
        </xdr:cNvPicPr>
      </xdr:nvPicPr>
      <xdr:blipFill>
        <a:blip xmlns:r="http://schemas.openxmlformats.org/officeDocument/2006/relationships" r:embed="rId2"/>
        <a:stretch>
          <a:fillRect/>
        </a:stretch>
      </xdr:blipFill>
      <xdr:spPr>
        <a:xfrm>
          <a:off x="28832175" y="6648450"/>
          <a:ext cx="2600325" cy="1028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F72" dT="2023-12-28T21:41:43.35" personId="{00000000-0000-0000-0000-000000000000}" id="{9D80532A-AFC8-4C17-9BAB-F42DDFC33A09}">
    <text>Ajuste a 2 controles, ya q estaba mal en la matriz enviada por DAE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0"/>
  <sheetViews>
    <sheetView zoomScale="60" zoomScaleNormal="60" workbookViewId="0">
      <selection activeCell="Z11" sqref="Z11"/>
    </sheetView>
  </sheetViews>
  <sheetFormatPr baseColWidth="10" defaultColWidth="11.42578125" defaultRowHeight="15" x14ac:dyDescent="0.25"/>
  <cols>
    <col min="1" max="1" width="11.42578125" style="67"/>
    <col min="2" max="2" width="14.140625" style="67" customWidth="1"/>
    <col min="3" max="3" width="14.85546875" style="67" customWidth="1"/>
    <col min="4" max="4" width="15" style="67" customWidth="1"/>
    <col min="5" max="5" width="13" style="67" customWidth="1"/>
    <col min="6" max="6" width="14" style="67" customWidth="1"/>
    <col min="7" max="7" width="13.5703125" style="67" customWidth="1"/>
    <col min="8" max="8" width="14.5703125" style="67" customWidth="1"/>
    <col min="9" max="9" width="14.28515625" style="67" customWidth="1"/>
    <col min="10" max="10" width="11.42578125" style="67"/>
    <col min="11" max="11" width="13" style="67" customWidth="1"/>
    <col min="12" max="12" width="11.42578125" style="67" customWidth="1"/>
    <col min="13" max="13" width="11.42578125" style="67"/>
    <col min="14" max="15" width="11.42578125" style="67" customWidth="1"/>
    <col min="16" max="16" width="11.42578125" style="67"/>
    <col min="17" max="17" width="11.42578125" style="67" customWidth="1"/>
    <col min="18" max="16384" width="11.42578125" style="67"/>
  </cols>
  <sheetData>
    <row r="2" spans="2:17" s="67" customFormat="1" ht="15.75" thickBot="1" x14ac:dyDescent="0.3"/>
    <row r="3" spans="2:17" s="76" customFormat="1" ht="39" customHeight="1" x14ac:dyDescent="0.25">
      <c r="B3" s="68"/>
      <c r="C3" s="69"/>
      <c r="D3" s="70" t="s">
        <v>0</v>
      </c>
      <c r="E3" s="70"/>
      <c r="F3" s="71" t="s">
        <v>1</v>
      </c>
      <c r="G3" s="72"/>
      <c r="H3" s="72"/>
      <c r="I3" s="72"/>
      <c r="J3" s="72"/>
      <c r="K3" s="72"/>
      <c r="L3" s="72"/>
      <c r="M3" s="73"/>
      <c r="N3" s="70" t="s">
        <v>2</v>
      </c>
      <c r="O3" s="70"/>
      <c r="P3" s="74"/>
      <c r="Q3" s="75"/>
    </row>
    <row r="4" spans="2:17" s="76" customFormat="1" ht="27.75" customHeight="1" x14ac:dyDescent="0.25">
      <c r="B4" s="77"/>
      <c r="C4" s="78"/>
      <c r="D4" s="79" t="s">
        <v>3</v>
      </c>
      <c r="E4" s="79"/>
      <c r="F4" s="80" t="s">
        <v>4</v>
      </c>
      <c r="G4" s="81"/>
      <c r="H4" s="81"/>
      <c r="I4" s="81"/>
      <c r="J4" s="81"/>
      <c r="K4" s="81"/>
      <c r="L4" s="81"/>
      <c r="M4" s="82"/>
      <c r="N4" s="79" t="s">
        <v>5</v>
      </c>
      <c r="O4" s="79"/>
      <c r="P4" s="83"/>
      <c r="Q4" s="84"/>
    </row>
    <row r="5" spans="2:17" s="76" customFormat="1" ht="27.75" customHeight="1" x14ac:dyDescent="0.25">
      <c r="B5" s="77"/>
      <c r="C5" s="78"/>
      <c r="D5" s="79" t="s">
        <v>6</v>
      </c>
      <c r="E5" s="79"/>
      <c r="F5" s="85" t="s">
        <v>7</v>
      </c>
      <c r="G5" s="85"/>
      <c r="H5" s="85"/>
      <c r="I5" s="85"/>
      <c r="J5" s="85"/>
      <c r="K5" s="85"/>
      <c r="L5" s="85"/>
      <c r="M5" s="85"/>
      <c r="N5" s="86" t="s">
        <v>8</v>
      </c>
      <c r="O5" s="87"/>
      <c r="P5" s="88"/>
      <c r="Q5" s="89"/>
    </row>
    <row r="6" spans="2:17" s="76" customFormat="1" ht="42" customHeight="1" thickBot="1" x14ac:dyDescent="0.3">
      <c r="B6" s="90"/>
      <c r="C6" s="91"/>
      <c r="D6" s="92" t="s">
        <v>9</v>
      </c>
      <c r="E6" s="92"/>
      <c r="F6" s="93" t="s">
        <v>10</v>
      </c>
      <c r="G6" s="93"/>
      <c r="H6" s="93"/>
      <c r="I6" s="93"/>
      <c r="J6" s="93"/>
      <c r="K6" s="93"/>
      <c r="L6" s="93"/>
      <c r="M6" s="93"/>
      <c r="N6" s="94"/>
      <c r="O6" s="95"/>
      <c r="P6" s="96"/>
      <c r="Q6" s="97"/>
    </row>
    <row r="7" spans="2:17" s="67" customFormat="1" ht="23.25" customHeight="1" thickBot="1" x14ac:dyDescent="0.3">
      <c r="B7" s="98" t="s">
        <v>11</v>
      </c>
      <c r="C7" s="99"/>
      <c r="D7" s="99"/>
      <c r="E7" s="99"/>
      <c r="F7" s="99"/>
      <c r="G7" s="99"/>
      <c r="H7" s="99"/>
      <c r="I7" s="99"/>
      <c r="J7" s="99"/>
      <c r="K7" s="99"/>
      <c r="L7" s="99"/>
      <c r="M7" s="99"/>
      <c r="N7" s="99"/>
      <c r="O7" s="99"/>
      <c r="P7" s="99"/>
      <c r="Q7" s="100"/>
    </row>
    <row r="8" spans="2:17" s="67" customFormat="1" ht="35.25" customHeight="1" x14ac:dyDescent="0.25">
      <c r="B8" s="101" t="s">
        <v>12</v>
      </c>
      <c r="C8" s="102"/>
      <c r="D8" s="102"/>
      <c r="E8" s="102"/>
      <c r="F8" s="102"/>
      <c r="G8" s="102"/>
      <c r="H8" s="102"/>
      <c r="I8" s="102"/>
      <c r="J8" s="102"/>
      <c r="K8" s="102"/>
      <c r="L8" s="102"/>
      <c r="M8" s="102"/>
      <c r="N8" s="102"/>
      <c r="O8" s="102"/>
      <c r="P8" s="102"/>
      <c r="Q8" s="103"/>
    </row>
    <row r="9" spans="2:17" s="67" customFormat="1" ht="27.75" customHeight="1" thickBot="1" x14ac:dyDescent="0.3">
      <c r="B9" s="104"/>
      <c r="C9" s="105"/>
      <c r="D9" s="105"/>
      <c r="E9" s="105"/>
      <c r="F9" s="105"/>
      <c r="G9" s="105"/>
      <c r="H9" s="105"/>
      <c r="I9" s="105"/>
      <c r="J9" s="105"/>
      <c r="K9" s="105"/>
      <c r="L9" s="105"/>
      <c r="M9" s="105"/>
      <c r="N9" s="105"/>
      <c r="O9" s="105"/>
      <c r="P9" s="105"/>
      <c r="Q9" s="106"/>
    </row>
    <row r="10" spans="2:17" s="67" customFormat="1" ht="48" customHeight="1" thickTop="1" thickBot="1" x14ac:dyDescent="0.3">
      <c r="B10" s="104"/>
      <c r="C10" s="107" t="s">
        <v>13</v>
      </c>
      <c r="D10" s="108" t="s">
        <v>14</v>
      </c>
      <c r="E10" s="109"/>
      <c r="F10" s="110"/>
      <c r="G10" s="111"/>
      <c r="H10" s="111"/>
      <c r="I10" s="111"/>
      <c r="J10" s="105"/>
      <c r="K10" s="112" t="s">
        <v>15</v>
      </c>
      <c r="L10" s="113"/>
      <c r="M10" s="112" t="s">
        <v>16</v>
      </c>
      <c r="N10" s="113"/>
      <c r="O10" s="114" t="s">
        <v>17</v>
      </c>
      <c r="P10" s="114"/>
      <c r="Q10" s="106"/>
    </row>
    <row r="11" spans="2:17" s="67" customFormat="1" ht="48" customHeight="1" thickTop="1" thickBot="1" x14ac:dyDescent="0.3">
      <c r="B11" s="104"/>
      <c r="C11" s="107"/>
      <c r="D11" s="108" t="s">
        <v>18</v>
      </c>
      <c r="E11" s="115"/>
      <c r="F11" s="110"/>
      <c r="G11" s="110"/>
      <c r="H11" s="111"/>
      <c r="I11" s="111"/>
      <c r="J11" s="105"/>
      <c r="K11" s="116" t="s">
        <v>19</v>
      </c>
      <c r="L11" s="117"/>
      <c r="M11" s="116" t="s">
        <v>20</v>
      </c>
      <c r="N11" s="117"/>
      <c r="O11" s="118" t="s">
        <v>21</v>
      </c>
      <c r="P11" s="118"/>
      <c r="Q11" s="106"/>
    </row>
    <row r="12" spans="2:17" s="67" customFormat="1" ht="48" customHeight="1" thickTop="1" thickBot="1" x14ac:dyDescent="0.3">
      <c r="B12" s="104"/>
      <c r="C12" s="107"/>
      <c r="D12" s="108" t="s">
        <v>22</v>
      </c>
      <c r="E12" s="119"/>
      <c r="F12" s="120"/>
      <c r="G12" s="110"/>
      <c r="H12" s="111"/>
      <c r="I12" s="111"/>
      <c r="J12" s="105"/>
      <c r="K12" s="116" t="s">
        <v>19</v>
      </c>
      <c r="L12" s="117"/>
      <c r="M12" s="116" t="s">
        <v>18</v>
      </c>
      <c r="N12" s="117"/>
      <c r="O12" s="118" t="s">
        <v>21</v>
      </c>
      <c r="P12" s="118"/>
      <c r="Q12" s="106"/>
    </row>
    <row r="13" spans="2:17" s="67" customFormat="1" ht="48" customHeight="1" thickTop="1" thickBot="1" x14ac:dyDescent="0.3">
      <c r="B13" s="104"/>
      <c r="C13" s="107"/>
      <c r="D13" s="108" t="s">
        <v>23</v>
      </c>
      <c r="E13" s="119"/>
      <c r="F13" s="121"/>
      <c r="G13" s="120"/>
      <c r="H13" s="110"/>
      <c r="I13" s="111"/>
      <c r="J13" s="105"/>
      <c r="K13" s="116" t="s">
        <v>19</v>
      </c>
      <c r="L13" s="117"/>
      <c r="M13" s="116" t="s">
        <v>22</v>
      </c>
      <c r="N13" s="117"/>
      <c r="O13" s="118" t="s">
        <v>21</v>
      </c>
      <c r="P13" s="118"/>
      <c r="Q13" s="106"/>
    </row>
    <row r="14" spans="2:17" s="67" customFormat="1" ht="48" customHeight="1" thickTop="1" thickBot="1" x14ac:dyDescent="0.3">
      <c r="B14" s="104"/>
      <c r="C14" s="107"/>
      <c r="D14" s="108" t="s">
        <v>24</v>
      </c>
      <c r="E14" s="122"/>
      <c r="F14" s="123"/>
      <c r="G14" s="124"/>
      <c r="H14" s="125"/>
      <c r="I14" s="126"/>
      <c r="J14" s="105"/>
      <c r="K14" s="116" t="s">
        <v>19</v>
      </c>
      <c r="L14" s="117"/>
      <c r="M14" s="116" t="s">
        <v>23</v>
      </c>
      <c r="N14" s="117"/>
      <c r="O14" s="118" t="s">
        <v>21</v>
      </c>
      <c r="P14" s="118"/>
      <c r="Q14" s="106"/>
    </row>
    <row r="15" spans="2:17" s="67" customFormat="1" ht="32.25" customHeight="1" thickTop="1" thickBot="1" x14ac:dyDescent="0.3">
      <c r="B15" s="104"/>
      <c r="C15" s="105"/>
      <c r="D15" s="105"/>
      <c r="E15" s="108" t="s">
        <v>25</v>
      </c>
      <c r="F15" s="108" t="s">
        <v>26</v>
      </c>
      <c r="G15" s="108" t="s">
        <v>27</v>
      </c>
      <c r="H15" s="108" t="s">
        <v>28</v>
      </c>
      <c r="I15" s="108" t="s">
        <v>19</v>
      </c>
      <c r="J15" s="105"/>
      <c r="K15" s="116" t="s">
        <v>19</v>
      </c>
      <c r="L15" s="117"/>
      <c r="M15" s="116" t="s">
        <v>24</v>
      </c>
      <c r="N15" s="117"/>
      <c r="O15" s="118" t="s">
        <v>21</v>
      </c>
      <c r="P15" s="118"/>
      <c r="Q15" s="106"/>
    </row>
    <row r="16" spans="2:17" s="67" customFormat="1" ht="33.75" customHeight="1" thickTop="1" thickBot="1" x14ac:dyDescent="0.3">
      <c r="B16" s="104"/>
      <c r="C16" s="105"/>
      <c r="D16" s="105"/>
      <c r="E16" s="127" t="s">
        <v>29</v>
      </c>
      <c r="F16" s="127"/>
      <c r="G16" s="127"/>
      <c r="H16" s="127"/>
      <c r="I16" s="127"/>
      <c r="J16" s="105"/>
      <c r="K16" s="116" t="s">
        <v>28</v>
      </c>
      <c r="L16" s="117"/>
      <c r="M16" s="116" t="s">
        <v>20</v>
      </c>
      <c r="N16" s="117"/>
      <c r="O16" s="118" t="s">
        <v>21</v>
      </c>
      <c r="P16" s="118"/>
      <c r="Q16" s="106"/>
    </row>
    <row r="17" spans="2:17" s="67" customFormat="1" ht="33.75" customHeight="1" thickTop="1" x14ac:dyDescent="0.25">
      <c r="B17" s="104"/>
      <c r="C17" s="105"/>
      <c r="D17" s="105"/>
      <c r="E17" s="128"/>
      <c r="F17" s="128"/>
      <c r="G17" s="128"/>
      <c r="H17" s="128"/>
      <c r="I17" s="128"/>
      <c r="J17" s="105"/>
      <c r="K17" s="116" t="s">
        <v>28</v>
      </c>
      <c r="L17" s="117"/>
      <c r="M17" s="116" t="s">
        <v>18</v>
      </c>
      <c r="N17" s="117"/>
      <c r="O17" s="118" t="s">
        <v>21</v>
      </c>
      <c r="P17" s="118"/>
      <c r="Q17" s="106"/>
    </row>
    <row r="18" spans="2:17" s="67" customFormat="1" ht="33.75" customHeight="1" x14ac:dyDescent="0.25">
      <c r="B18" s="104"/>
      <c r="C18" s="105"/>
      <c r="D18" s="105"/>
      <c r="E18" s="128"/>
      <c r="F18" s="128"/>
      <c r="G18" s="128"/>
      <c r="H18" s="128"/>
      <c r="I18" s="128"/>
      <c r="J18" s="105"/>
      <c r="K18" s="116" t="s">
        <v>28</v>
      </c>
      <c r="L18" s="117"/>
      <c r="M18" s="116" t="s">
        <v>22</v>
      </c>
      <c r="N18" s="117"/>
      <c r="O18" s="118" t="s">
        <v>21</v>
      </c>
      <c r="P18" s="118"/>
      <c r="Q18" s="106"/>
    </row>
    <row r="19" spans="2:17" s="67" customFormat="1" ht="33.75" customHeight="1" x14ac:dyDescent="0.25">
      <c r="B19" s="104"/>
      <c r="C19" s="105"/>
      <c r="D19" s="105"/>
      <c r="E19" s="128"/>
      <c r="F19" s="128"/>
      <c r="G19" s="128"/>
      <c r="H19" s="128"/>
      <c r="I19" s="128"/>
      <c r="J19" s="105"/>
      <c r="K19" s="116" t="s">
        <v>28</v>
      </c>
      <c r="L19" s="117"/>
      <c r="M19" s="116" t="s">
        <v>23</v>
      </c>
      <c r="N19" s="117"/>
      <c r="O19" s="129" t="s">
        <v>30</v>
      </c>
      <c r="P19" s="129"/>
      <c r="Q19" s="106"/>
    </row>
    <row r="20" spans="2:17" s="67" customFormat="1" ht="33.75" customHeight="1" x14ac:dyDescent="0.25">
      <c r="B20" s="104"/>
      <c r="C20" s="105"/>
      <c r="D20" s="105"/>
      <c r="E20" s="128"/>
      <c r="F20" s="128"/>
      <c r="G20" s="128"/>
      <c r="H20" s="128"/>
      <c r="I20" s="128"/>
      <c r="J20" s="105"/>
      <c r="K20" s="116" t="s">
        <v>28</v>
      </c>
      <c r="L20" s="117"/>
      <c r="M20" s="116" t="s">
        <v>24</v>
      </c>
      <c r="N20" s="117"/>
      <c r="O20" s="129" t="s">
        <v>30</v>
      </c>
      <c r="P20" s="129"/>
      <c r="Q20" s="106"/>
    </row>
    <row r="21" spans="2:17" s="67" customFormat="1" ht="33.75" customHeight="1" x14ac:dyDescent="0.25">
      <c r="B21" s="104"/>
      <c r="C21" s="105"/>
      <c r="D21" s="105"/>
      <c r="E21" s="128"/>
      <c r="F21" s="128"/>
      <c r="G21" s="128"/>
      <c r="H21" s="128"/>
      <c r="I21" s="128"/>
      <c r="J21" s="105"/>
      <c r="K21" s="116" t="s">
        <v>27</v>
      </c>
      <c r="L21" s="117"/>
      <c r="M21" s="116" t="s">
        <v>20</v>
      </c>
      <c r="N21" s="117"/>
      <c r="O21" s="118" t="s">
        <v>21</v>
      </c>
      <c r="P21" s="118"/>
      <c r="Q21" s="106"/>
    </row>
    <row r="22" spans="2:17" s="67" customFormat="1" ht="33.75" customHeight="1" x14ac:dyDescent="0.25">
      <c r="B22" s="104"/>
      <c r="C22" s="105"/>
      <c r="D22" s="105"/>
      <c r="E22" s="128"/>
      <c r="F22" s="128"/>
      <c r="G22" s="128"/>
      <c r="H22" s="128"/>
      <c r="I22" s="128"/>
      <c r="J22" s="105"/>
      <c r="K22" s="116" t="s">
        <v>27</v>
      </c>
      <c r="L22" s="117"/>
      <c r="M22" s="116" t="s">
        <v>18</v>
      </c>
      <c r="N22" s="117"/>
      <c r="O22" s="129" t="s">
        <v>30</v>
      </c>
      <c r="P22" s="129"/>
      <c r="Q22" s="106"/>
    </row>
    <row r="23" spans="2:17" s="67" customFormat="1" ht="33.75" customHeight="1" x14ac:dyDescent="0.25">
      <c r="B23" s="104"/>
      <c r="C23" s="105"/>
      <c r="D23" s="105"/>
      <c r="E23" s="128"/>
      <c r="F23" s="128"/>
      <c r="G23" s="128"/>
      <c r="H23" s="128"/>
      <c r="I23" s="128"/>
      <c r="J23" s="105"/>
      <c r="K23" s="116" t="s">
        <v>27</v>
      </c>
      <c r="L23" s="117"/>
      <c r="M23" s="116" t="s">
        <v>22</v>
      </c>
      <c r="N23" s="117"/>
      <c r="O23" s="129" t="s">
        <v>30</v>
      </c>
      <c r="P23" s="129"/>
      <c r="Q23" s="106"/>
    </row>
    <row r="24" spans="2:17" s="67" customFormat="1" ht="33.75" customHeight="1" x14ac:dyDescent="0.25">
      <c r="B24" s="104"/>
      <c r="C24" s="105"/>
      <c r="D24" s="105"/>
      <c r="E24" s="128"/>
      <c r="F24" s="128"/>
      <c r="G24" s="128"/>
      <c r="H24" s="128"/>
      <c r="I24" s="128"/>
      <c r="J24" s="105"/>
      <c r="K24" s="116" t="s">
        <v>27</v>
      </c>
      <c r="L24" s="117"/>
      <c r="M24" s="116" t="s">
        <v>23</v>
      </c>
      <c r="N24" s="117"/>
      <c r="O24" s="130" t="s">
        <v>31</v>
      </c>
      <c r="P24" s="131"/>
      <c r="Q24" s="106"/>
    </row>
    <row r="25" spans="2:17" s="67" customFormat="1" ht="33.75" customHeight="1" x14ac:dyDescent="0.25">
      <c r="B25" s="104"/>
      <c r="C25" s="105"/>
      <c r="D25" s="105"/>
      <c r="E25" s="128"/>
      <c r="F25" s="128"/>
      <c r="G25" s="128"/>
      <c r="H25" s="128"/>
      <c r="I25" s="128"/>
      <c r="J25" s="105"/>
      <c r="K25" s="116" t="s">
        <v>27</v>
      </c>
      <c r="L25" s="117"/>
      <c r="M25" s="116" t="s">
        <v>24</v>
      </c>
      <c r="N25" s="117"/>
      <c r="O25" s="130" t="s">
        <v>31</v>
      </c>
      <c r="P25" s="131"/>
      <c r="Q25" s="106"/>
    </row>
    <row r="26" spans="2:17" s="67" customFormat="1" ht="33.75" customHeight="1" x14ac:dyDescent="0.25">
      <c r="B26" s="104"/>
      <c r="C26" s="105"/>
      <c r="D26" s="105"/>
      <c r="E26" s="128"/>
      <c r="F26" s="128"/>
      <c r="G26" s="128"/>
      <c r="H26" s="128"/>
      <c r="I26" s="128"/>
      <c r="J26" s="105"/>
      <c r="K26" s="116" t="s">
        <v>26</v>
      </c>
      <c r="L26" s="117"/>
      <c r="M26" s="116" t="s">
        <v>20</v>
      </c>
      <c r="N26" s="117"/>
      <c r="O26" s="129" t="s">
        <v>30</v>
      </c>
      <c r="P26" s="129"/>
      <c r="Q26" s="106"/>
    </row>
    <row r="27" spans="2:17" s="67" customFormat="1" ht="33.75" customHeight="1" x14ac:dyDescent="0.25">
      <c r="B27" s="104"/>
      <c r="C27" s="105"/>
      <c r="D27" s="105"/>
      <c r="E27" s="128"/>
      <c r="F27" s="128"/>
      <c r="G27" s="128"/>
      <c r="H27" s="128"/>
      <c r="I27" s="128"/>
      <c r="J27" s="105"/>
      <c r="K27" s="116" t="s">
        <v>26</v>
      </c>
      <c r="L27" s="117"/>
      <c r="M27" s="116" t="s">
        <v>18</v>
      </c>
      <c r="N27" s="117"/>
      <c r="O27" s="129" t="s">
        <v>30</v>
      </c>
      <c r="P27" s="129"/>
      <c r="Q27" s="106"/>
    </row>
    <row r="28" spans="2:17" s="67" customFormat="1" ht="33.75" customHeight="1" x14ac:dyDescent="0.25">
      <c r="B28" s="104"/>
      <c r="C28" s="105"/>
      <c r="D28" s="105"/>
      <c r="E28" s="128"/>
      <c r="F28" s="128"/>
      <c r="G28" s="128"/>
      <c r="H28" s="128"/>
      <c r="I28" s="128"/>
      <c r="J28" s="105"/>
      <c r="K28" s="116" t="s">
        <v>26</v>
      </c>
      <c r="L28" s="117"/>
      <c r="M28" s="116" t="s">
        <v>22</v>
      </c>
      <c r="N28" s="117"/>
      <c r="O28" s="130" t="s">
        <v>31</v>
      </c>
      <c r="P28" s="131"/>
      <c r="Q28" s="106"/>
    </row>
    <row r="29" spans="2:17" s="67" customFormat="1" ht="33.75" customHeight="1" x14ac:dyDescent="0.25">
      <c r="B29" s="104"/>
      <c r="C29" s="105"/>
      <c r="D29" s="105"/>
      <c r="E29" s="128"/>
      <c r="F29" s="128"/>
      <c r="G29" s="128"/>
      <c r="H29" s="128"/>
      <c r="I29" s="128"/>
      <c r="J29" s="105"/>
      <c r="K29" s="116" t="s">
        <v>26</v>
      </c>
      <c r="L29" s="117"/>
      <c r="M29" s="116" t="s">
        <v>23</v>
      </c>
      <c r="N29" s="117"/>
      <c r="O29" s="132" t="s">
        <v>32</v>
      </c>
      <c r="P29" s="132"/>
      <c r="Q29" s="106"/>
    </row>
    <row r="30" spans="2:17" s="67" customFormat="1" ht="33.75" customHeight="1" x14ac:dyDescent="0.25">
      <c r="B30" s="104"/>
      <c r="C30" s="105"/>
      <c r="D30" s="105"/>
      <c r="E30" s="128"/>
      <c r="F30" s="128"/>
      <c r="G30" s="128"/>
      <c r="H30" s="128"/>
      <c r="I30" s="128"/>
      <c r="J30" s="105"/>
      <c r="K30" s="116" t="s">
        <v>26</v>
      </c>
      <c r="L30" s="117"/>
      <c r="M30" s="116" t="s">
        <v>24</v>
      </c>
      <c r="N30" s="117"/>
      <c r="O30" s="132" t="s">
        <v>32</v>
      </c>
      <c r="P30" s="132"/>
      <c r="Q30" s="106"/>
    </row>
    <row r="31" spans="2:17" s="67" customFormat="1" ht="33.75" customHeight="1" x14ac:dyDescent="0.25">
      <c r="B31" s="104"/>
      <c r="C31" s="105"/>
      <c r="D31" s="105"/>
      <c r="E31" s="128"/>
      <c r="F31" s="128"/>
      <c r="G31" s="128"/>
      <c r="H31" s="128"/>
      <c r="I31" s="128"/>
      <c r="J31" s="105"/>
      <c r="K31" s="116" t="s">
        <v>25</v>
      </c>
      <c r="L31" s="117"/>
      <c r="M31" s="116" t="s">
        <v>20</v>
      </c>
      <c r="N31" s="117"/>
      <c r="O31" s="129" t="s">
        <v>30</v>
      </c>
      <c r="P31" s="129"/>
      <c r="Q31" s="106"/>
    </row>
    <row r="32" spans="2:17" s="67" customFormat="1" ht="33.75" customHeight="1" x14ac:dyDescent="0.25">
      <c r="B32" s="104"/>
      <c r="C32" s="105"/>
      <c r="D32" s="105"/>
      <c r="E32" s="128"/>
      <c r="F32" s="128"/>
      <c r="G32" s="128"/>
      <c r="H32" s="128"/>
      <c r="I32" s="128"/>
      <c r="J32" s="105"/>
      <c r="K32" s="116" t="s">
        <v>25</v>
      </c>
      <c r="L32" s="117"/>
      <c r="M32" s="116" t="s">
        <v>18</v>
      </c>
      <c r="N32" s="117"/>
      <c r="O32" s="130" t="s">
        <v>31</v>
      </c>
      <c r="P32" s="131"/>
      <c r="Q32" s="106"/>
    </row>
    <row r="33" spans="2:17" s="67" customFormat="1" ht="33.75" customHeight="1" x14ac:dyDescent="0.25">
      <c r="B33" s="104"/>
      <c r="C33" s="105"/>
      <c r="D33" s="105"/>
      <c r="E33" s="128"/>
      <c r="F33" s="128"/>
      <c r="G33" s="128"/>
      <c r="H33" s="128"/>
      <c r="I33" s="128"/>
      <c r="J33" s="105"/>
      <c r="K33" s="116" t="s">
        <v>25</v>
      </c>
      <c r="L33" s="117"/>
      <c r="M33" s="116" t="s">
        <v>22</v>
      </c>
      <c r="N33" s="117"/>
      <c r="O33" s="132" t="s">
        <v>32</v>
      </c>
      <c r="P33" s="132"/>
      <c r="Q33" s="106"/>
    </row>
    <row r="34" spans="2:17" s="67" customFormat="1" ht="33.75" customHeight="1" x14ac:dyDescent="0.25">
      <c r="B34" s="104"/>
      <c r="C34" s="105"/>
      <c r="D34" s="105"/>
      <c r="E34" s="128"/>
      <c r="F34" s="128"/>
      <c r="G34" s="128"/>
      <c r="H34" s="128"/>
      <c r="I34" s="128"/>
      <c r="J34" s="105"/>
      <c r="K34" s="116" t="s">
        <v>25</v>
      </c>
      <c r="L34" s="117"/>
      <c r="M34" s="116" t="s">
        <v>23</v>
      </c>
      <c r="N34" s="117"/>
      <c r="O34" s="132" t="s">
        <v>32</v>
      </c>
      <c r="P34" s="132"/>
      <c r="Q34" s="106"/>
    </row>
    <row r="35" spans="2:17" s="67" customFormat="1" ht="33.75" customHeight="1" x14ac:dyDescent="0.25">
      <c r="B35" s="104"/>
      <c r="C35" s="105"/>
      <c r="D35" s="105"/>
      <c r="E35" s="128"/>
      <c r="F35" s="128"/>
      <c r="G35" s="128"/>
      <c r="H35" s="128"/>
      <c r="I35" s="128"/>
      <c r="J35" s="105"/>
      <c r="K35" s="116" t="s">
        <v>25</v>
      </c>
      <c r="L35" s="117"/>
      <c r="M35" s="116" t="s">
        <v>24</v>
      </c>
      <c r="N35" s="117"/>
      <c r="O35" s="132" t="s">
        <v>32</v>
      </c>
      <c r="P35" s="132"/>
      <c r="Q35" s="106"/>
    </row>
    <row r="36" spans="2:17" s="67" customFormat="1" ht="33.75" customHeight="1" x14ac:dyDescent="0.25">
      <c r="B36" s="104"/>
      <c r="C36" s="105"/>
      <c r="D36" s="105"/>
      <c r="E36" s="128"/>
      <c r="F36" s="128"/>
      <c r="G36" s="128"/>
      <c r="H36" s="128"/>
      <c r="I36" s="128"/>
      <c r="J36" s="105"/>
      <c r="K36" s="133"/>
      <c r="L36" s="133"/>
      <c r="M36" s="133"/>
      <c r="N36" s="133"/>
      <c r="O36" s="134"/>
      <c r="P36" s="134"/>
      <c r="Q36" s="106"/>
    </row>
    <row r="37" spans="2:17" s="67" customFormat="1" ht="33.75" customHeight="1" thickBot="1" x14ac:dyDescent="0.3">
      <c r="B37" s="104"/>
      <c r="C37" s="105"/>
      <c r="D37" s="105"/>
      <c r="E37" s="128"/>
      <c r="F37" s="128"/>
      <c r="G37" s="128"/>
      <c r="H37" s="128"/>
      <c r="I37" s="128"/>
      <c r="J37" s="105"/>
      <c r="K37" s="133"/>
      <c r="L37" s="133"/>
      <c r="M37" s="133"/>
      <c r="N37" s="133"/>
      <c r="O37" s="134"/>
      <c r="P37" s="134"/>
      <c r="Q37" s="106"/>
    </row>
    <row r="38" spans="2:17" s="67" customFormat="1" ht="23.25" customHeight="1" thickBot="1" x14ac:dyDescent="0.3">
      <c r="B38" s="98" t="s">
        <v>33</v>
      </c>
      <c r="C38" s="99"/>
      <c r="D38" s="99"/>
      <c r="E38" s="99"/>
      <c r="F38" s="99"/>
      <c r="G38" s="99"/>
      <c r="H38" s="99"/>
      <c r="I38" s="99"/>
      <c r="J38" s="99"/>
      <c r="K38" s="99"/>
      <c r="L38" s="99"/>
      <c r="M38" s="99"/>
      <c r="N38" s="99"/>
      <c r="O38" s="99"/>
      <c r="P38" s="99"/>
      <c r="Q38" s="100"/>
    </row>
    <row r="39" spans="2:17" s="67" customFormat="1" ht="15.75" thickBot="1" x14ac:dyDescent="0.3">
      <c r="B39" s="104"/>
      <c r="C39" s="105"/>
      <c r="D39" s="105"/>
      <c r="E39" s="105"/>
      <c r="F39" s="105"/>
      <c r="G39" s="105"/>
      <c r="H39" s="105"/>
      <c r="I39" s="105"/>
      <c r="J39" s="105"/>
      <c r="K39" s="105"/>
      <c r="L39" s="105"/>
      <c r="M39" s="105"/>
      <c r="N39" s="105"/>
      <c r="O39" s="105"/>
      <c r="P39" s="105"/>
      <c r="Q39" s="106"/>
    </row>
    <row r="40" spans="2:17" s="67" customFormat="1" ht="18.75" customHeight="1" x14ac:dyDescent="0.25">
      <c r="B40" s="104"/>
      <c r="C40" s="135" t="s">
        <v>34</v>
      </c>
      <c r="D40" s="136"/>
      <c r="E40" s="136"/>
      <c r="F40" s="136"/>
      <c r="G40" s="137"/>
      <c r="H40" s="105"/>
      <c r="I40" s="138" t="s">
        <v>35</v>
      </c>
      <c r="J40" s="139"/>
      <c r="K40" s="139"/>
      <c r="L40" s="139"/>
      <c r="M40" s="139"/>
      <c r="N40" s="139"/>
      <c r="O40" s="139"/>
      <c r="P40" s="140"/>
      <c r="Q40" s="106"/>
    </row>
    <row r="41" spans="2:17" s="67" customFormat="1" ht="17.25" customHeight="1" thickBot="1" x14ac:dyDescent="0.3">
      <c r="B41" s="104"/>
      <c r="C41" s="141" t="s">
        <v>36</v>
      </c>
      <c r="D41" s="142" t="s">
        <v>37</v>
      </c>
      <c r="E41" s="143" t="s">
        <v>38</v>
      </c>
      <c r="F41" s="143"/>
      <c r="G41" s="144" t="s">
        <v>39</v>
      </c>
      <c r="H41" s="105"/>
      <c r="I41" s="145" t="s">
        <v>40</v>
      </c>
      <c r="J41" s="146" t="s">
        <v>41</v>
      </c>
      <c r="K41" s="146"/>
      <c r="L41" s="146"/>
      <c r="M41" s="146"/>
      <c r="N41" s="146"/>
      <c r="O41" s="147" t="s">
        <v>42</v>
      </c>
      <c r="P41" s="148"/>
      <c r="Q41" s="106"/>
    </row>
    <row r="42" spans="2:17" s="67" customFormat="1" ht="33" customHeight="1" thickBot="1" x14ac:dyDescent="0.3">
      <c r="B42" s="104"/>
      <c r="C42" s="149">
        <v>5</v>
      </c>
      <c r="D42" s="150" t="s">
        <v>20</v>
      </c>
      <c r="E42" s="151" t="s">
        <v>43</v>
      </c>
      <c r="F42" s="151"/>
      <c r="G42" s="152" t="s">
        <v>44</v>
      </c>
      <c r="H42" s="105"/>
      <c r="I42" s="153"/>
      <c r="J42" s="154"/>
      <c r="K42" s="154"/>
      <c r="L42" s="154"/>
      <c r="M42" s="154"/>
      <c r="N42" s="154"/>
      <c r="O42" s="155" t="s">
        <v>45</v>
      </c>
      <c r="P42" s="156" t="s">
        <v>46</v>
      </c>
      <c r="Q42" s="106"/>
    </row>
    <row r="43" spans="2:17" s="67" customFormat="1" ht="14.25" customHeight="1" x14ac:dyDescent="0.3">
      <c r="B43" s="104"/>
      <c r="C43" s="157">
        <v>4</v>
      </c>
      <c r="D43" s="158" t="s">
        <v>18</v>
      </c>
      <c r="E43" s="159" t="s">
        <v>47</v>
      </c>
      <c r="F43" s="159"/>
      <c r="G43" s="160" t="s">
        <v>48</v>
      </c>
      <c r="H43" s="105"/>
      <c r="I43" s="161">
        <v>1</v>
      </c>
      <c r="J43" s="162" t="s">
        <v>49</v>
      </c>
      <c r="K43" s="162"/>
      <c r="L43" s="162"/>
      <c r="M43" s="162"/>
      <c r="N43" s="162"/>
      <c r="O43" s="163"/>
      <c r="P43" s="164"/>
      <c r="Q43" s="106"/>
    </row>
    <row r="44" spans="2:17" s="67" customFormat="1" ht="17.25" customHeight="1" x14ac:dyDescent="0.3">
      <c r="B44" s="104"/>
      <c r="C44" s="157"/>
      <c r="D44" s="158"/>
      <c r="E44" s="159"/>
      <c r="F44" s="159"/>
      <c r="G44" s="160"/>
      <c r="H44" s="105"/>
      <c r="I44" s="165">
        <v>2</v>
      </c>
      <c r="J44" s="166" t="s">
        <v>50</v>
      </c>
      <c r="K44" s="166"/>
      <c r="L44" s="166"/>
      <c r="M44" s="166"/>
      <c r="N44" s="166"/>
      <c r="O44" s="167"/>
      <c r="P44" s="168"/>
      <c r="Q44" s="106"/>
    </row>
    <row r="45" spans="2:17" s="67" customFormat="1" ht="30" customHeight="1" x14ac:dyDescent="0.3">
      <c r="B45" s="104"/>
      <c r="C45" s="169">
        <v>3</v>
      </c>
      <c r="D45" s="170" t="s">
        <v>22</v>
      </c>
      <c r="E45" s="159" t="s">
        <v>51</v>
      </c>
      <c r="F45" s="159"/>
      <c r="G45" s="171" t="s">
        <v>52</v>
      </c>
      <c r="H45" s="105"/>
      <c r="I45" s="165">
        <v>3</v>
      </c>
      <c r="J45" s="166" t="s">
        <v>53</v>
      </c>
      <c r="K45" s="166"/>
      <c r="L45" s="166"/>
      <c r="M45" s="166"/>
      <c r="N45" s="166"/>
      <c r="O45" s="167"/>
      <c r="P45" s="168"/>
      <c r="Q45" s="106"/>
    </row>
    <row r="46" spans="2:17" s="67" customFormat="1" ht="26.25" customHeight="1" x14ac:dyDescent="0.3">
      <c r="B46" s="104"/>
      <c r="C46" s="169">
        <v>2</v>
      </c>
      <c r="D46" s="170" t="s">
        <v>23</v>
      </c>
      <c r="E46" s="159" t="s">
        <v>54</v>
      </c>
      <c r="F46" s="159"/>
      <c r="G46" s="171" t="s">
        <v>55</v>
      </c>
      <c r="H46" s="105"/>
      <c r="I46" s="165">
        <v>4</v>
      </c>
      <c r="J46" s="166" t="s">
        <v>56</v>
      </c>
      <c r="K46" s="166"/>
      <c r="L46" s="166"/>
      <c r="M46" s="166"/>
      <c r="N46" s="166"/>
      <c r="O46" s="167"/>
      <c r="P46" s="168"/>
      <c r="Q46" s="106"/>
    </row>
    <row r="47" spans="2:17" s="67" customFormat="1" ht="40.5" customHeight="1" thickBot="1" x14ac:dyDescent="0.35">
      <c r="B47" s="104"/>
      <c r="C47" s="172">
        <v>1</v>
      </c>
      <c r="D47" s="173" t="s">
        <v>24</v>
      </c>
      <c r="E47" s="174" t="s">
        <v>57</v>
      </c>
      <c r="F47" s="174"/>
      <c r="G47" s="175" t="s">
        <v>58</v>
      </c>
      <c r="H47" s="105"/>
      <c r="I47" s="165">
        <v>5</v>
      </c>
      <c r="J47" s="166" t="s">
        <v>59</v>
      </c>
      <c r="K47" s="166"/>
      <c r="L47" s="166"/>
      <c r="M47" s="166"/>
      <c r="N47" s="166"/>
      <c r="O47" s="167"/>
      <c r="P47" s="168"/>
      <c r="Q47" s="106"/>
    </row>
    <row r="48" spans="2:17" s="67" customFormat="1" ht="17.25" customHeight="1" x14ac:dyDescent="0.3">
      <c r="B48" s="104"/>
      <c r="C48" s="105"/>
      <c r="D48" s="105"/>
      <c r="E48" s="105"/>
      <c r="F48" s="105"/>
      <c r="G48" s="105"/>
      <c r="H48" s="105"/>
      <c r="I48" s="165">
        <v>6</v>
      </c>
      <c r="J48" s="166" t="s">
        <v>60</v>
      </c>
      <c r="K48" s="166"/>
      <c r="L48" s="166"/>
      <c r="M48" s="166"/>
      <c r="N48" s="166"/>
      <c r="O48" s="167"/>
      <c r="P48" s="168"/>
      <c r="Q48" s="106"/>
    </row>
    <row r="49" spans="2:17" s="67" customFormat="1" ht="16.5" customHeight="1" thickBot="1" x14ac:dyDescent="0.35">
      <c r="B49" s="104"/>
      <c r="C49" s="105"/>
      <c r="D49" s="105"/>
      <c r="E49" s="105"/>
      <c r="F49" s="105"/>
      <c r="G49" s="105"/>
      <c r="H49" s="105"/>
      <c r="I49" s="165">
        <v>7</v>
      </c>
      <c r="J49" s="166" t="s">
        <v>61</v>
      </c>
      <c r="K49" s="166"/>
      <c r="L49" s="166"/>
      <c r="M49" s="166"/>
      <c r="N49" s="166"/>
      <c r="O49" s="167"/>
      <c r="P49" s="168"/>
      <c r="Q49" s="106"/>
    </row>
    <row r="50" spans="2:17" s="67" customFormat="1" ht="28.5" customHeight="1" x14ac:dyDescent="0.3">
      <c r="B50" s="104"/>
      <c r="C50" s="135" t="s">
        <v>62</v>
      </c>
      <c r="D50" s="136"/>
      <c r="E50" s="136"/>
      <c r="F50" s="136"/>
      <c r="G50" s="137"/>
      <c r="H50" s="105"/>
      <c r="I50" s="165">
        <v>8</v>
      </c>
      <c r="J50" s="166" t="s">
        <v>63</v>
      </c>
      <c r="K50" s="166"/>
      <c r="L50" s="166"/>
      <c r="M50" s="166"/>
      <c r="N50" s="166"/>
      <c r="O50" s="167"/>
      <c r="P50" s="168"/>
      <c r="Q50" s="106"/>
    </row>
    <row r="51" spans="2:17" s="67" customFormat="1" ht="17.25" customHeight="1" thickBot="1" x14ac:dyDescent="0.35">
      <c r="B51" s="104"/>
      <c r="C51" s="141" t="s">
        <v>64</v>
      </c>
      <c r="D51" s="176" t="s">
        <v>38</v>
      </c>
      <c r="E51" s="177"/>
      <c r="F51" s="177"/>
      <c r="G51" s="178"/>
      <c r="H51" s="105"/>
      <c r="I51" s="165">
        <v>9</v>
      </c>
      <c r="J51" s="166" t="s">
        <v>65</v>
      </c>
      <c r="K51" s="166"/>
      <c r="L51" s="166"/>
      <c r="M51" s="166"/>
      <c r="N51" s="166"/>
      <c r="O51" s="167"/>
      <c r="P51" s="168"/>
      <c r="Q51" s="106"/>
    </row>
    <row r="52" spans="2:17" s="67" customFormat="1" ht="29.25" customHeight="1" x14ac:dyDescent="0.3">
      <c r="B52" s="104"/>
      <c r="C52" s="179" t="s">
        <v>66</v>
      </c>
      <c r="D52" s="180" t="s">
        <v>67</v>
      </c>
      <c r="E52" s="181"/>
      <c r="F52" s="181"/>
      <c r="G52" s="182"/>
      <c r="H52" s="105"/>
      <c r="I52" s="165">
        <v>10</v>
      </c>
      <c r="J52" s="166" t="s">
        <v>68</v>
      </c>
      <c r="K52" s="166"/>
      <c r="L52" s="166"/>
      <c r="M52" s="166"/>
      <c r="N52" s="166"/>
      <c r="O52" s="167"/>
      <c r="P52" s="168"/>
      <c r="Q52" s="106"/>
    </row>
    <row r="53" spans="2:17" s="67" customFormat="1" ht="24.75" customHeight="1" x14ac:dyDescent="0.3">
      <c r="B53" s="104"/>
      <c r="C53" s="183" t="s">
        <v>69</v>
      </c>
      <c r="D53" s="184" t="s">
        <v>70</v>
      </c>
      <c r="E53" s="185"/>
      <c r="F53" s="185"/>
      <c r="G53" s="186"/>
      <c r="H53" s="105"/>
      <c r="I53" s="165">
        <v>11</v>
      </c>
      <c r="J53" s="166" t="s">
        <v>71</v>
      </c>
      <c r="K53" s="166"/>
      <c r="L53" s="166"/>
      <c r="M53" s="166"/>
      <c r="N53" s="166"/>
      <c r="O53" s="167"/>
      <c r="P53" s="168"/>
      <c r="Q53" s="106"/>
    </row>
    <row r="54" spans="2:17" s="67" customFormat="1" ht="27" customHeight="1" x14ac:dyDescent="0.3">
      <c r="B54" s="104"/>
      <c r="C54" s="183" t="s">
        <v>72</v>
      </c>
      <c r="D54" s="184" t="s">
        <v>73</v>
      </c>
      <c r="E54" s="185"/>
      <c r="F54" s="185"/>
      <c r="G54" s="186"/>
      <c r="H54" s="105"/>
      <c r="I54" s="165">
        <v>12</v>
      </c>
      <c r="J54" s="166" t="s">
        <v>74</v>
      </c>
      <c r="K54" s="166"/>
      <c r="L54" s="166"/>
      <c r="M54" s="166"/>
      <c r="N54" s="166"/>
      <c r="O54" s="167"/>
      <c r="P54" s="168"/>
      <c r="Q54" s="106"/>
    </row>
    <row r="55" spans="2:17" s="67" customFormat="1" ht="35.25" customHeight="1" x14ac:dyDescent="0.3">
      <c r="B55" s="104"/>
      <c r="C55" s="183" t="s">
        <v>75</v>
      </c>
      <c r="D55" s="184" t="s">
        <v>76</v>
      </c>
      <c r="E55" s="185"/>
      <c r="F55" s="185"/>
      <c r="G55" s="187"/>
      <c r="H55" s="105"/>
      <c r="I55" s="165">
        <v>13</v>
      </c>
      <c r="J55" s="166" t="s">
        <v>77</v>
      </c>
      <c r="K55" s="166"/>
      <c r="L55" s="166"/>
      <c r="M55" s="166"/>
      <c r="N55" s="166"/>
      <c r="O55" s="167"/>
      <c r="P55" s="168"/>
      <c r="Q55" s="106"/>
    </row>
    <row r="56" spans="2:17" s="67" customFormat="1" ht="17.25" customHeight="1" x14ac:dyDescent="0.3">
      <c r="B56" s="104"/>
      <c r="C56" s="105"/>
      <c r="D56" s="105"/>
      <c r="E56" s="105"/>
      <c r="F56" s="105"/>
      <c r="G56" s="105"/>
      <c r="H56" s="105"/>
      <c r="I56" s="165">
        <v>14</v>
      </c>
      <c r="J56" s="166" t="s">
        <v>78</v>
      </c>
      <c r="K56" s="166"/>
      <c r="L56" s="166"/>
      <c r="M56" s="166"/>
      <c r="N56" s="166"/>
      <c r="O56" s="167"/>
      <c r="P56" s="168"/>
      <c r="Q56" s="106"/>
    </row>
    <row r="57" spans="2:17" s="67" customFormat="1" ht="17.25" customHeight="1" x14ac:dyDescent="0.3">
      <c r="B57" s="104"/>
      <c r="C57" s="105"/>
      <c r="D57" s="105"/>
      <c r="E57" s="105"/>
      <c r="F57" s="105"/>
      <c r="G57" s="105"/>
      <c r="H57" s="105"/>
      <c r="I57" s="165">
        <v>15</v>
      </c>
      <c r="J57" s="166" t="s">
        <v>79</v>
      </c>
      <c r="K57" s="166"/>
      <c r="L57" s="166"/>
      <c r="M57" s="166"/>
      <c r="N57" s="166"/>
      <c r="O57" s="167"/>
      <c r="P57" s="168"/>
      <c r="Q57" s="106"/>
    </row>
    <row r="58" spans="2:17" s="67" customFormat="1" ht="17.25" customHeight="1" x14ac:dyDescent="0.3">
      <c r="B58" s="104"/>
      <c r="C58" s="105"/>
      <c r="D58" s="105"/>
      <c r="E58" s="105"/>
      <c r="F58" s="105"/>
      <c r="G58" s="105"/>
      <c r="H58" s="105"/>
      <c r="I58" s="165">
        <v>16</v>
      </c>
      <c r="J58" s="166" t="s">
        <v>80</v>
      </c>
      <c r="K58" s="166"/>
      <c r="L58" s="166"/>
      <c r="M58" s="166"/>
      <c r="N58" s="166"/>
      <c r="O58" s="167"/>
      <c r="P58" s="168"/>
      <c r="Q58" s="106"/>
    </row>
    <row r="59" spans="2:17" s="67" customFormat="1" ht="17.25" customHeight="1" x14ac:dyDescent="0.3">
      <c r="B59" s="104"/>
      <c r="C59" s="105"/>
      <c r="D59" s="105"/>
      <c r="E59" s="105"/>
      <c r="F59" s="105"/>
      <c r="G59" s="105"/>
      <c r="H59" s="105"/>
      <c r="I59" s="165">
        <v>17</v>
      </c>
      <c r="J59" s="166" t="s">
        <v>81</v>
      </c>
      <c r="K59" s="166"/>
      <c r="L59" s="166"/>
      <c r="M59" s="166"/>
      <c r="N59" s="166"/>
      <c r="O59" s="167"/>
      <c r="P59" s="168"/>
      <c r="Q59" s="106"/>
    </row>
    <row r="60" spans="2:17" s="67" customFormat="1" ht="17.25" customHeight="1" x14ac:dyDescent="0.3">
      <c r="B60" s="104"/>
      <c r="C60" s="105"/>
      <c r="D60" s="105"/>
      <c r="E60" s="105"/>
      <c r="F60" s="105"/>
      <c r="G60" s="105"/>
      <c r="H60" s="105"/>
      <c r="I60" s="165">
        <v>18</v>
      </c>
      <c r="J60" s="166" t="s">
        <v>82</v>
      </c>
      <c r="K60" s="166"/>
      <c r="L60" s="166"/>
      <c r="M60" s="166"/>
      <c r="N60" s="166"/>
      <c r="O60" s="167"/>
      <c r="P60" s="168"/>
      <c r="Q60" s="106"/>
    </row>
    <row r="61" spans="2:17" s="67" customFormat="1" ht="17.25" customHeight="1" x14ac:dyDescent="0.3">
      <c r="B61" s="104"/>
      <c r="C61" s="105"/>
      <c r="D61" s="105"/>
      <c r="E61" s="105"/>
      <c r="F61" s="105"/>
      <c r="G61" s="105"/>
      <c r="H61" s="105"/>
      <c r="I61" s="165">
        <v>19</v>
      </c>
      <c r="J61" s="166" t="s">
        <v>83</v>
      </c>
      <c r="K61" s="166"/>
      <c r="L61" s="166"/>
      <c r="M61" s="166"/>
      <c r="N61" s="166"/>
      <c r="O61" s="167"/>
      <c r="P61" s="168"/>
      <c r="Q61" s="106"/>
    </row>
    <row r="62" spans="2:17" s="67" customFormat="1" ht="15" customHeight="1" x14ac:dyDescent="0.3">
      <c r="B62" s="104"/>
      <c r="C62" s="105"/>
      <c r="D62" s="105"/>
      <c r="E62" s="105"/>
      <c r="F62" s="105"/>
      <c r="G62" s="105"/>
      <c r="H62" s="105"/>
      <c r="I62" s="188" t="s">
        <v>84</v>
      </c>
      <c r="J62" s="189"/>
      <c r="K62" s="189"/>
      <c r="L62" s="189"/>
      <c r="M62" s="189"/>
      <c r="N62" s="189"/>
      <c r="O62" s="190"/>
      <c r="P62" s="191"/>
      <c r="Q62" s="106"/>
    </row>
    <row r="63" spans="2:17" s="67" customFormat="1" ht="57.75" customHeight="1" x14ac:dyDescent="0.3">
      <c r="B63" s="104"/>
      <c r="C63" s="105"/>
      <c r="D63" s="105"/>
      <c r="E63" s="105"/>
      <c r="F63" s="105"/>
      <c r="G63" s="105"/>
      <c r="H63" s="105"/>
      <c r="I63" s="192" t="s">
        <v>85</v>
      </c>
      <c r="J63" s="193"/>
      <c r="K63" s="193"/>
      <c r="L63" s="193"/>
      <c r="M63" s="193"/>
      <c r="N63" s="193"/>
      <c r="O63" s="167"/>
      <c r="P63" s="168"/>
      <c r="Q63" s="106"/>
    </row>
    <row r="64" spans="2:17" s="67" customFormat="1" ht="15.75" customHeight="1" x14ac:dyDescent="0.25">
      <c r="B64" s="104"/>
      <c r="C64" s="105"/>
      <c r="D64" s="105"/>
      <c r="E64" s="105"/>
      <c r="F64" s="105"/>
      <c r="G64" s="105"/>
      <c r="H64" s="105"/>
      <c r="I64" s="194" t="s">
        <v>27</v>
      </c>
      <c r="J64" s="195" t="s">
        <v>86</v>
      </c>
      <c r="K64" s="196"/>
      <c r="L64" s="196"/>
      <c r="M64" s="196"/>
      <c r="N64" s="197"/>
      <c r="O64" s="198"/>
      <c r="P64" s="199"/>
      <c r="Q64" s="106"/>
    </row>
    <row r="65" spans="2:17" s="67" customFormat="1" ht="18" x14ac:dyDescent="0.25">
      <c r="B65" s="104"/>
      <c r="C65" s="105"/>
      <c r="D65" s="105"/>
      <c r="E65" s="105"/>
      <c r="F65" s="105"/>
      <c r="G65" s="105"/>
      <c r="H65" s="105"/>
      <c r="I65" s="194" t="s">
        <v>28</v>
      </c>
      <c r="J65" s="195" t="s">
        <v>87</v>
      </c>
      <c r="K65" s="196"/>
      <c r="L65" s="196"/>
      <c r="M65" s="196"/>
      <c r="N65" s="197"/>
      <c r="O65" s="198"/>
      <c r="P65" s="199"/>
      <c r="Q65" s="106"/>
    </row>
    <row r="66" spans="2:17" s="67" customFormat="1" ht="18.75" thickBot="1" x14ac:dyDescent="0.3">
      <c r="B66" s="104"/>
      <c r="C66" s="105"/>
      <c r="D66" s="105"/>
      <c r="E66" s="105"/>
      <c r="F66" s="105"/>
      <c r="G66" s="105"/>
      <c r="H66" s="105"/>
      <c r="I66" s="200" t="s">
        <v>19</v>
      </c>
      <c r="J66" s="201" t="s">
        <v>88</v>
      </c>
      <c r="K66" s="202"/>
      <c r="L66" s="202"/>
      <c r="M66" s="202"/>
      <c r="N66" s="203"/>
      <c r="O66" s="204"/>
      <c r="P66" s="205"/>
      <c r="Q66" s="106"/>
    </row>
    <row r="67" spans="2:17" s="67" customFormat="1" ht="16.5" thickBot="1" x14ac:dyDescent="0.3">
      <c r="B67" s="104"/>
      <c r="C67" s="206"/>
      <c r="D67" s="206"/>
      <c r="E67" s="206"/>
      <c r="F67" s="206"/>
      <c r="G67" s="206"/>
      <c r="H67" s="206"/>
      <c r="I67" s="206"/>
      <c r="J67" s="206"/>
      <c r="K67" s="206"/>
      <c r="L67" s="206"/>
      <c r="M67" s="207"/>
      <c r="N67" s="105"/>
      <c r="O67" s="105"/>
      <c r="P67" s="105"/>
      <c r="Q67" s="106"/>
    </row>
    <row r="68" spans="2:17" s="67" customFormat="1" ht="23.25" customHeight="1" thickBot="1" x14ac:dyDescent="0.3">
      <c r="B68" s="98" t="s">
        <v>89</v>
      </c>
      <c r="C68" s="99"/>
      <c r="D68" s="99"/>
      <c r="E68" s="99"/>
      <c r="F68" s="99"/>
      <c r="G68" s="99"/>
      <c r="H68" s="99"/>
      <c r="I68" s="99"/>
      <c r="J68" s="99"/>
      <c r="K68" s="99"/>
      <c r="L68" s="99"/>
      <c r="M68" s="99"/>
      <c r="N68" s="99"/>
      <c r="O68" s="99"/>
      <c r="P68" s="99"/>
      <c r="Q68" s="100"/>
    </row>
    <row r="69" spans="2:17" s="67" customFormat="1" ht="15.75" thickBot="1" x14ac:dyDescent="0.3">
      <c r="B69" s="104"/>
      <c r="C69" s="105"/>
      <c r="D69" s="105"/>
      <c r="E69" s="105"/>
      <c r="F69" s="105"/>
      <c r="G69" s="105"/>
      <c r="H69" s="105"/>
      <c r="I69" s="105"/>
      <c r="J69" s="105"/>
      <c r="K69" s="105"/>
      <c r="L69" s="105"/>
      <c r="M69" s="105"/>
      <c r="N69" s="105"/>
      <c r="O69" s="105"/>
      <c r="P69" s="105"/>
      <c r="Q69" s="106"/>
    </row>
    <row r="70" spans="2:17" s="67" customFormat="1" ht="15.75" x14ac:dyDescent="0.25">
      <c r="B70" s="104"/>
      <c r="C70" s="208" t="s">
        <v>90</v>
      </c>
      <c r="D70" s="209"/>
      <c r="E70" s="209"/>
      <c r="F70" s="209"/>
      <c r="G70" s="210"/>
      <c r="H70" s="105"/>
      <c r="I70" s="208" t="s">
        <v>91</v>
      </c>
      <c r="J70" s="209"/>
      <c r="K70" s="209"/>
      <c r="L70" s="210"/>
      <c r="M70" s="105"/>
      <c r="N70" s="105"/>
      <c r="O70" s="105"/>
      <c r="P70" s="105"/>
      <c r="Q70" s="106"/>
    </row>
    <row r="71" spans="2:17" s="67" customFormat="1" ht="66.75" thickBot="1" x14ac:dyDescent="0.3">
      <c r="B71" s="104"/>
      <c r="C71" s="211" t="s">
        <v>92</v>
      </c>
      <c r="D71" s="154" t="s">
        <v>93</v>
      </c>
      <c r="E71" s="154"/>
      <c r="F71" s="154"/>
      <c r="G71" s="212"/>
      <c r="H71" s="105"/>
      <c r="I71" s="153" t="s">
        <v>94</v>
      </c>
      <c r="J71" s="154"/>
      <c r="K71" s="213" t="s">
        <v>95</v>
      </c>
      <c r="L71" s="214" t="s">
        <v>96</v>
      </c>
      <c r="M71" s="105"/>
      <c r="N71" s="105"/>
      <c r="O71" s="105"/>
      <c r="P71" s="105"/>
      <c r="Q71" s="106"/>
    </row>
    <row r="72" spans="2:17" s="67" customFormat="1" ht="32.25" customHeight="1" x14ac:dyDescent="0.3">
      <c r="B72" s="104"/>
      <c r="C72" s="215" t="s">
        <v>97</v>
      </c>
      <c r="D72" s="216" t="s">
        <v>98</v>
      </c>
      <c r="E72" s="216"/>
      <c r="F72" s="216"/>
      <c r="G72" s="217"/>
      <c r="H72" s="105"/>
      <c r="I72" s="218" t="s">
        <v>99</v>
      </c>
      <c r="J72" s="219"/>
      <c r="K72" s="220" t="s">
        <v>100</v>
      </c>
      <c r="L72" s="221">
        <v>15</v>
      </c>
      <c r="M72" s="105"/>
      <c r="N72" s="105"/>
      <c r="O72" s="105"/>
      <c r="P72" s="105"/>
      <c r="Q72" s="106"/>
    </row>
    <row r="73" spans="2:17" s="67" customFormat="1" ht="18" x14ac:dyDescent="0.3">
      <c r="B73" s="104"/>
      <c r="C73" s="222" t="s">
        <v>27</v>
      </c>
      <c r="D73" s="223" t="s">
        <v>101</v>
      </c>
      <c r="E73" s="223"/>
      <c r="F73" s="223"/>
      <c r="G73" s="224"/>
      <c r="H73" s="105"/>
      <c r="I73" s="157"/>
      <c r="J73" s="225"/>
      <c r="K73" s="226" t="s">
        <v>102</v>
      </c>
      <c r="L73" s="227">
        <v>0</v>
      </c>
      <c r="M73" s="105"/>
      <c r="N73" s="105"/>
      <c r="O73" s="105"/>
      <c r="P73" s="105"/>
      <c r="Q73" s="106"/>
    </row>
    <row r="74" spans="2:17" s="67" customFormat="1" ht="18.75" thickBot="1" x14ac:dyDescent="0.35">
      <c r="B74" s="104"/>
      <c r="C74" s="228" t="s">
        <v>103</v>
      </c>
      <c r="D74" s="229" t="s">
        <v>104</v>
      </c>
      <c r="E74" s="229"/>
      <c r="F74" s="229"/>
      <c r="G74" s="230"/>
      <c r="H74" s="105"/>
      <c r="I74" s="157" t="s">
        <v>105</v>
      </c>
      <c r="J74" s="225"/>
      <c r="K74" s="226" t="s">
        <v>106</v>
      </c>
      <c r="L74" s="227">
        <v>15</v>
      </c>
      <c r="M74" s="105"/>
      <c r="N74" s="105"/>
      <c r="O74" s="105"/>
      <c r="P74" s="105"/>
      <c r="Q74" s="106"/>
    </row>
    <row r="75" spans="2:17" s="67" customFormat="1" ht="16.5" x14ac:dyDescent="0.25">
      <c r="B75" s="104"/>
      <c r="C75" s="105"/>
      <c r="D75" s="105"/>
      <c r="E75" s="105"/>
      <c r="F75" s="105"/>
      <c r="G75" s="105"/>
      <c r="H75" s="105"/>
      <c r="I75" s="157"/>
      <c r="J75" s="225"/>
      <c r="K75" s="226" t="s">
        <v>107</v>
      </c>
      <c r="L75" s="227">
        <v>0</v>
      </c>
      <c r="M75" s="105"/>
      <c r="N75" s="105"/>
      <c r="O75" s="105"/>
      <c r="P75" s="105"/>
      <c r="Q75" s="106"/>
    </row>
    <row r="76" spans="2:17" s="67" customFormat="1" ht="16.5" x14ac:dyDescent="0.25">
      <c r="B76" s="104"/>
      <c r="C76" s="105"/>
      <c r="D76" s="105"/>
      <c r="E76" s="105"/>
      <c r="F76" s="105"/>
      <c r="G76" s="105"/>
      <c r="H76" s="105"/>
      <c r="I76" s="157" t="s">
        <v>108</v>
      </c>
      <c r="J76" s="225"/>
      <c r="K76" s="226" t="s">
        <v>109</v>
      </c>
      <c r="L76" s="227">
        <v>15</v>
      </c>
      <c r="M76" s="105"/>
      <c r="N76" s="105"/>
      <c r="O76" s="105"/>
      <c r="P76" s="105"/>
      <c r="Q76" s="106"/>
    </row>
    <row r="77" spans="2:17" s="67" customFormat="1" ht="16.5" x14ac:dyDescent="0.25">
      <c r="B77" s="104"/>
      <c r="C77" s="105"/>
      <c r="D77" s="105"/>
      <c r="E77" s="105"/>
      <c r="F77" s="105"/>
      <c r="G77" s="105"/>
      <c r="H77" s="105"/>
      <c r="I77" s="157"/>
      <c r="J77" s="225"/>
      <c r="K77" s="226" t="s">
        <v>110</v>
      </c>
      <c r="L77" s="227">
        <v>0</v>
      </c>
      <c r="M77" s="105"/>
      <c r="N77" s="105"/>
      <c r="O77" s="105"/>
      <c r="P77" s="105"/>
      <c r="Q77" s="106"/>
    </row>
    <row r="78" spans="2:17" s="67" customFormat="1" ht="16.5" x14ac:dyDescent="0.25">
      <c r="B78" s="104"/>
      <c r="C78" s="105"/>
      <c r="D78" s="105"/>
      <c r="E78" s="105"/>
      <c r="F78" s="105"/>
      <c r="G78" s="105"/>
      <c r="H78" s="105"/>
      <c r="I78" s="157" t="s">
        <v>111</v>
      </c>
      <c r="J78" s="225"/>
      <c r="K78" s="226" t="s">
        <v>112</v>
      </c>
      <c r="L78" s="227">
        <v>15</v>
      </c>
      <c r="M78" s="105"/>
      <c r="N78" s="105"/>
      <c r="O78" s="105"/>
      <c r="P78" s="105"/>
      <c r="Q78" s="106"/>
    </row>
    <row r="79" spans="2:17" s="67" customFormat="1" ht="16.5" x14ac:dyDescent="0.25">
      <c r="B79" s="104"/>
      <c r="C79" s="105"/>
      <c r="D79" s="105"/>
      <c r="E79" s="105"/>
      <c r="F79" s="105"/>
      <c r="G79" s="105"/>
      <c r="H79" s="105"/>
      <c r="I79" s="157"/>
      <c r="J79" s="225"/>
      <c r="K79" s="226" t="s">
        <v>113</v>
      </c>
      <c r="L79" s="227">
        <v>10</v>
      </c>
      <c r="M79" s="105"/>
      <c r="N79" s="105"/>
      <c r="O79" s="105"/>
      <c r="P79" s="105"/>
      <c r="Q79" s="106"/>
    </row>
    <row r="80" spans="2:17" s="67" customFormat="1" ht="33" x14ac:dyDescent="0.25">
      <c r="B80" s="104"/>
      <c r="C80" s="105"/>
      <c r="D80" s="105"/>
      <c r="E80" s="105"/>
      <c r="F80" s="105"/>
      <c r="G80" s="105"/>
      <c r="H80" s="105"/>
      <c r="I80" s="157"/>
      <c r="J80" s="225"/>
      <c r="K80" s="226" t="s">
        <v>114</v>
      </c>
      <c r="L80" s="227">
        <v>0</v>
      </c>
      <c r="M80" s="105"/>
      <c r="N80" s="105"/>
      <c r="O80" s="105"/>
      <c r="P80" s="105"/>
      <c r="Q80" s="106"/>
    </row>
    <row r="81" spans="2:17" s="67" customFormat="1" ht="16.5" x14ac:dyDescent="0.25">
      <c r="B81" s="104"/>
      <c r="C81" s="105"/>
      <c r="D81" s="105"/>
      <c r="E81" s="105"/>
      <c r="F81" s="105"/>
      <c r="G81" s="105"/>
      <c r="H81" s="105"/>
      <c r="I81" s="157" t="s">
        <v>115</v>
      </c>
      <c r="J81" s="225"/>
      <c r="K81" s="226" t="s">
        <v>116</v>
      </c>
      <c r="L81" s="227">
        <v>15</v>
      </c>
      <c r="M81" s="105"/>
      <c r="N81" s="105"/>
      <c r="O81" s="105"/>
      <c r="P81" s="105"/>
      <c r="Q81" s="106"/>
    </row>
    <row r="82" spans="2:17" s="67" customFormat="1" ht="16.5" x14ac:dyDescent="0.25">
      <c r="B82" s="104"/>
      <c r="C82" s="105"/>
      <c r="D82" s="105"/>
      <c r="E82" s="105"/>
      <c r="F82" s="105"/>
      <c r="G82" s="105"/>
      <c r="H82" s="105"/>
      <c r="I82" s="157"/>
      <c r="J82" s="225"/>
      <c r="K82" s="226" t="s">
        <v>117</v>
      </c>
      <c r="L82" s="227">
        <v>0</v>
      </c>
      <c r="M82" s="105"/>
      <c r="N82" s="105"/>
      <c r="O82" s="105"/>
      <c r="P82" s="105"/>
      <c r="Q82" s="106"/>
    </row>
    <row r="83" spans="2:17" s="67" customFormat="1" ht="33" x14ac:dyDescent="0.25">
      <c r="B83" s="104"/>
      <c r="C83" s="105"/>
      <c r="D83" s="105"/>
      <c r="E83" s="105"/>
      <c r="F83" s="105"/>
      <c r="G83" s="105"/>
      <c r="H83" s="105"/>
      <c r="I83" s="157" t="s">
        <v>118</v>
      </c>
      <c r="J83" s="225"/>
      <c r="K83" s="226" t="s">
        <v>119</v>
      </c>
      <c r="L83" s="227">
        <v>15</v>
      </c>
      <c r="M83" s="105"/>
      <c r="N83" s="105"/>
      <c r="O83" s="105"/>
      <c r="P83" s="105"/>
      <c r="Q83" s="106"/>
    </row>
    <row r="84" spans="2:17" s="67" customFormat="1" ht="49.5" x14ac:dyDescent="0.25">
      <c r="B84" s="104"/>
      <c r="C84" s="105"/>
      <c r="D84" s="105"/>
      <c r="E84" s="105"/>
      <c r="F84" s="105"/>
      <c r="G84" s="105"/>
      <c r="H84" s="105"/>
      <c r="I84" s="157"/>
      <c r="J84" s="225"/>
      <c r="K84" s="226" t="s">
        <v>120</v>
      </c>
      <c r="L84" s="227">
        <v>0</v>
      </c>
      <c r="M84" s="105"/>
      <c r="N84" s="105"/>
      <c r="O84" s="105"/>
      <c r="P84" s="105"/>
      <c r="Q84" s="106"/>
    </row>
    <row r="85" spans="2:17" s="67" customFormat="1" ht="16.5" x14ac:dyDescent="0.25">
      <c r="B85" s="104"/>
      <c r="C85" s="105"/>
      <c r="D85" s="105"/>
      <c r="E85" s="105"/>
      <c r="F85" s="105"/>
      <c r="G85" s="105"/>
      <c r="H85" s="105"/>
      <c r="I85" s="157" t="s">
        <v>121</v>
      </c>
      <c r="J85" s="225"/>
      <c r="K85" s="226" t="s">
        <v>122</v>
      </c>
      <c r="L85" s="227">
        <v>10</v>
      </c>
      <c r="M85" s="105"/>
      <c r="N85" s="105"/>
      <c r="O85" s="105"/>
      <c r="P85" s="105"/>
      <c r="Q85" s="106"/>
    </row>
    <row r="86" spans="2:17" s="67" customFormat="1" ht="16.5" x14ac:dyDescent="0.25">
      <c r="B86" s="104"/>
      <c r="C86" s="105"/>
      <c r="D86" s="105"/>
      <c r="E86" s="105"/>
      <c r="F86" s="105"/>
      <c r="G86" s="105"/>
      <c r="H86" s="105"/>
      <c r="I86" s="157"/>
      <c r="J86" s="225"/>
      <c r="K86" s="226" t="s">
        <v>123</v>
      </c>
      <c r="L86" s="227">
        <v>5</v>
      </c>
      <c r="M86" s="105"/>
      <c r="N86" s="105"/>
      <c r="O86" s="105"/>
      <c r="P86" s="105"/>
      <c r="Q86" s="106"/>
    </row>
    <row r="87" spans="2:17" s="67" customFormat="1" ht="17.25" thickBot="1" x14ac:dyDescent="0.3">
      <c r="B87" s="104"/>
      <c r="C87" s="105"/>
      <c r="D87" s="105"/>
      <c r="E87" s="105"/>
      <c r="F87" s="105"/>
      <c r="G87" s="105"/>
      <c r="H87" s="105"/>
      <c r="I87" s="231"/>
      <c r="J87" s="232"/>
      <c r="K87" s="233" t="s">
        <v>124</v>
      </c>
      <c r="L87" s="234">
        <v>0</v>
      </c>
      <c r="M87" s="105"/>
      <c r="N87" s="105"/>
      <c r="O87" s="105"/>
      <c r="P87" s="105"/>
      <c r="Q87" s="106"/>
    </row>
    <row r="88" spans="2:17" s="67" customFormat="1" ht="18" x14ac:dyDescent="0.25">
      <c r="B88" s="104"/>
      <c r="C88" s="105"/>
      <c r="D88" s="105"/>
      <c r="E88" s="105"/>
      <c r="F88" s="105"/>
      <c r="G88" s="105"/>
      <c r="H88" s="105"/>
      <c r="I88" s="235" t="s">
        <v>97</v>
      </c>
      <c r="J88" s="236" t="s">
        <v>125</v>
      </c>
      <c r="K88" s="236"/>
      <c r="L88" s="237"/>
      <c r="M88" s="105"/>
      <c r="N88" s="105"/>
      <c r="O88" s="105"/>
      <c r="P88" s="105"/>
      <c r="Q88" s="106"/>
    </row>
    <row r="89" spans="2:17" s="67" customFormat="1" ht="18" x14ac:dyDescent="0.25">
      <c r="B89" s="104"/>
      <c r="C89" s="105"/>
      <c r="D89" s="105"/>
      <c r="E89" s="105"/>
      <c r="F89" s="105"/>
      <c r="G89" s="105"/>
      <c r="H89" s="105"/>
      <c r="I89" s="222" t="s">
        <v>27</v>
      </c>
      <c r="J89" s="238" t="s">
        <v>126</v>
      </c>
      <c r="K89" s="238"/>
      <c r="L89" s="239"/>
      <c r="M89" s="105"/>
      <c r="N89" s="105"/>
      <c r="O89" s="105"/>
      <c r="P89" s="105"/>
      <c r="Q89" s="106"/>
    </row>
    <row r="90" spans="2:17" s="67" customFormat="1" ht="18.75" thickBot="1" x14ac:dyDescent="0.3">
      <c r="B90" s="104"/>
      <c r="C90" s="105"/>
      <c r="D90" s="105"/>
      <c r="E90" s="105"/>
      <c r="F90" s="105"/>
      <c r="G90" s="105"/>
      <c r="H90" s="105"/>
      <c r="I90" s="228" t="s">
        <v>103</v>
      </c>
      <c r="J90" s="240" t="s">
        <v>127</v>
      </c>
      <c r="K90" s="240"/>
      <c r="L90" s="241"/>
      <c r="M90" s="105"/>
      <c r="N90" s="105"/>
      <c r="O90" s="105"/>
      <c r="P90" s="105"/>
      <c r="Q90" s="106"/>
    </row>
    <row r="91" spans="2:17" s="67" customFormat="1" ht="15.75" thickBot="1" x14ac:dyDescent="0.3">
      <c r="B91" s="104"/>
      <c r="C91" s="105"/>
      <c r="D91" s="105"/>
      <c r="E91" s="105"/>
      <c r="F91" s="105"/>
      <c r="G91" s="105"/>
      <c r="H91" s="105"/>
      <c r="I91" s="105"/>
      <c r="J91" s="105"/>
      <c r="K91" s="105"/>
      <c r="L91" s="105"/>
      <c r="M91" s="105"/>
      <c r="N91" s="105"/>
      <c r="O91" s="105"/>
      <c r="P91" s="105"/>
      <c r="Q91" s="106"/>
    </row>
    <row r="92" spans="2:17" s="67" customFormat="1" ht="23.25" customHeight="1" thickBot="1" x14ac:dyDescent="0.3">
      <c r="B92" s="98" t="s">
        <v>128</v>
      </c>
      <c r="C92" s="99"/>
      <c r="D92" s="99"/>
      <c r="E92" s="99"/>
      <c r="F92" s="99"/>
      <c r="G92" s="99"/>
      <c r="H92" s="99"/>
      <c r="I92" s="99"/>
      <c r="J92" s="99"/>
      <c r="K92" s="99"/>
      <c r="L92" s="99"/>
      <c r="M92" s="99"/>
      <c r="N92" s="99"/>
      <c r="O92" s="99"/>
      <c r="P92" s="99"/>
      <c r="Q92" s="100"/>
    </row>
    <row r="93" spans="2:17" s="67" customFormat="1" ht="15.75" thickBot="1" x14ac:dyDescent="0.3">
      <c r="B93" s="104"/>
      <c r="C93" s="105"/>
      <c r="D93" s="105"/>
      <c r="E93" s="105"/>
      <c r="F93" s="105"/>
      <c r="G93" s="105"/>
      <c r="H93" s="105"/>
      <c r="I93" s="105"/>
      <c r="J93" s="105"/>
      <c r="K93" s="105"/>
      <c r="L93" s="105"/>
      <c r="M93" s="105"/>
      <c r="N93" s="105"/>
      <c r="O93" s="105"/>
      <c r="P93" s="105"/>
      <c r="Q93" s="106"/>
    </row>
    <row r="94" spans="2:17" s="67" customFormat="1" ht="45" customHeight="1" x14ac:dyDescent="0.25">
      <c r="B94" s="104"/>
      <c r="C94" s="242" t="s">
        <v>129</v>
      </c>
      <c r="D94" s="243"/>
      <c r="E94" s="244"/>
      <c r="F94" s="105"/>
      <c r="G94" s="105"/>
      <c r="H94" s="105"/>
      <c r="I94" s="245" t="s">
        <v>130</v>
      </c>
      <c r="J94" s="246"/>
      <c r="K94" s="246"/>
      <c r="L94" s="246"/>
      <c r="M94" s="246"/>
      <c r="N94" s="246"/>
      <c r="O94" s="246"/>
      <c r="P94" s="247"/>
      <c r="Q94" s="106"/>
    </row>
    <row r="95" spans="2:17" s="67" customFormat="1" ht="33" customHeight="1" thickBot="1" x14ac:dyDescent="0.3">
      <c r="B95" s="104"/>
      <c r="C95" s="248" t="s">
        <v>131</v>
      </c>
      <c r="D95" s="249" t="s">
        <v>132</v>
      </c>
      <c r="E95" s="250" t="s">
        <v>133</v>
      </c>
      <c r="F95" s="105"/>
      <c r="G95" s="105"/>
      <c r="H95" s="105"/>
      <c r="I95" s="251"/>
      <c r="J95" s="252"/>
      <c r="K95" s="252"/>
      <c r="L95" s="252"/>
      <c r="M95" s="252"/>
      <c r="N95" s="252"/>
      <c r="O95" s="252"/>
      <c r="P95" s="253"/>
      <c r="Q95" s="106"/>
    </row>
    <row r="96" spans="2:17" s="67" customFormat="1" ht="18" x14ac:dyDescent="0.3">
      <c r="B96" s="104"/>
      <c r="C96" s="254" t="s">
        <v>97</v>
      </c>
      <c r="D96" s="255" t="s">
        <v>97</v>
      </c>
      <c r="E96" s="256" t="s">
        <v>97</v>
      </c>
      <c r="F96" s="105"/>
      <c r="G96" s="105"/>
      <c r="H96" s="105"/>
      <c r="I96" s="215" t="s">
        <v>97</v>
      </c>
      <c r="J96" s="257" t="s">
        <v>134</v>
      </c>
      <c r="K96" s="258"/>
      <c r="L96" s="258"/>
      <c r="M96" s="258"/>
      <c r="N96" s="258"/>
      <c r="O96" s="258"/>
      <c r="P96" s="259"/>
      <c r="Q96" s="106"/>
    </row>
    <row r="97" spans="2:17" s="67" customFormat="1" ht="18" x14ac:dyDescent="0.3">
      <c r="B97" s="104"/>
      <c r="C97" s="254" t="s">
        <v>97</v>
      </c>
      <c r="D97" s="255" t="s">
        <v>27</v>
      </c>
      <c r="E97" s="256" t="s">
        <v>27</v>
      </c>
      <c r="F97" s="105"/>
      <c r="G97" s="105"/>
      <c r="H97" s="105"/>
      <c r="I97" s="222" t="s">
        <v>27</v>
      </c>
      <c r="J97" s="260" t="s">
        <v>135</v>
      </c>
      <c r="K97" s="261"/>
      <c r="L97" s="261"/>
      <c r="M97" s="261"/>
      <c r="N97" s="261"/>
      <c r="O97" s="261"/>
      <c r="P97" s="262"/>
      <c r="Q97" s="106"/>
    </row>
    <row r="98" spans="2:17" s="67" customFormat="1" ht="18.75" thickBot="1" x14ac:dyDescent="0.35">
      <c r="B98" s="104"/>
      <c r="C98" s="254" t="s">
        <v>97</v>
      </c>
      <c r="D98" s="255" t="s">
        <v>103</v>
      </c>
      <c r="E98" s="256" t="s">
        <v>103</v>
      </c>
      <c r="F98" s="105"/>
      <c r="G98" s="105"/>
      <c r="H98" s="105"/>
      <c r="I98" s="228" t="s">
        <v>103</v>
      </c>
      <c r="J98" s="263" t="s">
        <v>136</v>
      </c>
      <c r="K98" s="264"/>
      <c r="L98" s="264"/>
      <c r="M98" s="264"/>
      <c r="N98" s="264"/>
      <c r="O98" s="264"/>
      <c r="P98" s="265"/>
      <c r="Q98" s="106"/>
    </row>
    <row r="99" spans="2:17" s="67" customFormat="1" ht="18" x14ac:dyDescent="0.25">
      <c r="B99" s="104"/>
      <c r="C99" s="254" t="s">
        <v>27</v>
      </c>
      <c r="D99" s="255" t="s">
        <v>97</v>
      </c>
      <c r="E99" s="256" t="s">
        <v>27</v>
      </c>
      <c r="F99" s="105"/>
      <c r="G99" s="105"/>
      <c r="H99" s="105"/>
      <c r="I99" s="105"/>
      <c r="J99" s="105"/>
      <c r="K99" s="105"/>
      <c r="L99" s="105"/>
      <c r="M99" s="105"/>
      <c r="N99" s="105"/>
      <c r="O99" s="105"/>
      <c r="P99" s="105"/>
      <c r="Q99" s="106"/>
    </row>
    <row r="100" spans="2:17" s="67" customFormat="1" ht="18" x14ac:dyDescent="0.25">
      <c r="B100" s="104"/>
      <c r="C100" s="254" t="s">
        <v>27</v>
      </c>
      <c r="D100" s="255" t="s">
        <v>27</v>
      </c>
      <c r="E100" s="256" t="s">
        <v>27</v>
      </c>
      <c r="F100" s="105"/>
      <c r="G100" s="105"/>
      <c r="H100" s="105"/>
      <c r="I100" s="266" t="s">
        <v>137</v>
      </c>
      <c r="J100" s="105"/>
      <c r="K100" s="105"/>
      <c r="L100" s="105"/>
      <c r="M100" s="105"/>
      <c r="N100" s="105"/>
      <c r="O100" s="105"/>
      <c r="P100" s="105"/>
      <c r="Q100" s="106"/>
    </row>
    <row r="101" spans="2:17" s="67" customFormat="1" ht="18" x14ac:dyDescent="0.25">
      <c r="B101" s="104"/>
      <c r="C101" s="254" t="s">
        <v>27</v>
      </c>
      <c r="D101" s="255" t="s">
        <v>103</v>
      </c>
      <c r="E101" s="256" t="s">
        <v>103</v>
      </c>
      <c r="F101" s="105"/>
      <c r="G101" s="105"/>
      <c r="H101" s="105"/>
      <c r="I101" s="105">
        <v>0</v>
      </c>
      <c r="J101" s="105"/>
      <c r="K101" s="105"/>
      <c r="L101" s="105"/>
      <c r="M101" s="105"/>
      <c r="N101" s="105"/>
      <c r="O101" s="105"/>
      <c r="P101" s="105"/>
      <c r="Q101" s="106"/>
    </row>
    <row r="102" spans="2:17" s="67" customFormat="1" ht="18" x14ac:dyDescent="0.25">
      <c r="B102" s="104"/>
      <c r="C102" s="267" t="s">
        <v>103</v>
      </c>
      <c r="D102" s="268" t="s">
        <v>97</v>
      </c>
      <c r="E102" s="269" t="s">
        <v>103</v>
      </c>
      <c r="F102" s="206"/>
      <c r="G102" s="206"/>
      <c r="H102" s="206"/>
      <c r="I102" s="270">
        <v>1</v>
      </c>
      <c r="J102" s="206"/>
      <c r="K102" s="206"/>
      <c r="L102" s="206"/>
      <c r="M102" s="207"/>
      <c r="N102" s="105"/>
      <c r="O102" s="105"/>
      <c r="P102" s="105"/>
      <c r="Q102" s="106"/>
    </row>
    <row r="103" spans="2:17" s="67" customFormat="1" ht="18.75" x14ac:dyDescent="0.25">
      <c r="B103" s="104"/>
      <c r="C103" s="267" t="s">
        <v>103</v>
      </c>
      <c r="D103" s="255" t="s">
        <v>27</v>
      </c>
      <c r="E103" s="256" t="s">
        <v>103</v>
      </c>
      <c r="F103" s="271"/>
      <c r="G103" s="271"/>
      <c r="H103" s="271"/>
      <c r="I103" s="271">
        <v>2</v>
      </c>
      <c r="J103" s="271"/>
      <c r="K103" s="271"/>
      <c r="L103" s="271"/>
      <c r="M103" s="272"/>
      <c r="N103" s="105"/>
      <c r="O103" s="105"/>
      <c r="P103" s="105"/>
      <c r="Q103" s="106"/>
    </row>
    <row r="104" spans="2:17" s="67" customFormat="1" ht="19.5" thickBot="1" x14ac:dyDescent="0.3">
      <c r="B104" s="104"/>
      <c r="C104" s="273" t="s">
        <v>103</v>
      </c>
      <c r="D104" s="274" t="s">
        <v>103</v>
      </c>
      <c r="E104" s="275" t="s">
        <v>103</v>
      </c>
      <c r="F104" s="271"/>
      <c r="G104" s="271"/>
      <c r="H104" s="271"/>
      <c r="I104" s="105">
        <v>3</v>
      </c>
      <c r="J104" s="271"/>
      <c r="K104" s="271"/>
      <c r="L104" s="271"/>
      <c r="M104" s="272"/>
      <c r="N104" s="105"/>
      <c r="O104" s="105"/>
      <c r="P104" s="105"/>
      <c r="Q104" s="106"/>
    </row>
    <row r="105" spans="2:17" s="67" customFormat="1" ht="18.75" x14ac:dyDescent="0.25">
      <c r="B105" s="271"/>
      <c r="C105" s="271"/>
      <c r="D105" s="271"/>
      <c r="E105" s="271"/>
      <c r="F105" s="271"/>
      <c r="G105" s="271"/>
      <c r="H105" s="271"/>
      <c r="I105" s="270">
        <v>4</v>
      </c>
      <c r="J105" s="271"/>
      <c r="K105" s="271"/>
      <c r="L105" s="271"/>
      <c r="M105" s="272"/>
      <c r="N105" s="105"/>
      <c r="O105" s="105"/>
      <c r="P105" s="105"/>
      <c r="Q105" s="106"/>
    </row>
    <row r="106" spans="2:17" s="67" customFormat="1" ht="18.75" x14ac:dyDescent="0.25">
      <c r="B106" s="271"/>
      <c r="C106" s="271"/>
      <c r="D106" s="271"/>
      <c r="E106" s="271"/>
      <c r="F106" s="271"/>
      <c r="G106" s="271"/>
      <c r="H106" s="271"/>
      <c r="I106" s="271">
        <v>5</v>
      </c>
      <c r="J106" s="271"/>
      <c r="K106" s="271"/>
      <c r="L106" s="271"/>
      <c r="M106" s="272"/>
      <c r="N106" s="105"/>
      <c r="O106" s="105"/>
      <c r="P106" s="105"/>
      <c r="Q106" s="106"/>
    </row>
    <row r="107" spans="2:17" s="67" customFormat="1" ht="18.75" x14ac:dyDescent="0.25">
      <c r="B107" s="271"/>
      <c r="C107" s="271"/>
      <c r="D107" s="271"/>
      <c r="E107" s="271"/>
      <c r="F107" s="271"/>
      <c r="G107" s="271"/>
      <c r="H107" s="271"/>
      <c r="I107" s="105">
        <v>6</v>
      </c>
      <c r="J107" s="271"/>
      <c r="K107" s="271"/>
      <c r="L107" s="271"/>
      <c r="M107" s="272"/>
      <c r="N107" s="105"/>
      <c r="O107" s="105"/>
      <c r="P107" s="105"/>
      <c r="Q107" s="106"/>
    </row>
    <row r="108" spans="2:17" s="67" customFormat="1" ht="18.75" x14ac:dyDescent="0.25">
      <c r="B108" s="271"/>
      <c r="C108" s="271"/>
      <c r="D108" s="271"/>
      <c r="E108" s="271"/>
      <c r="F108" s="271"/>
      <c r="G108" s="271"/>
      <c r="H108" s="271"/>
      <c r="I108" s="270">
        <v>7</v>
      </c>
      <c r="J108" s="271"/>
      <c r="K108" s="271"/>
      <c r="L108" s="271"/>
      <c r="M108" s="272"/>
      <c r="N108" s="105"/>
      <c r="O108" s="105"/>
      <c r="P108" s="105"/>
      <c r="Q108" s="106"/>
    </row>
    <row r="109" spans="2:17" s="67" customFormat="1" ht="18.75" x14ac:dyDescent="0.25">
      <c r="B109" s="271"/>
      <c r="C109" s="271"/>
      <c r="D109" s="271"/>
      <c r="E109" s="271"/>
      <c r="F109" s="271"/>
      <c r="G109" s="271"/>
      <c r="H109" s="271"/>
      <c r="I109" s="271">
        <v>8</v>
      </c>
      <c r="J109" s="271"/>
      <c r="K109" s="271"/>
      <c r="L109" s="271"/>
      <c r="M109" s="272"/>
      <c r="N109" s="105"/>
      <c r="O109" s="105"/>
      <c r="P109" s="105"/>
      <c r="Q109" s="106"/>
    </row>
    <row r="110" spans="2:17" s="67" customFormat="1" ht="18.75" x14ac:dyDescent="0.25">
      <c r="B110" s="271"/>
      <c r="C110" s="271"/>
      <c r="D110" s="271"/>
      <c r="E110" s="271"/>
      <c r="F110" s="271"/>
      <c r="G110" s="271"/>
      <c r="H110" s="271"/>
      <c r="I110" s="105">
        <v>9</v>
      </c>
      <c r="J110" s="271"/>
      <c r="K110" s="271"/>
      <c r="L110" s="271"/>
      <c r="M110" s="272"/>
      <c r="N110" s="105"/>
      <c r="O110" s="105"/>
      <c r="P110" s="105"/>
      <c r="Q110" s="106"/>
    </row>
    <row r="111" spans="2:17" s="67" customFormat="1" ht="18.75" x14ac:dyDescent="0.25">
      <c r="B111" s="271"/>
      <c r="C111" s="271"/>
      <c r="D111" s="271"/>
      <c r="E111" s="271"/>
      <c r="F111" s="271"/>
      <c r="G111" s="271"/>
      <c r="H111" s="271"/>
      <c r="I111" s="270">
        <v>10</v>
      </c>
      <c r="J111" s="271"/>
      <c r="K111" s="271"/>
      <c r="L111" s="271"/>
      <c r="M111" s="272"/>
      <c r="N111" s="105"/>
      <c r="O111" s="105"/>
      <c r="P111" s="105"/>
      <c r="Q111" s="106"/>
    </row>
    <row r="112" spans="2:17" s="67" customFormat="1" ht="18.75" x14ac:dyDescent="0.25">
      <c r="B112" s="271"/>
      <c r="C112" s="271"/>
      <c r="D112" s="271"/>
      <c r="E112" s="271"/>
      <c r="F112" s="271"/>
      <c r="G112" s="271"/>
      <c r="H112" s="271"/>
      <c r="I112" s="271">
        <v>11</v>
      </c>
      <c r="J112" s="271"/>
      <c r="K112" s="271"/>
      <c r="L112" s="271"/>
      <c r="M112" s="272"/>
      <c r="N112" s="105"/>
      <c r="O112" s="105"/>
      <c r="P112" s="105"/>
      <c r="Q112" s="106"/>
    </row>
    <row r="113" spans="2:17" s="67" customFormat="1" ht="18.75" x14ac:dyDescent="0.25">
      <c r="B113" s="271"/>
      <c r="C113" s="271"/>
      <c r="D113" s="271"/>
      <c r="E113" s="271"/>
      <c r="F113" s="271"/>
      <c r="G113" s="271"/>
      <c r="H113" s="271"/>
      <c r="I113" s="105">
        <v>12</v>
      </c>
      <c r="J113" s="271"/>
      <c r="K113" s="271"/>
      <c r="L113" s="271"/>
      <c r="M113" s="272"/>
      <c r="N113" s="105"/>
      <c r="O113" s="105"/>
      <c r="P113" s="105"/>
      <c r="Q113" s="106"/>
    </row>
    <row r="114" spans="2:17" s="67" customFormat="1" ht="18.75" x14ac:dyDescent="0.25">
      <c r="B114" s="271"/>
      <c r="C114" s="271"/>
      <c r="D114" s="271"/>
      <c r="E114" s="271"/>
      <c r="F114" s="271"/>
      <c r="G114" s="271"/>
      <c r="H114" s="271"/>
      <c r="I114" s="270">
        <v>13</v>
      </c>
      <c r="J114" s="271"/>
      <c r="K114" s="271"/>
      <c r="L114" s="271"/>
      <c r="M114" s="272"/>
      <c r="N114" s="105"/>
      <c r="O114" s="105"/>
      <c r="P114" s="105"/>
      <c r="Q114" s="106"/>
    </row>
    <row r="115" spans="2:17" s="67" customFormat="1" ht="18.75" x14ac:dyDescent="0.25">
      <c r="B115" s="271"/>
      <c r="C115" s="271"/>
      <c r="D115" s="271"/>
      <c r="E115" s="271"/>
      <c r="F115" s="271"/>
      <c r="G115" s="271"/>
      <c r="H115" s="271"/>
      <c r="I115" s="271">
        <v>14</v>
      </c>
      <c r="J115" s="271"/>
      <c r="K115" s="271"/>
      <c r="L115" s="271"/>
      <c r="M115" s="272"/>
      <c r="N115" s="105"/>
      <c r="O115" s="105"/>
      <c r="P115" s="105"/>
      <c r="Q115" s="106"/>
    </row>
    <row r="116" spans="2:17" s="67" customFormat="1" ht="18.75" x14ac:dyDescent="0.25">
      <c r="B116" s="271"/>
      <c r="C116" s="271"/>
      <c r="D116" s="271"/>
      <c r="E116" s="271"/>
      <c r="F116" s="271"/>
      <c r="G116" s="271"/>
      <c r="H116" s="271"/>
      <c r="I116" s="105">
        <v>15</v>
      </c>
      <c r="J116" s="271"/>
      <c r="K116" s="271"/>
      <c r="L116" s="271"/>
      <c r="M116" s="272"/>
      <c r="N116" s="105"/>
      <c r="O116" s="105"/>
      <c r="P116" s="105"/>
      <c r="Q116" s="106"/>
    </row>
    <row r="117" spans="2:17" s="67" customFormat="1" ht="18.75" x14ac:dyDescent="0.25">
      <c r="B117" s="271"/>
      <c r="C117" s="271"/>
      <c r="D117" s="271"/>
      <c r="E117" s="271"/>
      <c r="F117" s="271"/>
      <c r="G117" s="271"/>
      <c r="H117" s="271"/>
      <c r="I117" s="270">
        <v>16</v>
      </c>
      <c r="J117" s="271"/>
      <c r="K117" s="271"/>
      <c r="L117" s="271"/>
      <c r="M117" s="272"/>
      <c r="N117" s="105"/>
      <c r="O117" s="105"/>
      <c r="P117" s="105"/>
      <c r="Q117" s="106"/>
    </row>
    <row r="118" spans="2:17" s="67" customFormat="1" ht="18.75" x14ac:dyDescent="0.25">
      <c r="B118" s="271"/>
      <c r="C118" s="271"/>
      <c r="D118" s="271"/>
      <c r="E118" s="271"/>
      <c r="F118" s="271"/>
      <c r="G118" s="271"/>
      <c r="H118" s="271"/>
      <c r="I118" s="271">
        <v>17</v>
      </c>
      <c r="J118" s="271"/>
      <c r="K118" s="271"/>
      <c r="L118" s="271"/>
      <c r="M118" s="272"/>
      <c r="N118" s="105"/>
      <c r="O118" s="105"/>
      <c r="P118" s="105"/>
      <c r="Q118" s="106"/>
    </row>
    <row r="119" spans="2:17" s="67" customFormat="1" ht="18.75" x14ac:dyDescent="0.25">
      <c r="B119" s="271"/>
      <c r="C119" s="271"/>
      <c r="D119" s="271"/>
      <c r="E119" s="271"/>
      <c r="F119" s="271"/>
      <c r="G119" s="271"/>
      <c r="H119" s="271"/>
      <c r="I119" s="105">
        <v>18</v>
      </c>
      <c r="J119" s="271"/>
      <c r="K119" s="271"/>
      <c r="L119" s="271"/>
      <c r="M119" s="272"/>
      <c r="N119" s="105"/>
      <c r="O119" s="105"/>
      <c r="P119" s="105"/>
      <c r="Q119" s="106"/>
    </row>
    <row r="120" spans="2:17" s="67" customFormat="1" ht="18.75" x14ac:dyDescent="0.25">
      <c r="B120" s="271"/>
      <c r="C120" s="271"/>
      <c r="D120" s="271"/>
      <c r="E120" s="271"/>
      <c r="F120" s="271"/>
      <c r="G120" s="271"/>
      <c r="H120" s="271"/>
      <c r="I120" s="270">
        <v>19</v>
      </c>
      <c r="J120" s="271"/>
      <c r="K120" s="271"/>
      <c r="L120" s="271"/>
      <c r="M120" s="272"/>
      <c r="N120" s="105"/>
      <c r="O120" s="105"/>
      <c r="P120" s="105"/>
      <c r="Q120" s="106"/>
    </row>
    <row r="121" spans="2:17" s="67" customFormat="1" ht="18.75" x14ac:dyDescent="0.25">
      <c r="B121" s="271"/>
      <c r="C121" s="271"/>
      <c r="D121" s="271"/>
      <c r="E121" s="271"/>
      <c r="F121" s="271"/>
      <c r="G121" s="271"/>
      <c r="H121" s="271"/>
      <c r="I121" s="271">
        <v>20</v>
      </c>
      <c r="J121" s="271"/>
      <c r="K121" s="271"/>
      <c r="L121" s="271"/>
      <c r="M121" s="272"/>
      <c r="N121" s="105"/>
      <c r="O121" s="105"/>
      <c r="P121" s="105"/>
      <c r="Q121" s="106"/>
    </row>
    <row r="122" spans="2:17" s="67" customFormat="1" ht="18.75" x14ac:dyDescent="0.25">
      <c r="B122" s="271"/>
      <c r="C122" s="271"/>
      <c r="D122" s="271"/>
      <c r="E122" s="271"/>
      <c r="F122" s="271"/>
      <c r="G122" s="271"/>
      <c r="H122" s="271"/>
      <c r="I122" s="105">
        <v>21</v>
      </c>
      <c r="J122" s="271"/>
      <c r="K122" s="271"/>
      <c r="L122" s="271"/>
      <c r="M122" s="272"/>
      <c r="N122" s="105"/>
      <c r="O122" s="105"/>
      <c r="P122" s="105"/>
      <c r="Q122" s="106"/>
    </row>
    <row r="123" spans="2:17" s="67" customFormat="1" ht="18.75" x14ac:dyDescent="0.25">
      <c r="B123" s="271"/>
      <c r="C123" s="271"/>
      <c r="D123" s="271"/>
      <c r="E123" s="271"/>
      <c r="F123" s="271"/>
      <c r="G123" s="271"/>
      <c r="H123" s="271"/>
      <c r="I123" s="270">
        <v>22</v>
      </c>
      <c r="J123" s="271"/>
      <c r="K123" s="271"/>
      <c r="L123" s="271"/>
      <c r="M123" s="272"/>
      <c r="N123" s="105"/>
      <c r="O123" s="105"/>
      <c r="P123" s="105"/>
      <c r="Q123" s="106"/>
    </row>
    <row r="124" spans="2:17" s="67" customFormat="1" ht="18.75" x14ac:dyDescent="0.25">
      <c r="B124" s="271"/>
      <c r="C124" s="271"/>
      <c r="D124" s="271"/>
      <c r="E124" s="271"/>
      <c r="F124" s="271"/>
      <c r="G124" s="271"/>
      <c r="H124" s="271"/>
      <c r="I124" s="271">
        <v>23</v>
      </c>
      <c r="J124" s="271"/>
      <c r="K124" s="271"/>
      <c r="L124" s="271"/>
      <c r="M124" s="272"/>
      <c r="N124" s="105"/>
      <c r="O124" s="105"/>
      <c r="P124" s="105"/>
      <c r="Q124" s="106"/>
    </row>
    <row r="125" spans="2:17" s="67" customFormat="1" ht="18.75" x14ac:dyDescent="0.25">
      <c r="B125" s="271"/>
      <c r="C125" s="271"/>
      <c r="D125" s="271"/>
      <c r="E125" s="271"/>
      <c r="F125" s="271"/>
      <c r="G125" s="271"/>
      <c r="H125" s="271"/>
      <c r="I125" s="105">
        <v>24</v>
      </c>
      <c r="J125" s="271"/>
      <c r="K125" s="271"/>
      <c r="L125" s="271"/>
      <c r="M125" s="272"/>
      <c r="N125" s="105"/>
      <c r="O125" s="105"/>
      <c r="P125" s="105"/>
      <c r="Q125" s="106"/>
    </row>
    <row r="126" spans="2:17" s="67" customFormat="1" ht="18.75" x14ac:dyDescent="0.25">
      <c r="B126" s="271"/>
      <c r="C126" s="271"/>
      <c r="D126" s="271"/>
      <c r="E126" s="271"/>
      <c r="F126" s="271"/>
      <c r="G126" s="271"/>
      <c r="H126" s="271"/>
      <c r="I126" s="270">
        <v>25</v>
      </c>
      <c r="J126" s="271"/>
      <c r="K126" s="271"/>
      <c r="L126" s="271"/>
      <c r="M126" s="272"/>
      <c r="N126" s="105"/>
      <c r="O126" s="105"/>
      <c r="P126" s="105"/>
      <c r="Q126" s="106"/>
    </row>
    <row r="127" spans="2:17" s="67" customFormat="1" ht="18.75" x14ac:dyDescent="0.25">
      <c r="B127" s="271"/>
      <c r="C127" s="271"/>
      <c r="D127" s="271"/>
      <c r="E127" s="271"/>
      <c r="F127" s="271"/>
      <c r="G127" s="271"/>
      <c r="H127" s="271"/>
      <c r="I127" s="271">
        <v>26</v>
      </c>
      <c r="J127" s="271"/>
      <c r="K127" s="271"/>
      <c r="L127" s="271"/>
      <c r="M127" s="272"/>
      <c r="N127" s="105"/>
      <c r="O127" s="105"/>
      <c r="P127" s="105"/>
      <c r="Q127" s="106"/>
    </row>
    <row r="128" spans="2:17" s="67" customFormat="1" ht="18.75" x14ac:dyDescent="0.25">
      <c r="B128" s="271"/>
      <c r="C128" s="271"/>
      <c r="D128" s="271"/>
      <c r="E128" s="271"/>
      <c r="F128" s="271"/>
      <c r="G128" s="271"/>
      <c r="H128" s="271"/>
      <c r="I128" s="105">
        <v>27</v>
      </c>
      <c r="J128" s="271"/>
      <c r="K128" s="271"/>
      <c r="L128" s="271"/>
      <c r="M128" s="272"/>
      <c r="N128" s="105"/>
      <c r="O128" s="105"/>
      <c r="P128" s="105"/>
      <c r="Q128" s="106"/>
    </row>
    <row r="129" spans="2:17" s="67" customFormat="1" ht="18.75" x14ac:dyDescent="0.25">
      <c r="B129" s="271"/>
      <c r="C129" s="271"/>
      <c r="D129" s="271"/>
      <c r="E129" s="271"/>
      <c r="F129" s="271"/>
      <c r="G129" s="271"/>
      <c r="H129" s="271"/>
      <c r="I129" s="270">
        <v>28</v>
      </c>
      <c r="J129" s="271"/>
      <c r="K129" s="271"/>
      <c r="L129" s="271"/>
      <c r="M129" s="272"/>
      <c r="N129" s="105"/>
      <c r="O129" s="105"/>
      <c r="P129" s="105"/>
      <c r="Q129" s="106"/>
    </row>
    <row r="130" spans="2:17" s="67" customFormat="1" ht="18.75" x14ac:dyDescent="0.25">
      <c r="B130" s="271"/>
      <c r="C130" s="271"/>
      <c r="D130" s="271"/>
      <c r="E130" s="271"/>
      <c r="F130" s="271"/>
      <c r="G130" s="271"/>
      <c r="H130" s="271"/>
      <c r="I130" s="271">
        <v>29</v>
      </c>
      <c r="J130" s="271"/>
      <c r="K130" s="271"/>
      <c r="L130" s="271"/>
      <c r="M130" s="272"/>
      <c r="N130" s="105"/>
      <c r="O130" s="105"/>
      <c r="P130" s="105"/>
      <c r="Q130" s="106"/>
    </row>
    <row r="131" spans="2:17" s="67" customFormat="1" ht="18.75" x14ac:dyDescent="0.25">
      <c r="B131" s="271"/>
      <c r="C131" s="271"/>
      <c r="D131" s="271"/>
      <c r="E131" s="271"/>
      <c r="F131" s="271"/>
      <c r="G131" s="271"/>
      <c r="H131" s="271"/>
      <c r="I131" s="105">
        <v>30</v>
      </c>
      <c r="J131" s="271"/>
      <c r="K131" s="271"/>
      <c r="L131" s="271"/>
      <c r="M131" s="272"/>
      <c r="N131" s="105"/>
      <c r="O131" s="105"/>
      <c r="P131" s="105"/>
      <c r="Q131" s="106"/>
    </row>
    <row r="132" spans="2:17" s="67" customFormat="1" ht="18.75" x14ac:dyDescent="0.25">
      <c r="B132" s="271"/>
      <c r="C132" s="271"/>
      <c r="D132" s="271"/>
      <c r="E132" s="271"/>
      <c r="F132" s="271"/>
      <c r="G132" s="271"/>
      <c r="H132" s="271"/>
      <c r="I132" s="270">
        <v>31</v>
      </c>
      <c r="J132" s="271"/>
      <c r="K132" s="271"/>
      <c r="L132" s="271"/>
      <c r="M132" s="272"/>
      <c r="N132" s="105"/>
      <c r="O132" s="105"/>
      <c r="P132" s="105"/>
      <c r="Q132" s="106"/>
    </row>
    <row r="133" spans="2:17" s="67" customFormat="1" ht="18.75" x14ac:dyDescent="0.25">
      <c r="B133" s="271"/>
      <c r="C133" s="271"/>
      <c r="D133" s="271"/>
      <c r="E133" s="271"/>
      <c r="F133" s="271"/>
      <c r="G133" s="271"/>
      <c r="H133" s="271"/>
      <c r="I133" s="271">
        <v>32</v>
      </c>
      <c r="J133" s="271"/>
      <c r="K133" s="271"/>
      <c r="L133" s="271"/>
      <c r="M133" s="272"/>
      <c r="N133" s="105"/>
      <c r="O133" s="105"/>
      <c r="P133" s="105"/>
      <c r="Q133" s="106"/>
    </row>
    <row r="134" spans="2:17" s="67" customFormat="1" ht="18.75" x14ac:dyDescent="0.25">
      <c r="B134" s="271"/>
      <c r="C134" s="271"/>
      <c r="D134" s="271"/>
      <c r="E134" s="271"/>
      <c r="F134" s="271"/>
      <c r="G134" s="271"/>
      <c r="H134" s="271"/>
      <c r="I134" s="105">
        <v>33</v>
      </c>
      <c r="J134" s="271"/>
      <c r="K134" s="271"/>
      <c r="L134" s="271"/>
      <c r="M134" s="272"/>
      <c r="N134" s="105"/>
      <c r="O134" s="105"/>
      <c r="P134" s="105"/>
      <c r="Q134" s="106"/>
    </row>
    <row r="135" spans="2:17" s="67" customFormat="1" ht="18.75" x14ac:dyDescent="0.25">
      <c r="B135" s="271"/>
      <c r="C135" s="271"/>
      <c r="D135" s="271"/>
      <c r="E135" s="271"/>
      <c r="F135" s="271"/>
      <c r="G135" s="271"/>
      <c r="H135" s="271"/>
      <c r="I135" s="270">
        <v>34</v>
      </c>
      <c r="J135" s="271"/>
      <c r="K135" s="271"/>
      <c r="L135" s="271"/>
      <c r="M135" s="272"/>
      <c r="N135" s="105"/>
      <c r="O135" s="105"/>
      <c r="P135" s="105"/>
      <c r="Q135" s="106"/>
    </row>
    <row r="136" spans="2:17" s="67" customFormat="1" ht="18.75" x14ac:dyDescent="0.25">
      <c r="B136" s="271"/>
      <c r="C136" s="271"/>
      <c r="D136" s="271"/>
      <c r="E136" s="271"/>
      <c r="F136" s="271"/>
      <c r="G136" s="271"/>
      <c r="H136" s="271"/>
      <c r="I136" s="271">
        <v>35</v>
      </c>
      <c r="J136" s="271"/>
      <c r="K136" s="271"/>
      <c r="L136" s="271"/>
      <c r="M136" s="272"/>
      <c r="N136" s="105"/>
      <c r="O136" s="105"/>
      <c r="P136" s="105"/>
      <c r="Q136" s="106"/>
    </row>
    <row r="137" spans="2:17" s="67" customFormat="1" ht="19.5" thickBot="1" x14ac:dyDescent="0.35">
      <c r="B137" s="104"/>
      <c r="C137" s="276"/>
      <c r="D137" s="276"/>
      <c r="E137" s="271"/>
      <c r="F137" s="271"/>
      <c r="G137" s="271"/>
      <c r="H137" s="271"/>
      <c r="I137" s="271"/>
      <c r="J137" s="271"/>
      <c r="K137" s="271"/>
      <c r="L137" s="271"/>
      <c r="M137" s="272"/>
      <c r="N137" s="105"/>
      <c r="O137" s="105"/>
      <c r="P137" s="105"/>
      <c r="Q137" s="106"/>
    </row>
    <row r="138" spans="2:17" s="67" customFormat="1" ht="23.25" customHeight="1" thickBot="1" x14ac:dyDescent="0.3">
      <c r="B138" s="98" t="s">
        <v>138</v>
      </c>
      <c r="C138" s="99"/>
      <c r="D138" s="99"/>
      <c r="E138" s="99"/>
      <c r="F138" s="99"/>
      <c r="G138" s="99"/>
      <c r="H138" s="99"/>
      <c r="I138" s="99"/>
      <c r="J138" s="99"/>
      <c r="K138" s="99"/>
      <c r="L138" s="99"/>
      <c r="M138" s="99"/>
      <c r="N138" s="99"/>
      <c r="O138" s="99"/>
      <c r="P138" s="99"/>
      <c r="Q138" s="100"/>
    </row>
    <row r="139" spans="2:17" s="67" customFormat="1" x14ac:dyDescent="0.25">
      <c r="B139" s="104"/>
      <c r="C139" s="105"/>
      <c r="D139" s="105"/>
      <c r="E139" s="105"/>
      <c r="F139" s="105"/>
      <c r="G139" s="105"/>
      <c r="H139" s="105"/>
      <c r="I139" s="105"/>
      <c r="J139" s="105"/>
      <c r="K139" s="105"/>
      <c r="L139" s="105"/>
      <c r="M139" s="105"/>
      <c r="N139" s="105"/>
      <c r="O139" s="105"/>
      <c r="P139" s="105"/>
      <c r="Q139" s="106"/>
    </row>
    <row r="140" spans="2:17" s="67" customFormat="1" ht="72.75" customHeight="1" x14ac:dyDescent="0.25">
      <c r="B140" s="104"/>
      <c r="C140" s="277" t="s">
        <v>139</v>
      </c>
      <c r="D140" s="277"/>
      <c r="E140" s="277" t="s">
        <v>140</v>
      </c>
      <c r="F140" s="277"/>
      <c r="G140" s="277" t="s">
        <v>141</v>
      </c>
      <c r="H140" s="277"/>
      <c r="I140" s="277" t="s">
        <v>142</v>
      </c>
      <c r="J140" s="277"/>
      <c r="K140" s="278" t="s">
        <v>143</v>
      </c>
      <c r="L140" s="279"/>
      <c r="M140" s="207"/>
      <c r="N140" s="105"/>
      <c r="O140" s="105"/>
      <c r="P140" s="105"/>
      <c r="Q140" s="106"/>
    </row>
    <row r="141" spans="2:17" s="67" customFormat="1" ht="18.75" x14ac:dyDescent="0.3">
      <c r="B141" s="104"/>
      <c r="C141" s="280" t="s">
        <v>97</v>
      </c>
      <c r="D141" s="280"/>
      <c r="E141" s="281" t="s">
        <v>144</v>
      </c>
      <c r="F141" s="281"/>
      <c r="G141" s="281" t="s">
        <v>144</v>
      </c>
      <c r="H141" s="281"/>
      <c r="I141" s="281">
        <v>2</v>
      </c>
      <c r="J141" s="281"/>
      <c r="K141" s="282">
        <v>2</v>
      </c>
      <c r="L141" s="283"/>
      <c r="M141" s="272"/>
      <c r="N141" s="105"/>
      <c r="O141" s="105"/>
      <c r="P141" s="105"/>
      <c r="Q141" s="106"/>
    </row>
    <row r="142" spans="2:17" s="67" customFormat="1" ht="18.75" x14ac:dyDescent="0.3">
      <c r="B142" s="104"/>
      <c r="C142" s="280" t="s">
        <v>97</v>
      </c>
      <c r="D142" s="280"/>
      <c r="E142" s="281" t="s">
        <v>144</v>
      </c>
      <c r="F142" s="281"/>
      <c r="G142" s="281" t="s">
        <v>145</v>
      </c>
      <c r="H142" s="281"/>
      <c r="I142" s="281">
        <v>2</v>
      </c>
      <c r="J142" s="281"/>
      <c r="K142" s="282">
        <v>1</v>
      </c>
      <c r="L142" s="283"/>
      <c r="M142" s="272"/>
      <c r="N142" s="284" t="s">
        <v>144</v>
      </c>
      <c r="O142" s="284"/>
      <c r="P142" s="105"/>
      <c r="Q142" s="106"/>
    </row>
    <row r="143" spans="2:17" s="67" customFormat="1" ht="18.75" x14ac:dyDescent="0.3">
      <c r="B143" s="104"/>
      <c r="C143" s="280" t="s">
        <v>97</v>
      </c>
      <c r="D143" s="280"/>
      <c r="E143" s="281" t="s">
        <v>144</v>
      </c>
      <c r="F143" s="281"/>
      <c r="G143" s="281" t="s">
        <v>146</v>
      </c>
      <c r="H143" s="281"/>
      <c r="I143" s="281">
        <v>2</v>
      </c>
      <c r="J143" s="281"/>
      <c r="K143" s="282">
        <v>0</v>
      </c>
      <c r="L143" s="283"/>
      <c r="M143" s="272"/>
      <c r="N143" s="284" t="s">
        <v>146</v>
      </c>
      <c r="O143" s="284"/>
      <c r="P143" s="105"/>
      <c r="Q143" s="106"/>
    </row>
    <row r="144" spans="2:17" s="67" customFormat="1" ht="18.75" x14ac:dyDescent="0.3">
      <c r="B144" s="104"/>
      <c r="C144" s="280" t="s">
        <v>97</v>
      </c>
      <c r="D144" s="280"/>
      <c r="E144" s="281" t="s">
        <v>146</v>
      </c>
      <c r="F144" s="281"/>
      <c r="G144" s="281" t="s">
        <v>144</v>
      </c>
      <c r="H144" s="281"/>
      <c r="I144" s="281">
        <v>0</v>
      </c>
      <c r="J144" s="281"/>
      <c r="K144" s="282">
        <v>2</v>
      </c>
      <c r="L144" s="283"/>
      <c r="M144" s="272"/>
      <c r="N144" s="105"/>
      <c r="O144" s="105"/>
      <c r="P144" s="105"/>
      <c r="Q144" s="106"/>
    </row>
    <row r="145" spans="2:17" s="67" customFormat="1" ht="18.75" x14ac:dyDescent="0.3">
      <c r="B145" s="104"/>
      <c r="C145" s="280" t="s">
        <v>27</v>
      </c>
      <c r="D145" s="280"/>
      <c r="E145" s="281" t="s">
        <v>144</v>
      </c>
      <c r="F145" s="281"/>
      <c r="G145" s="281" t="s">
        <v>144</v>
      </c>
      <c r="H145" s="281"/>
      <c r="I145" s="281">
        <v>1</v>
      </c>
      <c r="J145" s="281"/>
      <c r="K145" s="282">
        <v>1</v>
      </c>
      <c r="L145" s="283"/>
      <c r="M145" s="272"/>
      <c r="N145" s="284" t="s">
        <v>144</v>
      </c>
      <c r="O145" s="284"/>
      <c r="P145" s="105"/>
      <c r="Q145" s="106"/>
    </row>
    <row r="146" spans="2:17" s="67" customFormat="1" ht="18.75" x14ac:dyDescent="0.3">
      <c r="B146" s="104"/>
      <c r="C146" s="280" t="s">
        <v>27</v>
      </c>
      <c r="D146" s="280"/>
      <c r="E146" s="281" t="s">
        <v>144</v>
      </c>
      <c r="F146" s="281"/>
      <c r="G146" s="281" t="s">
        <v>145</v>
      </c>
      <c r="H146" s="281"/>
      <c r="I146" s="281">
        <v>1</v>
      </c>
      <c r="J146" s="281"/>
      <c r="K146" s="282">
        <v>0</v>
      </c>
      <c r="L146" s="283"/>
      <c r="M146" s="272"/>
      <c r="N146" s="284" t="s">
        <v>145</v>
      </c>
      <c r="O146" s="284"/>
      <c r="P146" s="105"/>
      <c r="Q146" s="106"/>
    </row>
    <row r="147" spans="2:17" s="67" customFormat="1" ht="18.75" x14ac:dyDescent="0.3">
      <c r="B147" s="104"/>
      <c r="C147" s="280" t="s">
        <v>27</v>
      </c>
      <c r="D147" s="280"/>
      <c r="E147" s="281" t="s">
        <v>144</v>
      </c>
      <c r="F147" s="281"/>
      <c r="G147" s="281" t="s">
        <v>146</v>
      </c>
      <c r="H147" s="281"/>
      <c r="I147" s="281">
        <v>1</v>
      </c>
      <c r="J147" s="281"/>
      <c r="K147" s="282">
        <v>0</v>
      </c>
      <c r="L147" s="283"/>
      <c r="M147" s="272"/>
      <c r="N147" s="284" t="s">
        <v>146</v>
      </c>
      <c r="O147" s="284"/>
      <c r="P147" s="105"/>
      <c r="Q147" s="106"/>
    </row>
    <row r="148" spans="2:17" s="67" customFormat="1" ht="18.75" x14ac:dyDescent="0.3">
      <c r="B148" s="104"/>
      <c r="C148" s="280" t="s">
        <v>27</v>
      </c>
      <c r="D148" s="280"/>
      <c r="E148" s="281" t="s">
        <v>146</v>
      </c>
      <c r="F148" s="281"/>
      <c r="G148" s="281" t="s">
        <v>144</v>
      </c>
      <c r="H148" s="281"/>
      <c r="I148" s="281">
        <v>0</v>
      </c>
      <c r="J148" s="281"/>
      <c r="K148" s="282">
        <v>1</v>
      </c>
      <c r="L148" s="283"/>
      <c r="M148" s="272"/>
      <c r="N148" s="105"/>
      <c r="O148" s="105"/>
      <c r="P148" s="105"/>
      <c r="Q148" s="106"/>
    </row>
    <row r="149" spans="2:17" s="67" customFormat="1" x14ac:dyDescent="0.25">
      <c r="B149" s="104"/>
      <c r="C149" s="105"/>
      <c r="D149" s="105"/>
      <c r="E149" s="105"/>
      <c r="F149" s="105"/>
      <c r="G149" s="105"/>
      <c r="H149" s="105"/>
      <c r="I149" s="105"/>
      <c r="J149" s="105"/>
      <c r="K149" s="105"/>
      <c r="L149" s="105"/>
      <c r="M149" s="105"/>
      <c r="N149" s="105"/>
      <c r="O149" s="105"/>
      <c r="P149" s="105"/>
      <c r="Q149" s="106"/>
    </row>
    <row r="150" spans="2:17" s="67" customFormat="1" x14ac:dyDescent="0.25">
      <c r="B150" s="104"/>
      <c r="C150" s="105"/>
      <c r="D150" s="105"/>
      <c r="E150" s="285" t="s">
        <v>147</v>
      </c>
      <c r="F150" s="285"/>
      <c r="G150" s="285"/>
      <c r="H150" s="105"/>
      <c r="I150" s="105"/>
      <c r="J150" s="105"/>
      <c r="K150" s="105"/>
      <c r="L150" s="105"/>
      <c r="M150" s="105"/>
      <c r="N150" s="105"/>
      <c r="O150" s="105"/>
      <c r="P150" s="105"/>
      <c r="Q150" s="106"/>
    </row>
    <row r="151" spans="2:17" s="67" customFormat="1" ht="15.75" x14ac:dyDescent="0.25">
      <c r="B151" s="104"/>
      <c r="C151" s="105"/>
      <c r="D151" s="105"/>
      <c r="E151" s="286" t="s">
        <v>148</v>
      </c>
      <c r="F151" s="287"/>
      <c r="G151" s="287"/>
      <c r="H151" s="105"/>
      <c r="I151" s="105"/>
      <c r="J151" s="105"/>
      <c r="K151" s="105"/>
      <c r="L151" s="105"/>
      <c r="M151" s="105"/>
      <c r="N151" s="105"/>
      <c r="O151" s="105"/>
      <c r="P151" s="105"/>
      <c r="Q151" s="106"/>
    </row>
    <row r="152" spans="2:17" s="67" customFormat="1" ht="15.75" x14ac:dyDescent="0.25">
      <c r="B152" s="104"/>
      <c r="C152" s="105"/>
      <c r="D152" s="105"/>
      <c r="E152" s="286" t="s">
        <v>149</v>
      </c>
      <c r="F152" s="287"/>
      <c r="G152" s="287"/>
      <c r="H152" s="105"/>
      <c r="I152" s="105"/>
      <c r="J152" s="105"/>
      <c r="K152" s="105"/>
      <c r="L152" s="105"/>
      <c r="M152" s="105"/>
      <c r="N152" s="105"/>
      <c r="O152" s="105"/>
      <c r="P152" s="105"/>
      <c r="Q152" s="106"/>
    </row>
    <row r="153" spans="2:17" s="67" customFormat="1" ht="15.75" x14ac:dyDescent="0.25">
      <c r="B153" s="104"/>
      <c r="C153" s="105"/>
      <c r="D153" s="105"/>
      <c r="E153" s="286" t="s">
        <v>150</v>
      </c>
      <c r="F153" s="287"/>
      <c r="G153" s="287"/>
      <c r="H153" s="105"/>
      <c r="I153" s="105"/>
      <c r="J153" s="105"/>
      <c r="K153" s="105"/>
      <c r="L153" s="105"/>
      <c r="M153" s="105"/>
      <c r="N153" s="105"/>
      <c r="O153" s="105"/>
      <c r="P153" s="105"/>
      <c r="Q153" s="106"/>
    </row>
    <row r="154" spans="2:17" s="67" customFormat="1" x14ac:dyDescent="0.25">
      <c r="B154" s="104"/>
      <c r="C154" s="105"/>
      <c r="D154" s="105"/>
      <c r="E154" s="105"/>
      <c r="F154" s="105"/>
      <c r="G154" s="105"/>
      <c r="H154" s="105"/>
      <c r="I154" s="105"/>
      <c r="J154" s="105"/>
      <c r="K154" s="105"/>
      <c r="L154" s="105"/>
      <c r="M154" s="105"/>
      <c r="N154" s="105"/>
      <c r="O154" s="105"/>
      <c r="P154" s="105"/>
      <c r="Q154" s="106"/>
    </row>
    <row r="155" spans="2:17" s="67" customFormat="1" x14ac:dyDescent="0.25">
      <c r="B155" s="104"/>
      <c r="C155" s="105"/>
      <c r="D155" s="105"/>
      <c r="E155" s="105"/>
      <c r="F155" s="105"/>
      <c r="G155" s="105"/>
      <c r="H155" s="105"/>
      <c r="I155" s="105"/>
      <c r="J155" s="105"/>
      <c r="K155" s="105"/>
      <c r="L155" s="105"/>
      <c r="M155" s="105"/>
      <c r="N155" s="105"/>
      <c r="O155" s="105"/>
      <c r="P155" s="105"/>
      <c r="Q155" s="106"/>
    </row>
    <row r="156" spans="2:17" s="67" customFormat="1" x14ac:dyDescent="0.25">
      <c r="B156" s="104"/>
      <c r="C156" s="105"/>
      <c r="D156" s="105"/>
      <c r="E156" s="105"/>
      <c r="F156" s="105"/>
      <c r="G156" s="105"/>
      <c r="H156" s="105"/>
      <c r="I156" s="105"/>
      <c r="J156" s="105"/>
      <c r="K156" s="105"/>
      <c r="L156" s="105"/>
      <c r="M156" s="105"/>
      <c r="N156" s="105"/>
      <c r="O156" s="105"/>
      <c r="P156" s="105"/>
      <c r="Q156" s="106"/>
    </row>
    <row r="157" spans="2:17" s="67" customFormat="1" x14ac:dyDescent="0.25">
      <c r="B157" s="104"/>
      <c r="C157" s="105"/>
      <c r="D157" s="105"/>
      <c r="E157" s="105"/>
      <c r="F157" s="105"/>
      <c r="G157" s="105"/>
      <c r="H157" s="105"/>
      <c r="I157" s="105"/>
      <c r="J157" s="105"/>
      <c r="K157" s="105"/>
      <c r="L157" s="105"/>
      <c r="M157" s="105"/>
      <c r="N157" s="105"/>
      <c r="O157" s="105"/>
      <c r="P157" s="105"/>
      <c r="Q157" s="106"/>
    </row>
    <row r="158" spans="2:17" s="67" customFormat="1" x14ac:dyDescent="0.25">
      <c r="B158" s="104"/>
      <c r="C158" s="105"/>
      <c r="D158" s="105"/>
      <c r="E158" s="105"/>
      <c r="F158" s="105"/>
      <c r="G158" s="105"/>
      <c r="H158" s="105"/>
      <c r="I158" s="105"/>
      <c r="J158" s="105"/>
      <c r="K158" s="105"/>
      <c r="L158" s="105"/>
      <c r="M158" s="105"/>
      <c r="N158" s="105"/>
      <c r="O158" s="105"/>
      <c r="P158" s="105"/>
      <c r="Q158" s="106"/>
    </row>
    <row r="159" spans="2:17" s="67" customFormat="1" x14ac:dyDescent="0.25">
      <c r="B159" s="104"/>
      <c r="C159" s="105"/>
      <c r="D159" s="105"/>
      <c r="E159" s="105"/>
      <c r="F159" s="105"/>
      <c r="G159" s="105"/>
      <c r="H159" s="105"/>
      <c r="I159" s="105"/>
      <c r="J159" s="105"/>
      <c r="K159" s="105"/>
      <c r="L159" s="105"/>
      <c r="M159" s="105"/>
      <c r="N159" s="105"/>
      <c r="O159" s="105"/>
      <c r="P159" s="105"/>
      <c r="Q159" s="106"/>
    </row>
    <row r="160" spans="2:17" s="67" customFormat="1" ht="15.75" thickBot="1" x14ac:dyDescent="0.3">
      <c r="B160" s="288"/>
      <c r="C160" s="289"/>
      <c r="D160" s="289"/>
      <c r="E160" s="289"/>
      <c r="F160" s="289"/>
      <c r="G160" s="289"/>
      <c r="H160" s="289"/>
      <c r="I160" s="289"/>
      <c r="J160" s="289"/>
      <c r="K160" s="289"/>
      <c r="L160" s="289"/>
      <c r="M160" s="289"/>
      <c r="N160" s="289"/>
      <c r="O160" s="289"/>
      <c r="P160" s="289"/>
      <c r="Q160" s="290"/>
    </row>
  </sheetData>
  <sheetProtection algorithmName="SHA-512" hashValue="Ou+TSeBJdUUYDEUpitmZytQXUgaQj337l3zcpguJrU6/Q7YDdNmL32PRKm8X5U73Pe6QNUfP7lFiJTp3g1/SHw==" saltValue="qIjC49KdrgYmvA5SIubuQQ==" spinCount="100000" sheet="1" objects="1" scenarios="1" selectLockedCells="1" selectUnlockedCells="1"/>
  <mergeCells count="215">
    <mergeCell ref="K10:L10"/>
    <mergeCell ref="K11:L11"/>
    <mergeCell ref="K28:L28"/>
    <mergeCell ref="K27:L27"/>
    <mergeCell ref="K26:L26"/>
    <mergeCell ref="K25:L25"/>
    <mergeCell ref="K24:L24"/>
    <mergeCell ref="K23:L23"/>
    <mergeCell ref="K148:L148"/>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47:L147"/>
    <mergeCell ref="K141:L141"/>
    <mergeCell ref="K142:L142"/>
    <mergeCell ref="K143:L143"/>
    <mergeCell ref="K144:L144"/>
    <mergeCell ref="K145:L145"/>
    <mergeCell ref="K146:L146"/>
    <mergeCell ref="G147:H147"/>
    <mergeCell ref="B7:Q7"/>
    <mergeCell ref="B8:Q8"/>
    <mergeCell ref="C10:C14"/>
    <mergeCell ref="E16:I16"/>
    <mergeCell ref="B138:Q138"/>
    <mergeCell ref="C140:D140"/>
    <mergeCell ref="E140:F140"/>
    <mergeCell ref="G140:H140"/>
    <mergeCell ref="I140:J140"/>
    <mergeCell ref="K140:L140"/>
    <mergeCell ref="D5:E5"/>
    <mergeCell ref="N5:O6"/>
    <mergeCell ref="P5:Q6"/>
    <mergeCell ref="B3:C6"/>
    <mergeCell ref="I141:J141"/>
    <mergeCell ref="I142:J142"/>
    <mergeCell ref="I143:J143"/>
    <mergeCell ref="I144:J144"/>
    <mergeCell ref="I145:J145"/>
    <mergeCell ref="I146:J146"/>
    <mergeCell ref="I147:J147"/>
    <mergeCell ref="I148:J148"/>
    <mergeCell ref="G141:H141"/>
    <mergeCell ref="G142:H142"/>
    <mergeCell ref="G143:H143"/>
    <mergeCell ref="G144:H144"/>
    <mergeCell ref="G145:H145"/>
    <mergeCell ref="G146:H146"/>
    <mergeCell ref="B38:Q38"/>
    <mergeCell ref="B68:Q68"/>
    <mergeCell ref="D3:E3"/>
    <mergeCell ref="N3:O3"/>
    <mergeCell ref="D4:E4"/>
    <mergeCell ref="N4:O4"/>
    <mergeCell ref="D6:E6"/>
    <mergeCell ref="C147:D147"/>
    <mergeCell ref="C148:D148"/>
    <mergeCell ref="E141:F141"/>
    <mergeCell ref="E142:F142"/>
    <mergeCell ref="E143:F143"/>
    <mergeCell ref="E144:F144"/>
    <mergeCell ref="E145:F145"/>
    <mergeCell ref="E146:F146"/>
    <mergeCell ref="E147:F147"/>
    <mergeCell ref="E148:F148"/>
    <mergeCell ref="C141:D141"/>
    <mergeCell ref="C142:D142"/>
    <mergeCell ref="C143:D143"/>
    <mergeCell ref="C144:D144"/>
    <mergeCell ref="C145:D145"/>
    <mergeCell ref="C146:D146"/>
    <mergeCell ref="G148:H148"/>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80" zoomScaleNormal="80" workbookViewId="0">
      <selection activeCell="B9" sqref="B9:P9"/>
    </sheetView>
  </sheetViews>
  <sheetFormatPr baseColWidth="10" defaultColWidth="11.42578125" defaultRowHeight="15" x14ac:dyDescent="0.25"/>
  <cols>
    <col min="1" max="1" width="11.42578125" style="67"/>
    <col min="2" max="2" width="14.140625" style="67" customWidth="1"/>
    <col min="3" max="3" width="14.85546875" style="67" customWidth="1"/>
    <col min="4" max="4" width="11.42578125" style="67"/>
    <col min="5" max="5" width="13" style="67" customWidth="1"/>
    <col min="6" max="6" width="14" style="67" customWidth="1"/>
    <col min="7" max="7" width="13.5703125" style="67" customWidth="1"/>
    <col min="8" max="8" width="14.5703125" style="67" customWidth="1"/>
    <col min="9" max="9" width="14.28515625" style="67" customWidth="1"/>
    <col min="10" max="16384" width="11.42578125" style="67"/>
  </cols>
  <sheetData>
    <row r="1" spans="2:16" ht="7.5" customHeight="1" thickBot="1" x14ac:dyDescent="0.3"/>
    <row r="2" spans="2:16" s="76" customFormat="1" ht="39" customHeight="1" thickTop="1" x14ac:dyDescent="0.25">
      <c r="B2" s="291"/>
      <c r="C2" s="292"/>
      <c r="D2" s="293" t="s">
        <v>0</v>
      </c>
      <c r="E2" s="293"/>
      <c r="F2" s="294" t="s">
        <v>1</v>
      </c>
      <c r="G2" s="294"/>
      <c r="H2" s="294"/>
      <c r="I2" s="294"/>
      <c r="J2" s="294"/>
      <c r="K2" s="294"/>
      <c r="L2" s="294"/>
      <c r="M2" s="293" t="s">
        <v>2</v>
      </c>
      <c r="N2" s="293"/>
      <c r="O2" s="295"/>
      <c r="P2" s="296"/>
    </row>
    <row r="3" spans="2:16" s="76" customFormat="1" ht="27.75" customHeight="1" x14ac:dyDescent="0.25">
      <c r="B3" s="297"/>
      <c r="C3" s="78"/>
      <c r="D3" s="79" t="s">
        <v>3</v>
      </c>
      <c r="E3" s="79"/>
      <c r="F3" s="85" t="s">
        <v>4</v>
      </c>
      <c r="G3" s="85"/>
      <c r="H3" s="85"/>
      <c r="I3" s="85"/>
      <c r="J3" s="85"/>
      <c r="K3" s="85"/>
      <c r="L3" s="85"/>
      <c r="M3" s="79" t="s">
        <v>5</v>
      </c>
      <c r="N3" s="79"/>
      <c r="O3" s="298"/>
      <c r="P3" s="299"/>
    </row>
    <row r="4" spans="2:16" s="76" customFormat="1" ht="27.75" customHeight="1" x14ac:dyDescent="0.25">
      <c r="B4" s="297"/>
      <c r="C4" s="78"/>
      <c r="D4" s="79" t="s">
        <v>6</v>
      </c>
      <c r="E4" s="79"/>
      <c r="F4" s="85" t="s">
        <v>7</v>
      </c>
      <c r="G4" s="85"/>
      <c r="H4" s="85"/>
      <c r="I4" s="85"/>
      <c r="J4" s="85"/>
      <c r="K4" s="85"/>
      <c r="L4" s="85"/>
      <c r="M4" s="86" t="s">
        <v>8</v>
      </c>
      <c r="N4" s="87"/>
      <c r="O4" s="88"/>
      <c r="P4" s="300"/>
    </row>
    <row r="5" spans="2:16" s="76" customFormat="1" ht="42" customHeight="1" thickBot="1" x14ac:dyDescent="0.3">
      <c r="B5" s="301"/>
      <c r="C5" s="91"/>
      <c r="D5" s="92" t="s">
        <v>9</v>
      </c>
      <c r="E5" s="92"/>
      <c r="F5" s="93" t="s">
        <v>10</v>
      </c>
      <c r="G5" s="93"/>
      <c r="H5" s="93"/>
      <c r="I5" s="93"/>
      <c r="J5" s="93"/>
      <c r="K5" s="93"/>
      <c r="L5" s="93"/>
      <c r="M5" s="94"/>
      <c r="N5" s="95"/>
      <c r="O5" s="96"/>
      <c r="P5" s="302"/>
    </row>
    <row r="6" spans="2:16" ht="27.75" customHeight="1" thickBot="1" x14ac:dyDescent="0.3">
      <c r="B6" s="303" t="s">
        <v>151</v>
      </c>
      <c r="C6" s="304"/>
      <c r="D6" s="304"/>
      <c r="E6" s="304"/>
      <c r="F6" s="304"/>
      <c r="G6" s="304"/>
      <c r="H6" s="304"/>
      <c r="I6" s="304"/>
      <c r="J6" s="304"/>
      <c r="K6" s="304"/>
      <c r="L6" s="304"/>
      <c r="M6" s="304"/>
      <c r="N6" s="304"/>
      <c r="O6" s="304"/>
      <c r="P6" s="305"/>
    </row>
    <row r="7" spans="2:16" ht="60" customHeight="1" x14ac:dyDescent="0.25">
      <c r="B7" s="306" t="s">
        <v>152</v>
      </c>
      <c r="C7" s="102"/>
      <c r="D7" s="102"/>
      <c r="E7" s="102"/>
      <c r="F7" s="102"/>
      <c r="G7" s="102"/>
      <c r="H7" s="102"/>
      <c r="I7" s="102"/>
      <c r="J7" s="102"/>
      <c r="K7" s="102"/>
      <c r="L7" s="102"/>
      <c r="M7" s="102"/>
      <c r="N7" s="102"/>
      <c r="O7" s="102"/>
      <c r="P7" s="307"/>
    </row>
    <row r="8" spans="2:16" ht="9.75" customHeight="1" x14ac:dyDescent="0.25">
      <c r="B8" s="308"/>
      <c r="C8" s="105"/>
      <c r="D8" s="105"/>
      <c r="E8" s="105"/>
      <c r="F8" s="105"/>
      <c r="G8" s="105"/>
      <c r="H8" s="105"/>
      <c r="I8" s="105"/>
      <c r="J8" s="105"/>
      <c r="K8" s="105"/>
      <c r="L8" s="105"/>
      <c r="M8" s="105"/>
      <c r="N8" s="105"/>
      <c r="O8" s="105"/>
      <c r="P8" s="309"/>
    </row>
    <row r="9" spans="2:16" ht="21.75" customHeight="1" x14ac:dyDescent="0.25">
      <c r="B9" s="43" t="s">
        <v>153</v>
      </c>
      <c r="C9" s="44"/>
      <c r="D9" s="44"/>
      <c r="E9" s="44"/>
      <c r="F9" s="44"/>
      <c r="G9" s="44"/>
      <c r="H9" s="44"/>
      <c r="I9" s="44"/>
      <c r="J9" s="44"/>
      <c r="K9" s="44"/>
      <c r="L9" s="44"/>
      <c r="M9" s="44"/>
      <c r="N9" s="44"/>
      <c r="O9" s="44"/>
      <c r="P9" s="45"/>
    </row>
    <row r="10" spans="2:16" ht="18.75" customHeight="1" x14ac:dyDescent="0.3">
      <c r="B10" s="46" t="s">
        <v>154</v>
      </c>
      <c r="C10" s="47"/>
      <c r="D10" s="47"/>
      <c r="E10" s="47"/>
      <c r="F10" s="47"/>
      <c r="G10" s="47"/>
      <c r="H10" s="47"/>
      <c r="I10" s="47"/>
      <c r="J10" s="47"/>
      <c r="K10" s="47"/>
      <c r="L10" s="47"/>
      <c r="M10" s="47"/>
      <c r="N10" s="47"/>
      <c r="O10" s="47"/>
      <c r="P10" s="48"/>
    </row>
    <row r="11" spans="2:16" ht="18.75" customHeight="1" x14ac:dyDescent="0.3">
      <c r="B11" s="14"/>
      <c r="C11" s="15"/>
      <c r="D11" s="15"/>
      <c r="E11" s="15"/>
      <c r="F11" s="15"/>
      <c r="G11" s="15"/>
      <c r="H11" s="15"/>
      <c r="I11" s="15"/>
      <c r="J11" s="15"/>
      <c r="K11" s="15"/>
      <c r="L11" s="15"/>
      <c r="M11" s="15"/>
      <c r="N11" s="15"/>
      <c r="O11" s="15"/>
      <c r="P11" s="16"/>
    </row>
    <row r="12" spans="2:16" ht="59.25" customHeight="1" x14ac:dyDescent="0.25">
      <c r="B12" s="310" t="s">
        <v>155</v>
      </c>
      <c r="C12" s="311"/>
      <c r="D12" s="312" t="s">
        <v>156</v>
      </c>
      <c r="E12" s="312"/>
      <c r="F12" s="312"/>
      <c r="G12" s="312"/>
      <c r="H12" s="312"/>
      <c r="I12" s="312"/>
      <c r="J12" s="312"/>
      <c r="K12" s="312"/>
      <c r="L12" s="312"/>
      <c r="M12" s="312"/>
      <c r="N12" s="312"/>
      <c r="O12" s="312"/>
      <c r="P12" s="313"/>
    </row>
    <row r="13" spans="2:16" ht="48" customHeight="1" x14ac:dyDescent="0.25">
      <c r="B13" s="314" t="s">
        <v>157</v>
      </c>
      <c r="C13" s="315"/>
      <c r="D13" s="316" t="s">
        <v>158</v>
      </c>
      <c r="E13" s="316"/>
      <c r="F13" s="316"/>
      <c r="G13" s="316"/>
      <c r="H13" s="316"/>
      <c r="I13" s="316"/>
      <c r="J13" s="316"/>
      <c r="K13" s="316"/>
      <c r="L13" s="316"/>
      <c r="M13" s="316"/>
      <c r="N13" s="316"/>
      <c r="O13" s="316"/>
      <c r="P13" s="317"/>
    </row>
    <row r="14" spans="2:16" ht="192" customHeight="1" x14ac:dyDescent="0.25">
      <c r="B14" s="314" t="s">
        <v>159</v>
      </c>
      <c r="C14" s="315"/>
      <c r="D14" s="318" t="s">
        <v>160</v>
      </c>
      <c r="E14" s="318"/>
      <c r="F14" s="318"/>
      <c r="G14" s="318"/>
      <c r="H14" s="318"/>
      <c r="I14" s="318"/>
      <c r="J14" s="318"/>
      <c r="K14" s="318"/>
      <c r="L14" s="318"/>
      <c r="M14" s="318"/>
      <c r="N14" s="318"/>
      <c r="O14" s="318"/>
      <c r="P14" s="319"/>
    </row>
    <row r="15" spans="2:16" ht="69" customHeight="1" x14ac:dyDescent="0.25">
      <c r="B15" s="320" t="s">
        <v>161</v>
      </c>
      <c r="C15" s="321"/>
      <c r="D15" s="322" t="s">
        <v>162</v>
      </c>
      <c r="E15" s="322"/>
      <c r="F15" s="322"/>
      <c r="G15" s="322"/>
      <c r="H15" s="322"/>
      <c r="I15" s="322"/>
      <c r="J15" s="322"/>
      <c r="K15" s="322"/>
      <c r="L15" s="322"/>
      <c r="M15" s="322"/>
      <c r="N15" s="322"/>
      <c r="O15" s="322"/>
      <c r="P15" s="323"/>
    </row>
    <row r="16" spans="2:16" ht="33.75" customHeight="1" thickBot="1" x14ac:dyDescent="0.3">
      <c r="B16" s="320" t="s">
        <v>163</v>
      </c>
      <c r="C16" s="321"/>
      <c r="D16" s="324" t="s">
        <v>164</v>
      </c>
      <c r="E16" s="324"/>
      <c r="F16" s="324"/>
      <c r="G16" s="324"/>
      <c r="H16" s="324"/>
      <c r="I16" s="324"/>
      <c r="J16" s="324"/>
      <c r="K16" s="324"/>
      <c r="L16" s="324"/>
      <c r="M16" s="324"/>
      <c r="N16" s="324"/>
      <c r="O16" s="324"/>
      <c r="P16" s="325"/>
    </row>
    <row r="17" spans="2:16" ht="36.75" customHeight="1" thickBot="1" x14ac:dyDescent="0.3">
      <c r="B17" s="303" t="s">
        <v>165</v>
      </c>
      <c r="C17" s="304"/>
      <c r="D17" s="304"/>
      <c r="E17" s="304"/>
      <c r="F17" s="304"/>
      <c r="G17" s="304"/>
      <c r="H17" s="304"/>
      <c r="I17" s="304"/>
      <c r="J17" s="304"/>
      <c r="K17" s="304"/>
      <c r="L17" s="304"/>
      <c r="M17" s="304"/>
      <c r="N17" s="304"/>
      <c r="O17" s="304"/>
      <c r="P17" s="305"/>
    </row>
    <row r="18" spans="2:16" ht="9.75" customHeight="1" x14ac:dyDescent="0.25">
      <c r="B18" s="308"/>
      <c r="C18" s="105"/>
      <c r="D18" s="105"/>
      <c r="E18" s="105"/>
      <c r="F18" s="105"/>
      <c r="G18" s="105"/>
      <c r="H18" s="105"/>
      <c r="I18" s="105"/>
      <c r="J18" s="105"/>
      <c r="K18" s="105"/>
      <c r="L18" s="105"/>
      <c r="M18" s="105"/>
      <c r="N18" s="105"/>
      <c r="O18" s="105"/>
      <c r="P18" s="309"/>
    </row>
    <row r="19" spans="2:16" ht="21.75" customHeight="1" x14ac:dyDescent="0.25">
      <c r="B19" s="43" t="s">
        <v>166</v>
      </c>
      <c r="C19" s="44"/>
      <c r="D19" s="44"/>
      <c r="E19" s="44"/>
      <c r="F19" s="44"/>
      <c r="G19" s="44"/>
      <c r="H19" s="44"/>
      <c r="I19" s="44"/>
      <c r="J19" s="44"/>
      <c r="K19" s="44"/>
      <c r="L19" s="44"/>
      <c r="M19" s="44"/>
      <c r="N19" s="44"/>
      <c r="O19" s="44"/>
      <c r="P19" s="45"/>
    </row>
    <row r="20" spans="2:16" ht="18.75" customHeight="1" x14ac:dyDescent="0.3">
      <c r="B20" s="49" t="s">
        <v>167</v>
      </c>
      <c r="C20" s="47"/>
      <c r="D20" s="47"/>
      <c r="E20" s="47"/>
      <c r="F20" s="47"/>
      <c r="G20" s="47"/>
      <c r="H20" s="47"/>
      <c r="I20" s="47"/>
      <c r="J20" s="47"/>
      <c r="K20" s="47"/>
      <c r="L20" s="47"/>
      <c r="M20" s="47"/>
      <c r="N20" s="47"/>
      <c r="O20" s="47"/>
      <c r="P20" s="48"/>
    </row>
    <row r="21" spans="2:16" ht="18.75" customHeight="1" x14ac:dyDescent="0.3">
      <c r="B21" s="14"/>
      <c r="C21" s="15"/>
      <c r="D21" s="15"/>
      <c r="E21" s="15"/>
      <c r="F21" s="15"/>
      <c r="G21" s="15"/>
      <c r="H21" s="15"/>
      <c r="I21" s="15"/>
      <c r="J21" s="15"/>
      <c r="K21" s="15"/>
      <c r="L21" s="15"/>
      <c r="M21" s="15"/>
      <c r="N21" s="15"/>
      <c r="O21" s="15"/>
      <c r="P21" s="16"/>
    </row>
    <row r="22" spans="2:16" ht="59.25" customHeight="1" x14ac:dyDescent="0.25">
      <c r="B22" s="310" t="s">
        <v>155</v>
      </c>
      <c r="C22" s="311"/>
      <c r="D22" s="312" t="s">
        <v>168</v>
      </c>
      <c r="E22" s="312"/>
      <c r="F22" s="312"/>
      <c r="G22" s="312"/>
      <c r="H22" s="312"/>
      <c r="I22" s="312"/>
      <c r="J22" s="312"/>
      <c r="K22" s="312"/>
      <c r="L22" s="312"/>
      <c r="M22" s="312"/>
      <c r="N22" s="312"/>
      <c r="O22" s="312"/>
      <c r="P22" s="313"/>
    </row>
    <row r="23" spans="2:16" ht="56.25" customHeight="1" x14ac:dyDescent="0.25">
      <c r="B23" s="314" t="s">
        <v>157</v>
      </c>
      <c r="C23" s="315"/>
      <c r="D23" s="316" t="s">
        <v>169</v>
      </c>
      <c r="E23" s="316"/>
      <c r="F23" s="316"/>
      <c r="G23" s="316"/>
      <c r="H23" s="316"/>
      <c r="I23" s="316"/>
      <c r="J23" s="316"/>
      <c r="K23" s="316"/>
      <c r="L23" s="316"/>
      <c r="M23" s="316"/>
      <c r="N23" s="316"/>
      <c r="O23" s="316"/>
      <c r="P23" s="317"/>
    </row>
    <row r="24" spans="2:16" ht="91.5" customHeight="1" x14ac:dyDescent="0.25">
      <c r="B24" s="314" t="s">
        <v>159</v>
      </c>
      <c r="C24" s="315"/>
      <c r="D24" s="316" t="s">
        <v>170</v>
      </c>
      <c r="E24" s="316"/>
      <c r="F24" s="316"/>
      <c r="G24" s="316"/>
      <c r="H24" s="316"/>
      <c r="I24" s="316"/>
      <c r="J24" s="316"/>
      <c r="K24" s="316"/>
      <c r="L24" s="316"/>
      <c r="M24" s="316"/>
      <c r="N24" s="316"/>
      <c r="O24" s="316"/>
      <c r="P24" s="317"/>
    </row>
    <row r="25" spans="2:16" ht="81.75" customHeight="1" x14ac:dyDescent="0.25">
      <c r="B25" s="320" t="s">
        <v>161</v>
      </c>
      <c r="C25" s="321"/>
      <c r="D25" s="316" t="s">
        <v>170</v>
      </c>
      <c r="E25" s="316"/>
      <c r="F25" s="316"/>
      <c r="G25" s="316"/>
      <c r="H25" s="316"/>
      <c r="I25" s="316"/>
      <c r="J25" s="316"/>
      <c r="K25" s="316"/>
      <c r="L25" s="316"/>
      <c r="M25" s="316"/>
      <c r="N25" s="316"/>
      <c r="O25" s="316"/>
      <c r="P25" s="317"/>
    </row>
    <row r="26" spans="2:16" ht="97.5" customHeight="1" x14ac:dyDescent="0.25">
      <c r="B26" s="320" t="s">
        <v>163</v>
      </c>
      <c r="C26" s="321"/>
      <c r="D26" s="316" t="s">
        <v>171</v>
      </c>
      <c r="E26" s="316"/>
      <c r="F26" s="316"/>
      <c r="G26" s="316"/>
      <c r="H26" s="316"/>
      <c r="I26" s="316"/>
      <c r="J26" s="316"/>
      <c r="K26" s="316"/>
      <c r="L26" s="316"/>
      <c r="M26" s="316"/>
      <c r="N26" s="316"/>
      <c r="O26" s="316"/>
      <c r="P26" s="317"/>
    </row>
    <row r="27" spans="2:16" ht="42" customHeight="1" x14ac:dyDescent="0.25">
      <c r="B27" s="308"/>
      <c r="C27" s="105"/>
      <c r="D27" s="105"/>
      <c r="E27" s="105"/>
      <c r="F27" s="105"/>
      <c r="G27" s="105"/>
      <c r="H27" s="105"/>
      <c r="I27" s="105"/>
      <c r="J27" s="105"/>
      <c r="K27" s="105"/>
      <c r="L27" s="105"/>
      <c r="M27" s="105"/>
      <c r="N27" s="105"/>
      <c r="O27" s="105"/>
      <c r="P27" s="309"/>
    </row>
    <row r="28" spans="2:16" x14ac:dyDescent="0.25">
      <c r="B28" s="308"/>
      <c r="C28" s="105"/>
      <c r="D28" s="105"/>
      <c r="E28" s="105"/>
      <c r="F28" s="105"/>
      <c r="G28" s="105"/>
      <c r="H28" s="105"/>
      <c r="I28" s="105"/>
      <c r="J28" s="105"/>
      <c r="K28" s="105"/>
      <c r="L28" s="105"/>
      <c r="M28" s="105"/>
      <c r="N28" s="105"/>
      <c r="O28" s="105"/>
      <c r="P28" s="309"/>
    </row>
    <row r="29" spans="2:16" ht="15.75" thickBot="1" x14ac:dyDescent="0.3">
      <c r="B29" s="326"/>
      <c r="C29" s="327"/>
      <c r="D29" s="327"/>
      <c r="E29" s="327"/>
      <c r="F29" s="327"/>
      <c r="G29" s="327"/>
      <c r="H29" s="327"/>
      <c r="I29" s="327"/>
      <c r="J29" s="327"/>
      <c r="K29" s="327"/>
      <c r="L29" s="327"/>
      <c r="M29" s="327"/>
      <c r="N29" s="327"/>
      <c r="O29" s="327"/>
      <c r="P29" s="328"/>
    </row>
    <row r="30" spans="2:16" ht="15.75" thickTop="1" x14ac:dyDescent="0.25"/>
  </sheetData>
  <sheetProtection algorithmName="SHA-512" hashValue="O2mF/w8v8qwxNrlaD+o4Ozvfyzf03+uuieaV4LQ6/u1a36v0BJOTmUK14f6pgNvUyh1RYpB5xbK2cnBe/WQhcg==" saltValue="0qw7jHHvHOsHBcv7CY7Suw==" spinCount="100000" sheet="1" objects="1" scenarios="1" selectLockedCells="1"/>
  <mergeCells count="42">
    <mergeCell ref="B26:C26"/>
    <mergeCell ref="D26:P26"/>
    <mergeCell ref="B23:C23"/>
    <mergeCell ref="D23:P23"/>
    <mergeCell ref="B24:C24"/>
    <mergeCell ref="D24:P24"/>
    <mergeCell ref="B25:C25"/>
    <mergeCell ref="D25:P25"/>
    <mergeCell ref="B17:P17"/>
    <mergeCell ref="B19:P19"/>
    <mergeCell ref="B20:P20"/>
    <mergeCell ref="B22:C22"/>
    <mergeCell ref="D22:P22"/>
    <mergeCell ref="D16:P16"/>
    <mergeCell ref="B15:C15"/>
    <mergeCell ref="B16:C16"/>
    <mergeCell ref="B7:P7"/>
    <mergeCell ref="B9:P9"/>
    <mergeCell ref="B10:P10"/>
    <mergeCell ref="B12:C12"/>
    <mergeCell ref="D12:P12"/>
    <mergeCell ref="B13:C13"/>
    <mergeCell ref="D13:P13"/>
    <mergeCell ref="B14:C14"/>
    <mergeCell ref="D14:P14"/>
    <mergeCell ref="D15:P15"/>
    <mergeCell ref="B6:P6"/>
    <mergeCell ref="B2:C5"/>
    <mergeCell ref="D2:E2"/>
    <mergeCell ref="F2:L2"/>
    <mergeCell ref="M2:N2"/>
    <mergeCell ref="O2:P2"/>
    <mergeCell ref="D3:E3"/>
    <mergeCell ref="F3:L3"/>
    <mergeCell ref="M3:N3"/>
    <mergeCell ref="O3:P3"/>
    <mergeCell ref="D4:E4"/>
    <mergeCell ref="F4:L4"/>
    <mergeCell ref="M4:N5"/>
    <mergeCell ref="O4:P5"/>
    <mergeCell ref="D5:E5"/>
    <mergeCell ref="F5:L5"/>
  </mergeCells>
  <hyperlinks>
    <hyperlink ref="B10" r:id="rId1"/>
    <hyperlink ref="B20" r:id="rId2"/>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topLeftCell="B2" zoomScale="60" zoomScaleNormal="60" workbookViewId="0">
      <pane xSplit="5" ySplit="7" topLeftCell="G9" activePane="bottomRight" state="frozen"/>
      <selection activeCell="B2" sqref="B2"/>
      <selection pane="topRight" activeCell="G2" sqref="G2"/>
      <selection pane="bottomLeft" activeCell="B9" sqref="B9"/>
      <selection pane="bottomRight" activeCell="B2" sqref="A1:XFD1048576"/>
    </sheetView>
  </sheetViews>
  <sheetFormatPr baseColWidth="10" defaultColWidth="11.42578125" defaultRowHeight="15" x14ac:dyDescent="0.25"/>
  <cols>
    <col min="1" max="1" width="2" style="67" customWidth="1"/>
    <col min="2" max="2" width="14.140625" style="67" customWidth="1"/>
    <col min="3" max="3" width="14.85546875" style="67" customWidth="1"/>
    <col min="4" max="4" width="11.42578125" style="67"/>
    <col min="5" max="5" width="13" style="67" customWidth="1"/>
    <col min="6" max="6" width="18.85546875" style="67" customWidth="1"/>
    <col min="7" max="7" width="73" style="67" customWidth="1"/>
    <col min="8" max="8" width="39" style="67" customWidth="1"/>
    <col min="9" max="9" width="30.5703125" style="67" customWidth="1"/>
    <col min="10" max="10" width="94.7109375" style="67" customWidth="1"/>
    <col min="11" max="11" width="54.85546875" style="67" customWidth="1"/>
    <col min="12" max="12" width="37" style="67" customWidth="1"/>
    <col min="13" max="13" width="41.85546875" style="67" customWidth="1"/>
    <col min="14" max="16384" width="11.42578125" style="67"/>
  </cols>
  <sheetData>
    <row r="1" spans="2:13" s="67" customFormat="1" ht="9.75" customHeight="1" thickBot="1" x14ac:dyDescent="0.3"/>
    <row r="2" spans="2:13" s="76" customFormat="1" ht="39" customHeight="1" x14ac:dyDescent="0.25">
      <c r="B2" s="68"/>
      <c r="C2" s="69"/>
      <c r="D2" s="70" t="s">
        <v>0</v>
      </c>
      <c r="E2" s="70"/>
      <c r="F2" s="71" t="s">
        <v>1</v>
      </c>
      <c r="G2" s="72"/>
      <c r="H2" s="72"/>
      <c r="I2" s="72"/>
      <c r="J2" s="73"/>
      <c r="K2" s="329" t="s">
        <v>2</v>
      </c>
      <c r="L2" s="330"/>
      <c r="M2" s="331"/>
    </row>
    <row r="3" spans="2:13" s="76" customFormat="1" ht="27.75" customHeight="1" x14ac:dyDescent="0.25">
      <c r="B3" s="77"/>
      <c r="C3" s="78"/>
      <c r="D3" s="79" t="s">
        <v>3</v>
      </c>
      <c r="E3" s="79"/>
      <c r="F3" s="80" t="s">
        <v>4</v>
      </c>
      <c r="G3" s="81"/>
      <c r="H3" s="81"/>
      <c r="I3" s="81"/>
      <c r="J3" s="82"/>
      <c r="K3" s="332" t="s">
        <v>5</v>
      </c>
      <c r="L3" s="333"/>
      <c r="M3" s="334"/>
    </row>
    <row r="4" spans="2:13" s="76" customFormat="1" ht="27.75" customHeight="1" x14ac:dyDescent="0.25">
      <c r="B4" s="77"/>
      <c r="C4" s="78"/>
      <c r="D4" s="79" t="s">
        <v>6</v>
      </c>
      <c r="E4" s="79"/>
      <c r="F4" s="335" t="s">
        <v>7</v>
      </c>
      <c r="G4" s="336"/>
      <c r="H4" s="336"/>
      <c r="I4" s="336"/>
      <c r="J4" s="337"/>
      <c r="K4" s="86" t="s">
        <v>8</v>
      </c>
      <c r="L4" s="338"/>
      <c r="M4" s="89"/>
    </row>
    <row r="5" spans="2:13" s="76" customFormat="1" ht="42" customHeight="1" thickBot="1" x14ac:dyDescent="0.3">
      <c r="B5" s="90"/>
      <c r="C5" s="91"/>
      <c r="D5" s="92" t="s">
        <v>9</v>
      </c>
      <c r="E5" s="92"/>
      <c r="F5" s="339" t="s">
        <v>10</v>
      </c>
      <c r="G5" s="340"/>
      <c r="H5" s="340"/>
      <c r="I5" s="340"/>
      <c r="J5" s="341"/>
      <c r="K5" s="342"/>
      <c r="L5" s="343"/>
      <c r="M5" s="344"/>
    </row>
    <row r="6" spans="2:13" s="67" customFormat="1" ht="23.25" customHeight="1" thickBot="1" x14ac:dyDescent="0.3">
      <c r="B6" s="98" t="s">
        <v>172</v>
      </c>
      <c r="C6" s="99"/>
      <c r="D6" s="99"/>
      <c r="E6" s="99"/>
      <c r="F6" s="99"/>
      <c r="G6" s="99"/>
      <c r="H6" s="99"/>
      <c r="I6" s="99"/>
      <c r="J6" s="99"/>
      <c r="K6" s="99"/>
      <c r="L6" s="99"/>
      <c r="M6" s="100"/>
    </row>
    <row r="7" spans="2:13" s="67" customFormat="1" ht="42" customHeight="1" thickBot="1" x14ac:dyDescent="0.3">
      <c r="B7" s="345" t="s">
        <v>173</v>
      </c>
      <c r="C7" s="346"/>
      <c r="D7" s="346"/>
      <c r="E7" s="346"/>
      <c r="F7" s="346"/>
      <c r="G7" s="346"/>
      <c r="H7" s="346"/>
      <c r="I7" s="346"/>
      <c r="J7" s="346"/>
      <c r="K7" s="346"/>
      <c r="L7" s="346"/>
      <c r="M7" s="347"/>
    </row>
    <row r="8" spans="2:13" s="67" customFormat="1" ht="27.75" customHeight="1" thickBot="1" x14ac:dyDescent="0.3">
      <c r="B8" s="348" t="s">
        <v>174</v>
      </c>
      <c r="C8" s="349"/>
      <c r="D8" s="349"/>
      <c r="E8" s="349"/>
      <c r="F8" s="349"/>
      <c r="G8" s="349"/>
      <c r="H8" s="349"/>
      <c r="I8" s="349"/>
      <c r="J8" s="349"/>
      <c r="K8" s="349"/>
      <c r="L8" s="349"/>
      <c r="M8" s="350"/>
    </row>
    <row r="9" spans="2:13" s="67" customFormat="1" ht="80.25" customHeight="1" thickBot="1" x14ac:dyDescent="0.3">
      <c r="B9" s="351" t="s">
        <v>175</v>
      </c>
      <c r="C9" s="351"/>
      <c r="D9" s="351"/>
      <c r="E9" s="352" t="s">
        <v>176</v>
      </c>
      <c r="F9" s="352"/>
      <c r="G9" s="353" t="s">
        <v>177</v>
      </c>
      <c r="H9" s="353"/>
      <c r="I9" s="353"/>
      <c r="J9" s="353"/>
      <c r="K9" s="353"/>
      <c r="L9" s="353"/>
      <c r="M9" s="353"/>
    </row>
    <row r="10" spans="2:13" s="67" customFormat="1" ht="15.75" thickBot="1" x14ac:dyDescent="0.3">
      <c r="B10" s="351"/>
      <c r="C10" s="351"/>
      <c r="D10" s="351"/>
      <c r="E10" s="352"/>
      <c r="F10" s="352"/>
      <c r="G10" s="353"/>
      <c r="H10" s="353"/>
      <c r="I10" s="353"/>
      <c r="J10" s="353"/>
      <c r="K10" s="353"/>
      <c r="L10" s="353"/>
      <c r="M10" s="353"/>
    </row>
    <row r="11" spans="2:13" s="67" customFormat="1" ht="34.5" customHeight="1" thickBot="1" x14ac:dyDescent="0.3">
      <c r="B11" s="351"/>
      <c r="C11" s="351"/>
      <c r="D11" s="351"/>
      <c r="E11" s="352" t="s">
        <v>178</v>
      </c>
      <c r="F11" s="352"/>
      <c r="G11" s="353" t="s">
        <v>179</v>
      </c>
      <c r="H11" s="353"/>
      <c r="I11" s="353"/>
      <c r="J11" s="353"/>
      <c r="K11" s="353"/>
      <c r="L11" s="353"/>
      <c r="M11" s="353"/>
    </row>
    <row r="12" spans="2:13" s="67" customFormat="1" ht="43.5" customHeight="1" thickBot="1" x14ac:dyDescent="0.3">
      <c r="B12" s="351"/>
      <c r="C12" s="351"/>
      <c r="D12" s="351"/>
      <c r="E12" s="352"/>
      <c r="F12" s="352"/>
      <c r="G12" s="353"/>
      <c r="H12" s="353"/>
      <c r="I12" s="353"/>
      <c r="J12" s="353"/>
      <c r="K12" s="353"/>
      <c r="L12" s="353"/>
      <c r="M12" s="353"/>
    </row>
    <row r="13" spans="2:13" s="67" customFormat="1" ht="27.75" customHeight="1" thickBot="1" x14ac:dyDescent="0.3">
      <c r="B13" s="351"/>
      <c r="C13" s="351"/>
      <c r="D13" s="351"/>
      <c r="E13" s="352" t="s">
        <v>180</v>
      </c>
      <c r="F13" s="352"/>
      <c r="G13" s="353" t="s">
        <v>181</v>
      </c>
      <c r="H13" s="353"/>
      <c r="I13" s="353"/>
      <c r="J13" s="353"/>
      <c r="K13" s="353"/>
      <c r="L13" s="353"/>
      <c r="M13" s="353"/>
    </row>
    <row r="14" spans="2:13" s="67" customFormat="1" ht="42" customHeight="1" thickBot="1" x14ac:dyDescent="0.3">
      <c r="B14" s="351"/>
      <c r="C14" s="351"/>
      <c r="D14" s="351"/>
      <c r="E14" s="352"/>
      <c r="F14" s="352"/>
      <c r="G14" s="353"/>
      <c r="H14" s="353"/>
      <c r="I14" s="353"/>
      <c r="J14" s="353"/>
      <c r="K14" s="353"/>
      <c r="L14" s="353"/>
      <c r="M14" s="353"/>
    </row>
    <row r="15" spans="2:13" s="67" customFormat="1" ht="27.75" customHeight="1" thickBot="1" x14ac:dyDescent="0.3">
      <c r="B15" s="351"/>
      <c r="C15" s="351"/>
      <c r="D15" s="351"/>
      <c r="E15" s="354" t="s">
        <v>182</v>
      </c>
      <c r="F15" s="354"/>
      <c r="G15" s="353" t="s">
        <v>183</v>
      </c>
      <c r="H15" s="353"/>
      <c r="I15" s="353"/>
      <c r="J15" s="353"/>
      <c r="K15" s="353"/>
      <c r="L15" s="353"/>
      <c r="M15" s="353"/>
    </row>
    <row r="16" spans="2:13" s="67" customFormat="1" ht="27.75" customHeight="1" thickBot="1" x14ac:dyDescent="0.3">
      <c r="B16" s="351"/>
      <c r="C16" s="351"/>
      <c r="D16" s="351"/>
      <c r="E16" s="354"/>
      <c r="F16" s="354"/>
      <c r="G16" s="353"/>
      <c r="H16" s="353"/>
      <c r="I16" s="353"/>
      <c r="J16" s="353"/>
      <c r="K16" s="353"/>
      <c r="L16" s="353"/>
      <c r="M16" s="353"/>
    </row>
    <row r="17" spans="2:13" s="67" customFormat="1" ht="27.75" customHeight="1" thickBot="1" x14ac:dyDescent="0.3">
      <c r="B17" s="351"/>
      <c r="C17" s="351"/>
      <c r="D17" s="351"/>
      <c r="E17" s="352" t="s">
        <v>184</v>
      </c>
      <c r="F17" s="352"/>
      <c r="G17" s="353" t="s">
        <v>185</v>
      </c>
      <c r="H17" s="353"/>
      <c r="I17" s="353"/>
      <c r="J17" s="353"/>
      <c r="K17" s="353"/>
      <c r="L17" s="353"/>
      <c r="M17" s="353"/>
    </row>
    <row r="18" spans="2:13" s="67" customFormat="1" ht="27.75" customHeight="1" thickBot="1" x14ac:dyDescent="0.3">
      <c r="B18" s="351"/>
      <c r="C18" s="351"/>
      <c r="D18" s="351"/>
      <c r="E18" s="352"/>
      <c r="F18" s="352"/>
      <c r="G18" s="353"/>
      <c r="H18" s="353"/>
      <c r="I18" s="353"/>
      <c r="J18" s="353"/>
      <c r="K18" s="353"/>
      <c r="L18" s="353"/>
      <c r="M18" s="353"/>
    </row>
    <row r="19" spans="2:13" s="67" customFormat="1" ht="27.75" customHeight="1" thickBot="1" x14ac:dyDescent="0.3">
      <c r="B19" s="351"/>
      <c r="C19" s="351"/>
      <c r="D19" s="351"/>
      <c r="E19" s="352" t="s">
        <v>186</v>
      </c>
      <c r="F19" s="352"/>
      <c r="G19" s="353" t="s">
        <v>187</v>
      </c>
      <c r="H19" s="353"/>
      <c r="I19" s="353"/>
      <c r="J19" s="353"/>
      <c r="K19" s="353"/>
      <c r="L19" s="353"/>
      <c r="M19" s="353"/>
    </row>
    <row r="20" spans="2:13" s="67" customFormat="1" ht="27.75" customHeight="1" thickBot="1" x14ac:dyDescent="0.3">
      <c r="B20" s="351"/>
      <c r="C20" s="351"/>
      <c r="D20" s="351"/>
      <c r="E20" s="352"/>
      <c r="F20" s="352"/>
      <c r="G20" s="353"/>
      <c r="H20" s="353"/>
      <c r="I20" s="353"/>
      <c r="J20" s="353"/>
      <c r="K20" s="353"/>
      <c r="L20" s="353"/>
      <c r="M20" s="353"/>
    </row>
    <row r="21" spans="2:13" s="67" customFormat="1" ht="27.75" customHeight="1" thickBot="1" x14ac:dyDescent="0.3">
      <c r="B21" s="351" t="s">
        <v>188</v>
      </c>
      <c r="C21" s="351"/>
      <c r="D21" s="351"/>
      <c r="E21" s="352" t="s">
        <v>189</v>
      </c>
      <c r="F21" s="352"/>
      <c r="G21" s="353" t="s">
        <v>190</v>
      </c>
      <c r="H21" s="353"/>
      <c r="I21" s="353"/>
      <c r="J21" s="353"/>
      <c r="K21" s="353"/>
      <c r="L21" s="353"/>
      <c r="M21" s="353"/>
    </row>
    <row r="22" spans="2:13" s="67" customFormat="1" ht="27.75" customHeight="1" thickBot="1" x14ac:dyDescent="0.3">
      <c r="B22" s="351"/>
      <c r="C22" s="351"/>
      <c r="D22" s="351"/>
      <c r="E22" s="352"/>
      <c r="F22" s="352"/>
      <c r="G22" s="353"/>
      <c r="H22" s="353"/>
      <c r="I22" s="353"/>
      <c r="J22" s="353"/>
      <c r="K22" s="353"/>
      <c r="L22" s="353"/>
      <c r="M22" s="353"/>
    </row>
    <row r="23" spans="2:13" s="67" customFormat="1" ht="66" customHeight="1" thickBot="1" x14ac:dyDescent="0.3">
      <c r="B23" s="351"/>
      <c r="C23" s="351"/>
      <c r="D23" s="351"/>
      <c r="E23" s="352" t="s">
        <v>191</v>
      </c>
      <c r="F23" s="352"/>
      <c r="G23" s="353" t="s">
        <v>192</v>
      </c>
      <c r="H23" s="353"/>
      <c r="I23" s="353"/>
      <c r="J23" s="353"/>
      <c r="K23" s="353"/>
      <c r="L23" s="353"/>
      <c r="M23" s="353"/>
    </row>
    <row r="24" spans="2:13" s="67" customFormat="1" ht="27.75" customHeight="1" thickBot="1" x14ac:dyDescent="0.3">
      <c r="B24" s="351"/>
      <c r="C24" s="351"/>
      <c r="D24" s="351"/>
      <c r="E24" s="352"/>
      <c r="F24" s="352"/>
      <c r="G24" s="353"/>
      <c r="H24" s="353"/>
      <c r="I24" s="353"/>
      <c r="J24" s="353"/>
      <c r="K24" s="353"/>
      <c r="L24" s="353"/>
      <c r="M24" s="353"/>
    </row>
    <row r="25" spans="2:13" s="67" customFormat="1" ht="27.75" customHeight="1" thickBot="1" x14ac:dyDescent="0.3">
      <c r="B25" s="351"/>
      <c r="C25" s="351"/>
      <c r="D25" s="351"/>
      <c r="E25" s="352" t="s">
        <v>193</v>
      </c>
      <c r="F25" s="352"/>
      <c r="G25" s="353" t="s">
        <v>194</v>
      </c>
      <c r="H25" s="353"/>
      <c r="I25" s="353"/>
      <c r="J25" s="353"/>
      <c r="K25" s="353"/>
      <c r="L25" s="353"/>
      <c r="M25" s="353"/>
    </row>
    <row r="26" spans="2:13" s="67" customFormat="1" ht="42" customHeight="1" thickBot="1" x14ac:dyDescent="0.3">
      <c r="B26" s="351"/>
      <c r="C26" s="351"/>
      <c r="D26" s="351"/>
      <c r="E26" s="352"/>
      <c r="F26" s="352"/>
      <c r="G26" s="353"/>
      <c r="H26" s="353"/>
      <c r="I26" s="353"/>
      <c r="J26" s="353"/>
      <c r="K26" s="353"/>
      <c r="L26" s="353"/>
      <c r="M26" s="353"/>
    </row>
    <row r="27" spans="2:13" s="67" customFormat="1" ht="35.25" customHeight="1" thickBot="1" x14ac:dyDescent="0.3">
      <c r="B27" s="351"/>
      <c r="C27" s="351"/>
      <c r="D27" s="351"/>
      <c r="E27" s="352" t="s">
        <v>195</v>
      </c>
      <c r="F27" s="352"/>
      <c r="G27" s="353" t="s">
        <v>196</v>
      </c>
      <c r="H27" s="353"/>
      <c r="I27" s="353"/>
      <c r="J27" s="353"/>
      <c r="K27" s="353"/>
      <c r="L27" s="353"/>
      <c r="M27" s="353"/>
    </row>
    <row r="28" spans="2:13" s="67" customFormat="1" ht="42" customHeight="1" thickBot="1" x14ac:dyDescent="0.3">
      <c r="B28" s="351"/>
      <c r="C28" s="351"/>
      <c r="D28" s="351"/>
      <c r="E28" s="352"/>
      <c r="F28" s="352"/>
      <c r="G28" s="353"/>
      <c r="H28" s="353"/>
      <c r="I28" s="353"/>
      <c r="J28" s="353"/>
      <c r="K28" s="353"/>
      <c r="L28" s="353"/>
      <c r="M28" s="353"/>
    </row>
    <row r="29" spans="2:13" s="67" customFormat="1" ht="53.25" customHeight="1" thickBot="1" x14ac:dyDescent="0.3">
      <c r="B29" s="351"/>
      <c r="C29" s="351"/>
      <c r="D29" s="351"/>
      <c r="E29" s="352" t="s">
        <v>197</v>
      </c>
      <c r="F29" s="352"/>
      <c r="G29" s="353" t="s">
        <v>198</v>
      </c>
      <c r="H29" s="353"/>
      <c r="I29" s="353"/>
      <c r="J29" s="353"/>
      <c r="K29" s="353"/>
      <c r="L29" s="353"/>
      <c r="M29" s="353"/>
    </row>
    <row r="30" spans="2:13" s="67" customFormat="1" ht="59.25" customHeight="1" thickBot="1" x14ac:dyDescent="0.3">
      <c r="B30" s="351"/>
      <c r="C30" s="351"/>
      <c r="D30" s="351"/>
      <c r="E30" s="352"/>
      <c r="F30" s="352"/>
      <c r="G30" s="353"/>
      <c r="H30" s="353"/>
      <c r="I30" s="353"/>
      <c r="J30" s="353"/>
      <c r="K30" s="353"/>
      <c r="L30" s="353"/>
      <c r="M30" s="353"/>
    </row>
    <row r="31" spans="2:13" s="67" customFormat="1" ht="39" customHeight="1" thickBot="1" x14ac:dyDescent="0.3">
      <c r="B31" s="351"/>
      <c r="C31" s="351"/>
      <c r="D31" s="351"/>
      <c r="E31" s="354" t="s">
        <v>199</v>
      </c>
      <c r="F31" s="354"/>
      <c r="G31" s="353" t="s">
        <v>200</v>
      </c>
      <c r="H31" s="353"/>
      <c r="I31" s="353"/>
      <c r="J31" s="353"/>
      <c r="K31" s="353"/>
      <c r="L31" s="353"/>
      <c r="M31" s="353"/>
    </row>
    <row r="32" spans="2:13" s="67" customFormat="1" ht="49.5" customHeight="1" thickBot="1" x14ac:dyDescent="0.3">
      <c r="B32" s="351"/>
      <c r="C32" s="351"/>
      <c r="D32" s="351"/>
      <c r="E32" s="354"/>
      <c r="F32" s="354"/>
      <c r="G32" s="353"/>
      <c r="H32" s="353"/>
      <c r="I32" s="353"/>
      <c r="J32" s="353"/>
      <c r="K32" s="353"/>
      <c r="L32" s="353"/>
      <c r="M32" s="353"/>
    </row>
    <row r="33" spans="2:13" s="67" customFormat="1" ht="106.5" customHeight="1" thickBot="1" x14ac:dyDescent="0.3">
      <c r="B33" s="355" t="s">
        <v>201</v>
      </c>
      <c r="C33" s="356"/>
      <c r="D33" s="357"/>
      <c r="E33" s="358" t="s">
        <v>9</v>
      </c>
      <c r="F33" s="359"/>
      <c r="G33" s="360" t="s">
        <v>202</v>
      </c>
      <c r="H33" s="360" t="s">
        <v>203</v>
      </c>
      <c r="I33" s="360" t="s">
        <v>204</v>
      </c>
      <c r="J33" s="360" t="s">
        <v>205</v>
      </c>
      <c r="K33" s="360" t="s">
        <v>206</v>
      </c>
      <c r="L33" s="361" t="s">
        <v>207</v>
      </c>
      <c r="M33" s="361" t="s">
        <v>208</v>
      </c>
    </row>
    <row r="34" spans="2:13" s="67" customFormat="1" ht="105.75" customHeight="1" thickBot="1" x14ac:dyDescent="0.35">
      <c r="B34" s="362"/>
      <c r="C34" s="363"/>
      <c r="D34" s="364"/>
      <c r="E34" s="365" t="s">
        <v>209</v>
      </c>
      <c r="F34" s="366"/>
      <c r="G34" s="367" t="s">
        <v>210</v>
      </c>
      <c r="H34" s="367"/>
      <c r="I34" s="367"/>
      <c r="J34" s="367" t="s">
        <v>211</v>
      </c>
      <c r="K34" s="367" t="s">
        <v>212</v>
      </c>
      <c r="L34" s="368"/>
      <c r="M34" s="368"/>
    </row>
    <row r="35" spans="2:13" s="67" customFormat="1" ht="99.75" thickBot="1" x14ac:dyDescent="0.35">
      <c r="B35" s="362"/>
      <c r="C35" s="363"/>
      <c r="D35" s="364"/>
      <c r="E35" s="365" t="s">
        <v>213</v>
      </c>
      <c r="F35" s="366"/>
      <c r="G35" s="367" t="s">
        <v>214</v>
      </c>
      <c r="H35" s="367"/>
      <c r="I35" s="367"/>
      <c r="J35" s="367" t="s">
        <v>215</v>
      </c>
      <c r="K35" s="367" t="s">
        <v>216</v>
      </c>
      <c r="L35" s="368"/>
      <c r="M35" s="368"/>
    </row>
    <row r="36" spans="2:13" s="67" customFormat="1" ht="149.25" thickBot="1" x14ac:dyDescent="0.35">
      <c r="B36" s="362"/>
      <c r="C36" s="363"/>
      <c r="D36" s="364"/>
      <c r="E36" s="365" t="s">
        <v>217</v>
      </c>
      <c r="F36" s="366"/>
      <c r="G36" s="367" t="s">
        <v>218</v>
      </c>
      <c r="H36" s="367"/>
      <c r="I36" s="367"/>
      <c r="J36" s="367" t="s">
        <v>219</v>
      </c>
      <c r="K36" s="367" t="s">
        <v>220</v>
      </c>
      <c r="L36" s="368"/>
      <c r="M36" s="368"/>
    </row>
    <row r="37" spans="2:13" s="67" customFormat="1" ht="99.75" thickBot="1" x14ac:dyDescent="0.35">
      <c r="B37" s="362"/>
      <c r="C37" s="363"/>
      <c r="D37" s="364"/>
      <c r="E37" s="365" t="s">
        <v>221</v>
      </c>
      <c r="F37" s="366"/>
      <c r="G37" s="367" t="s">
        <v>222</v>
      </c>
      <c r="H37" s="367"/>
      <c r="I37" s="367"/>
      <c r="J37" s="367" t="s">
        <v>223</v>
      </c>
      <c r="K37" s="367" t="s">
        <v>224</v>
      </c>
      <c r="L37" s="368"/>
      <c r="M37" s="368"/>
    </row>
    <row r="38" spans="2:13" s="67" customFormat="1" ht="149.25" thickBot="1" x14ac:dyDescent="0.35">
      <c r="B38" s="362"/>
      <c r="C38" s="363"/>
      <c r="D38" s="364"/>
      <c r="E38" s="365" t="s">
        <v>225</v>
      </c>
      <c r="F38" s="366"/>
      <c r="G38" s="367" t="s">
        <v>226</v>
      </c>
      <c r="H38" s="367"/>
      <c r="I38" s="367"/>
      <c r="J38" s="367" t="s">
        <v>227</v>
      </c>
      <c r="K38" s="367" t="s">
        <v>228</v>
      </c>
      <c r="L38" s="368"/>
      <c r="M38" s="368"/>
    </row>
    <row r="39" spans="2:13" s="67" customFormat="1" ht="116.25" thickBot="1" x14ac:dyDescent="0.35">
      <c r="B39" s="362"/>
      <c r="C39" s="363"/>
      <c r="D39" s="364"/>
      <c r="E39" s="365" t="s">
        <v>229</v>
      </c>
      <c r="F39" s="366"/>
      <c r="G39" s="367" t="s">
        <v>230</v>
      </c>
      <c r="H39" s="367"/>
      <c r="I39" s="367"/>
      <c r="J39" s="367" t="s">
        <v>231</v>
      </c>
      <c r="K39" s="367" t="s">
        <v>232</v>
      </c>
      <c r="L39" s="368"/>
      <c r="M39" s="368"/>
    </row>
    <row r="40" spans="2:13" s="67" customFormat="1" ht="314.25" thickBot="1" x14ac:dyDescent="0.35">
      <c r="B40" s="362"/>
      <c r="C40" s="363"/>
      <c r="D40" s="364"/>
      <c r="E40" s="365" t="s">
        <v>233</v>
      </c>
      <c r="F40" s="366"/>
      <c r="G40" s="367" t="s">
        <v>234</v>
      </c>
      <c r="H40" s="367"/>
      <c r="I40" s="367"/>
      <c r="J40" s="367" t="s">
        <v>235</v>
      </c>
      <c r="K40" s="367" t="s">
        <v>236</v>
      </c>
      <c r="L40" s="368"/>
      <c r="M40" s="368"/>
    </row>
    <row r="41" spans="2:13" s="67" customFormat="1" ht="231.75" thickBot="1" x14ac:dyDescent="0.35">
      <c r="B41" s="362"/>
      <c r="C41" s="363"/>
      <c r="D41" s="364"/>
      <c r="E41" s="365" t="s">
        <v>237</v>
      </c>
      <c r="F41" s="366"/>
      <c r="G41" s="367" t="s">
        <v>238</v>
      </c>
      <c r="H41" s="367"/>
      <c r="I41" s="367"/>
      <c r="J41" s="367" t="s">
        <v>239</v>
      </c>
      <c r="K41" s="367" t="s">
        <v>240</v>
      </c>
      <c r="L41" s="368"/>
      <c r="M41" s="368"/>
    </row>
    <row r="42" spans="2:13" s="67" customFormat="1" ht="83.25" thickBot="1" x14ac:dyDescent="0.35">
      <c r="B42" s="362"/>
      <c r="C42" s="363"/>
      <c r="D42" s="364"/>
      <c r="E42" s="365" t="s">
        <v>241</v>
      </c>
      <c r="F42" s="366"/>
      <c r="G42" s="367" t="s">
        <v>242</v>
      </c>
      <c r="H42" s="367"/>
      <c r="I42" s="367"/>
      <c r="J42" s="367"/>
      <c r="K42" s="367" t="s">
        <v>243</v>
      </c>
      <c r="L42" s="368"/>
      <c r="M42" s="368"/>
    </row>
    <row r="43" spans="2:13" s="67" customFormat="1" ht="83.25" thickBot="1" x14ac:dyDescent="0.35">
      <c r="B43" s="362"/>
      <c r="C43" s="363"/>
      <c r="D43" s="364"/>
      <c r="E43" s="365" t="s">
        <v>244</v>
      </c>
      <c r="F43" s="366"/>
      <c r="G43" s="367" t="s">
        <v>245</v>
      </c>
      <c r="H43" s="367"/>
      <c r="I43" s="367"/>
      <c r="J43" s="367" t="s">
        <v>246</v>
      </c>
      <c r="K43" s="367" t="s">
        <v>247</v>
      </c>
      <c r="L43" s="368"/>
      <c r="M43" s="368"/>
    </row>
    <row r="44" spans="2:13" s="67" customFormat="1" ht="336" customHeight="1" thickBot="1" x14ac:dyDescent="0.35">
      <c r="B44" s="362"/>
      <c r="C44" s="363"/>
      <c r="D44" s="364"/>
      <c r="E44" s="365" t="s">
        <v>248</v>
      </c>
      <c r="F44" s="366"/>
      <c r="G44" s="367" t="s">
        <v>249</v>
      </c>
      <c r="H44" s="367"/>
      <c r="I44" s="367"/>
      <c r="J44" s="367" t="s">
        <v>250</v>
      </c>
      <c r="K44" s="367" t="s">
        <v>251</v>
      </c>
      <c r="L44" s="368"/>
      <c r="M44" s="368"/>
    </row>
    <row r="45" spans="2:13" s="67" customFormat="1" ht="83.25" thickBot="1" x14ac:dyDescent="0.35">
      <c r="B45" s="362"/>
      <c r="C45" s="363"/>
      <c r="D45" s="364"/>
      <c r="E45" s="365" t="s">
        <v>252</v>
      </c>
      <c r="F45" s="366"/>
      <c r="G45" s="367" t="s">
        <v>253</v>
      </c>
      <c r="H45" s="367"/>
      <c r="I45" s="367"/>
      <c r="J45" s="367" t="s">
        <v>254</v>
      </c>
      <c r="K45" s="367" t="s">
        <v>255</v>
      </c>
      <c r="L45" s="368"/>
      <c r="M45" s="368"/>
    </row>
    <row r="46" spans="2:13" s="67" customFormat="1" ht="116.25" thickBot="1" x14ac:dyDescent="0.35">
      <c r="B46" s="362"/>
      <c r="C46" s="363"/>
      <c r="D46" s="364"/>
      <c r="E46" s="365" t="s">
        <v>256</v>
      </c>
      <c r="F46" s="366"/>
      <c r="G46" s="367" t="s">
        <v>257</v>
      </c>
      <c r="H46" s="369"/>
      <c r="I46" s="369"/>
      <c r="J46" s="367" t="s">
        <v>258</v>
      </c>
      <c r="K46" s="370" t="s">
        <v>259</v>
      </c>
      <c r="L46" s="368"/>
      <c r="M46" s="368"/>
    </row>
    <row r="47" spans="2:13" s="67" customFormat="1" ht="215.25" thickBot="1" x14ac:dyDescent="0.35">
      <c r="B47" s="362"/>
      <c r="C47" s="363"/>
      <c r="D47" s="364"/>
      <c r="E47" s="365" t="s">
        <v>260</v>
      </c>
      <c r="F47" s="366"/>
      <c r="G47" s="367" t="s">
        <v>261</v>
      </c>
      <c r="H47" s="369"/>
      <c r="I47" s="369"/>
      <c r="J47" s="367" t="s">
        <v>262</v>
      </c>
      <c r="K47" s="370" t="s">
        <v>259</v>
      </c>
      <c r="L47" s="368"/>
      <c r="M47" s="368"/>
    </row>
    <row r="48" spans="2:13" s="67" customFormat="1" ht="149.25" thickBot="1" x14ac:dyDescent="0.35">
      <c r="B48" s="362"/>
      <c r="C48" s="363"/>
      <c r="D48" s="364"/>
      <c r="E48" s="365" t="s">
        <v>263</v>
      </c>
      <c r="F48" s="366"/>
      <c r="G48" s="367" t="s">
        <v>264</v>
      </c>
      <c r="H48" s="369"/>
      <c r="I48" s="369"/>
      <c r="J48" s="367" t="s">
        <v>265</v>
      </c>
      <c r="K48" s="370" t="s">
        <v>266</v>
      </c>
      <c r="L48" s="368"/>
      <c r="M48" s="368"/>
    </row>
    <row r="49" spans="2:13" s="67" customFormat="1" ht="116.25" thickBot="1" x14ac:dyDescent="0.35">
      <c r="B49" s="362"/>
      <c r="C49" s="363"/>
      <c r="D49" s="364"/>
      <c r="E49" s="365" t="s">
        <v>267</v>
      </c>
      <c r="F49" s="366"/>
      <c r="G49" s="367" t="s">
        <v>268</v>
      </c>
      <c r="H49" s="369"/>
      <c r="I49" s="369"/>
      <c r="J49" s="367" t="s">
        <v>269</v>
      </c>
      <c r="K49" s="370" t="s">
        <v>270</v>
      </c>
      <c r="L49" s="368"/>
      <c r="M49" s="368"/>
    </row>
    <row r="50" spans="2:13" s="67" customFormat="1" ht="52.5" customHeight="1" x14ac:dyDescent="0.25">
      <c r="B50" s="104"/>
      <c r="C50" s="105"/>
      <c r="D50" s="105"/>
      <c r="E50" s="105"/>
      <c r="F50" s="105"/>
      <c r="G50" s="105"/>
      <c r="H50" s="105"/>
      <c r="I50" s="105"/>
      <c r="J50" s="105"/>
      <c r="K50" s="105"/>
      <c r="L50" s="105"/>
      <c r="M50" s="106"/>
    </row>
    <row r="51" spans="2:13" s="67" customFormat="1" ht="18.75" x14ac:dyDescent="0.3">
      <c r="B51" s="104"/>
      <c r="C51" s="276"/>
      <c r="D51" s="276"/>
      <c r="E51" s="271"/>
      <c r="F51" s="271"/>
      <c r="G51" s="271"/>
      <c r="H51" s="271"/>
      <c r="I51" s="271"/>
      <c r="J51" s="105"/>
      <c r="K51" s="105"/>
      <c r="L51" s="105"/>
      <c r="M51" s="106"/>
    </row>
    <row r="52" spans="2:13" s="67" customFormat="1" x14ac:dyDescent="0.25">
      <c r="B52" s="104"/>
      <c r="C52" s="105"/>
      <c r="D52" s="105"/>
      <c r="E52" s="105"/>
      <c r="F52" s="105"/>
      <c r="G52" s="105"/>
      <c r="H52" s="105"/>
      <c r="I52" s="105"/>
      <c r="J52" s="105"/>
      <c r="K52" s="105"/>
      <c r="L52" s="105"/>
      <c r="M52" s="106"/>
    </row>
    <row r="53" spans="2:13" s="67" customFormat="1" ht="15.75" thickBot="1" x14ac:dyDescent="0.3">
      <c r="B53" s="288"/>
      <c r="C53" s="289"/>
      <c r="D53" s="289"/>
      <c r="E53" s="289"/>
      <c r="F53" s="289"/>
      <c r="G53" s="289"/>
      <c r="H53" s="289"/>
      <c r="I53" s="289"/>
      <c r="J53" s="289"/>
      <c r="K53" s="289"/>
      <c r="L53" s="289"/>
      <c r="M53" s="290"/>
    </row>
  </sheetData>
  <sheetProtection algorithmName="SHA-512" hashValue="6HyIBtBSuSyKImarWQ8PhYaJM6hBXkF/N0Dy044TT2bQ1/mcbUKRgEmyln0r9pQAeng1lXWHimCzvWFI0K5uvg==" saltValue="DLowsRB0UxhgcRxDbMIY0A==" spinCount="100000" sheet="1" objects="1" scenarios="1" selectLockedCells="1"/>
  <mergeCells count="6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 ref="B8:M8"/>
    <mergeCell ref="B9:D20"/>
    <mergeCell ref="E9:F10"/>
    <mergeCell ref="E11:F12"/>
    <mergeCell ref="E13:F14"/>
    <mergeCell ref="E15:F16"/>
    <mergeCell ref="E17:F18"/>
    <mergeCell ref="E19:F20"/>
    <mergeCell ref="G31:M32"/>
    <mergeCell ref="G9:M10"/>
    <mergeCell ref="G11:M12"/>
    <mergeCell ref="G13:M14"/>
    <mergeCell ref="G15:M16"/>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2"/>
  <sheetViews>
    <sheetView topLeftCell="B3" zoomScale="60" zoomScaleNormal="60" workbookViewId="0">
      <pane xSplit="5" ySplit="9" topLeftCell="G12" activePane="bottomRight" state="frozen"/>
      <selection activeCell="B3" sqref="B3"/>
      <selection pane="topRight" activeCell="G3" sqref="G3"/>
      <selection pane="bottomLeft" activeCell="B12" sqref="B12"/>
      <selection pane="bottomRight" activeCell="J42" sqref="J42:K43"/>
    </sheetView>
  </sheetViews>
  <sheetFormatPr baseColWidth="10" defaultColWidth="11.42578125" defaultRowHeight="15" x14ac:dyDescent="0.25"/>
  <cols>
    <col min="1" max="1" width="7.140625" style="67" customWidth="1"/>
    <col min="2" max="2" width="17.7109375" style="67" customWidth="1"/>
    <col min="3" max="3" width="40.7109375" style="67" customWidth="1"/>
    <col min="4" max="4" width="59.28515625" style="67" customWidth="1"/>
    <col min="5" max="5" width="33" style="67" customWidth="1"/>
    <col min="6" max="6" width="6.5703125" style="67" customWidth="1"/>
    <col min="7" max="7" width="69.5703125" style="67" customWidth="1"/>
    <col min="8" max="8" width="28" style="67" customWidth="1"/>
    <col min="9" max="9" width="29.7109375" style="67" customWidth="1"/>
    <col min="10" max="10" width="25" style="67" customWidth="1"/>
    <col min="11" max="11" width="16.140625" style="67" customWidth="1"/>
    <col min="12" max="12" width="28" style="67" customWidth="1"/>
    <col min="13" max="13" width="23.28515625" style="67" customWidth="1"/>
    <col min="14" max="14" width="8.42578125" style="67" customWidth="1"/>
    <col min="15" max="15" width="7.85546875" style="67" customWidth="1"/>
    <col min="16" max="16" width="10.28515625" style="67" customWidth="1"/>
    <col min="17" max="17" width="10.85546875" style="67" customWidth="1"/>
    <col min="18" max="16384" width="11.42578125" style="67"/>
  </cols>
  <sheetData>
    <row r="2" spans="2:17" s="67" customFormat="1" ht="15.75" thickBot="1" x14ac:dyDescent="0.3"/>
    <row r="3" spans="2:17" s="76" customFormat="1" ht="39" customHeight="1" x14ac:dyDescent="0.25">
      <c r="B3" s="371"/>
      <c r="C3" s="372"/>
      <c r="D3" s="373" t="s">
        <v>0</v>
      </c>
      <c r="E3" s="374" t="s">
        <v>1</v>
      </c>
      <c r="F3" s="375"/>
      <c r="G3" s="375"/>
      <c r="H3" s="375"/>
      <c r="I3" s="375"/>
      <c r="J3" s="375"/>
      <c r="K3" s="376"/>
      <c r="L3" s="70" t="s">
        <v>2</v>
      </c>
      <c r="M3" s="70"/>
      <c r="N3" s="377"/>
      <c r="O3" s="74"/>
      <c r="P3" s="74"/>
      <c r="Q3" s="378"/>
    </row>
    <row r="4" spans="2:17" s="76" customFormat="1" ht="27.75" customHeight="1" x14ac:dyDescent="0.25">
      <c r="B4" s="379"/>
      <c r="C4" s="380"/>
      <c r="D4" s="381" t="s">
        <v>3</v>
      </c>
      <c r="E4" s="382" t="s">
        <v>4</v>
      </c>
      <c r="F4" s="383"/>
      <c r="G4" s="383"/>
      <c r="H4" s="383"/>
      <c r="I4" s="383"/>
      <c r="J4" s="383"/>
      <c r="K4" s="384"/>
      <c r="L4" s="79" t="s">
        <v>5</v>
      </c>
      <c r="M4" s="79"/>
      <c r="N4" s="298"/>
      <c r="O4" s="83"/>
      <c r="P4" s="83"/>
      <c r="Q4" s="385"/>
    </row>
    <row r="5" spans="2:17" s="76" customFormat="1" ht="27.75" customHeight="1" x14ac:dyDescent="0.25">
      <c r="B5" s="379"/>
      <c r="C5" s="380"/>
      <c r="D5" s="381" t="s">
        <v>6</v>
      </c>
      <c r="E5" s="382" t="s">
        <v>7</v>
      </c>
      <c r="F5" s="383"/>
      <c r="G5" s="383"/>
      <c r="H5" s="383"/>
      <c r="I5" s="383"/>
      <c r="J5" s="383"/>
      <c r="K5" s="384"/>
      <c r="L5" s="86" t="s">
        <v>8</v>
      </c>
      <c r="M5" s="87"/>
      <c r="N5" s="88"/>
      <c r="O5" s="386"/>
      <c r="P5" s="386"/>
      <c r="Q5" s="89"/>
    </row>
    <row r="6" spans="2:17" s="76" customFormat="1" ht="42" customHeight="1" thickBot="1" x14ac:dyDescent="0.3">
      <c r="B6" s="387"/>
      <c r="C6" s="388"/>
      <c r="D6" s="389" t="s">
        <v>9</v>
      </c>
      <c r="E6" s="339" t="s">
        <v>10</v>
      </c>
      <c r="F6" s="340"/>
      <c r="G6" s="340"/>
      <c r="H6" s="340"/>
      <c r="I6" s="340"/>
      <c r="J6" s="340"/>
      <c r="K6" s="341"/>
      <c r="L6" s="94"/>
      <c r="M6" s="95"/>
      <c r="N6" s="96"/>
      <c r="O6" s="390"/>
      <c r="P6" s="390"/>
      <c r="Q6" s="97"/>
    </row>
    <row r="7" spans="2:17" s="67" customFormat="1" ht="23.25" customHeight="1" thickBot="1" x14ac:dyDescent="0.3">
      <c r="B7" s="98" t="s">
        <v>271</v>
      </c>
      <c r="C7" s="99"/>
      <c r="D7" s="99"/>
      <c r="E7" s="99"/>
      <c r="F7" s="99"/>
      <c r="G7" s="99"/>
      <c r="H7" s="99"/>
      <c r="I7" s="99"/>
      <c r="J7" s="99"/>
      <c r="K7" s="99"/>
      <c r="L7" s="99"/>
      <c r="M7" s="99"/>
      <c r="N7" s="99"/>
      <c r="O7" s="99"/>
      <c r="P7" s="99"/>
      <c r="Q7" s="100"/>
    </row>
    <row r="8" spans="2:17" s="67" customFormat="1" ht="48" customHeight="1" x14ac:dyDescent="0.25">
      <c r="B8" s="391" t="s">
        <v>272</v>
      </c>
      <c r="C8" s="392"/>
      <c r="D8" s="392"/>
      <c r="E8" s="392"/>
      <c r="F8" s="392"/>
      <c r="G8" s="392"/>
      <c r="H8" s="392"/>
      <c r="I8" s="392"/>
      <c r="J8" s="392"/>
      <c r="K8" s="392"/>
      <c r="L8" s="392"/>
      <c r="M8" s="392"/>
      <c r="N8" s="392"/>
      <c r="O8" s="392"/>
      <c r="P8" s="392"/>
      <c r="Q8" s="393"/>
    </row>
    <row r="9" spans="2:17" s="67" customFormat="1" ht="27.75" customHeight="1" x14ac:dyDescent="0.25">
      <c r="B9" s="394" t="s">
        <v>273</v>
      </c>
      <c r="C9" s="395"/>
      <c r="D9" s="395"/>
      <c r="E9" s="395"/>
      <c r="F9" s="395"/>
      <c r="G9" s="395"/>
      <c r="H9" s="395"/>
      <c r="I9" s="395"/>
      <c r="J9" s="395"/>
      <c r="K9" s="395"/>
      <c r="L9" s="395"/>
      <c r="M9" s="395"/>
      <c r="N9" s="395"/>
      <c r="O9" s="395"/>
      <c r="P9" s="395"/>
      <c r="Q9" s="396"/>
    </row>
    <row r="10" spans="2:17" s="67" customFormat="1" ht="36" customHeight="1" x14ac:dyDescent="0.25">
      <c r="B10" s="397" t="s">
        <v>9</v>
      </c>
      <c r="C10" s="398"/>
      <c r="D10" s="399" t="s">
        <v>274</v>
      </c>
      <c r="E10" s="399" t="s">
        <v>275</v>
      </c>
      <c r="F10" s="146" t="s">
        <v>276</v>
      </c>
      <c r="G10" s="146"/>
      <c r="H10" s="400" t="s">
        <v>277</v>
      </c>
      <c r="I10" s="401"/>
      <c r="J10" s="400" t="s">
        <v>278</v>
      </c>
      <c r="K10" s="401"/>
      <c r="L10" s="402" t="s">
        <v>279</v>
      </c>
      <c r="M10" s="403"/>
      <c r="N10" s="404" t="s">
        <v>280</v>
      </c>
      <c r="O10" s="405"/>
      <c r="P10" s="405"/>
      <c r="Q10" s="406"/>
    </row>
    <row r="11" spans="2:17" s="67" customFormat="1" ht="46.5" customHeight="1" x14ac:dyDescent="0.25">
      <c r="B11" s="397"/>
      <c r="C11" s="398"/>
      <c r="D11" s="407"/>
      <c r="E11" s="407"/>
      <c r="F11" s="146"/>
      <c r="G11" s="146"/>
      <c r="H11" s="408"/>
      <c r="I11" s="409"/>
      <c r="J11" s="408"/>
      <c r="K11" s="409"/>
      <c r="L11" s="410"/>
      <c r="M11" s="411"/>
      <c r="N11" s="412" t="s">
        <v>281</v>
      </c>
      <c r="O11" s="412" t="s">
        <v>282</v>
      </c>
      <c r="P11" s="412" t="s">
        <v>283</v>
      </c>
      <c r="Q11" s="413" t="s">
        <v>284</v>
      </c>
    </row>
    <row r="12" spans="2:17" s="67" customFormat="1" ht="16.5" customHeight="1" x14ac:dyDescent="0.25">
      <c r="B12" s="414" t="str">
        <f>'2 - CONTEXTO'!E34</f>
        <v>Direccionamiento Estratégico</v>
      </c>
      <c r="C12" s="415"/>
      <c r="D12" s="416" t="s">
        <v>285</v>
      </c>
      <c r="E12" s="417" t="str">
        <f>'2 - CONTEXTO'!K34</f>
        <v>1. Oficina del Planeación.
2. Dirección General.</v>
      </c>
      <c r="F12" s="418">
        <v>1</v>
      </c>
      <c r="G12" s="166" t="s">
        <v>286</v>
      </c>
      <c r="H12" s="166" t="s">
        <v>287</v>
      </c>
      <c r="I12" s="419"/>
      <c r="J12" s="166"/>
      <c r="K12" s="166"/>
      <c r="L12" s="166" t="s">
        <v>288</v>
      </c>
      <c r="M12" s="419"/>
      <c r="N12" s="420"/>
      <c r="O12" s="420"/>
      <c r="P12" s="420"/>
      <c r="Q12" s="420"/>
    </row>
    <row r="13" spans="2:17" s="67" customFormat="1" ht="16.5" customHeight="1" x14ac:dyDescent="0.25">
      <c r="B13" s="421"/>
      <c r="C13" s="422"/>
      <c r="D13" s="423"/>
      <c r="E13" s="424"/>
      <c r="F13" s="418"/>
      <c r="G13" s="166"/>
      <c r="H13" s="166" t="s">
        <v>289</v>
      </c>
      <c r="I13" s="419"/>
      <c r="J13" s="166"/>
      <c r="K13" s="166"/>
      <c r="L13" s="166" t="s">
        <v>290</v>
      </c>
      <c r="M13" s="419"/>
      <c r="N13" s="420"/>
      <c r="O13" s="420"/>
      <c r="P13" s="420"/>
      <c r="Q13" s="420"/>
    </row>
    <row r="14" spans="2:17" s="67" customFormat="1" ht="16.5" customHeight="1" x14ac:dyDescent="0.25">
      <c r="B14" s="421"/>
      <c r="C14" s="422"/>
      <c r="D14" s="423"/>
      <c r="E14" s="424"/>
      <c r="F14" s="418">
        <v>2</v>
      </c>
      <c r="G14" s="166" t="s">
        <v>291</v>
      </c>
      <c r="H14" s="166" t="s">
        <v>292</v>
      </c>
      <c r="I14" s="419"/>
      <c r="J14" s="166"/>
      <c r="K14" s="166"/>
      <c r="L14" s="166" t="s">
        <v>293</v>
      </c>
      <c r="M14" s="419"/>
      <c r="N14" s="420"/>
      <c r="O14" s="420"/>
      <c r="P14" s="420"/>
      <c r="Q14" s="420"/>
    </row>
    <row r="15" spans="2:17" s="67" customFormat="1" ht="16.5" customHeight="1" x14ac:dyDescent="0.25">
      <c r="B15" s="421"/>
      <c r="C15" s="422"/>
      <c r="D15" s="423"/>
      <c r="E15" s="424"/>
      <c r="F15" s="418"/>
      <c r="G15" s="166"/>
      <c r="H15" s="166" t="s">
        <v>294</v>
      </c>
      <c r="I15" s="419"/>
      <c r="J15" s="166"/>
      <c r="K15" s="166"/>
      <c r="L15" s="166" t="s">
        <v>295</v>
      </c>
      <c r="M15" s="419"/>
      <c r="N15" s="420"/>
      <c r="O15" s="420"/>
      <c r="P15" s="420"/>
      <c r="Q15" s="420"/>
    </row>
    <row r="16" spans="2:17" s="67" customFormat="1" ht="16.5" customHeight="1" x14ac:dyDescent="0.25">
      <c r="B16" s="421"/>
      <c r="C16" s="422"/>
      <c r="D16" s="423"/>
      <c r="E16" s="424"/>
      <c r="F16" s="418">
        <v>3</v>
      </c>
      <c r="G16" s="166" t="s">
        <v>296</v>
      </c>
      <c r="H16" s="166" t="s">
        <v>297</v>
      </c>
      <c r="I16" s="419"/>
      <c r="J16" s="166"/>
      <c r="K16" s="166"/>
      <c r="L16" s="166" t="s">
        <v>298</v>
      </c>
      <c r="M16" s="419"/>
      <c r="N16" s="420"/>
      <c r="O16" s="420"/>
      <c r="P16" s="420"/>
      <c r="Q16" s="420"/>
    </row>
    <row r="17" spans="2:17" s="67" customFormat="1" ht="16.5" customHeight="1" x14ac:dyDescent="0.25">
      <c r="B17" s="421"/>
      <c r="C17" s="422"/>
      <c r="D17" s="423"/>
      <c r="E17" s="424"/>
      <c r="F17" s="418"/>
      <c r="G17" s="166"/>
      <c r="H17" s="166" t="s">
        <v>299</v>
      </c>
      <c r="I17" s="419"/>
      <c r="J17" s="166"/>
      <c r="K17" s="166"/>
      <c r="L17" s="166" t="s">
        <v>300</v>
      </c>
      <c r="M17" s="419"/>
      <c r="N17" s="420"/>
      <c r="O17" s="420"/>
      <c r="P17" s="420"/>
      <c r="Q17" s="420"/>
    </row>
    <row r="18" spans="2:17" s="67" customFormat="1" ht="16.5" customHeight="1" x14ac:dyDescent="0.25">
      <c r="B18" s="421"/>
      <c r="C18" s="422"/>
      <c r="D18" s="423"/>
      <c r="E18" s="424"/>
      <c r="F18" s="418">
        <v>4</v>
      </c>
      <c r="G18" s="166" t="s">
        <v>301</v>
      </c>
      <c r="H18" s="166" t="s">
        <v>302</v>
      </c>
      <c r="I18" s="419"/>
      <c r="J18" s="166"/>
      <c r="K18" s="166"/>
      <c r="L18" s="166" t="s">
        <v>303</v>
      </c>
      <c r="M18" s="419"/>
      <c r="N18" s="420"/>
      <c r="O18" s="420"/>
      <c r="P18" s="420"/>
      <c r="Q18" s="420"/>
    </row>
    <row r="19" spans="2:17" s="67" customFormat="1" ht="16.5" customHeight="1" x14ac:dyDescent="0.25">
      <c r="B19" s="421"/>
      <c r="C19" s="422"/>
      <c r="D19" s="423"/>
      <c r="E19" s="424"/>
      <c r="F19" s="418"/>
      <c r="G19" s="166"/>
      <c r="H19" s="166" t="s">
        <v>304</v>
      </c>
      <c r="I19" s="419"/>
      <c r="J19" s="166"/>
      <c r="K19" s="166"/>
      <c r="L19" s="166" t="s">
        <v>305</v>
      </c>
      <c r="M19" s="419"/>
      <c r="N19" s="420"/>
      <c r="O19" s="420"/>
      <c r="P19" s="420"/>
      <c r="Q19" s="420"/>
    </row>
    <row r="20" spans="2:17" s="67" customFormat="1" ht="16.5" customHeight="1" x14ac:dyDescent="0.25">
      <c r="B20" s="421"/>
      <c r="C20" s="422"/>
      <c r="D20" s="423"/>
      <c r="E20" s="424"/>
      <c r="F20" s="418">
        <v>5</v>
      </c>
      <c r="G20" s="166" t="s">
        <v>306</v>
      </c>
      <c r="H20" s="166" t="s">
        <v>307</v>
      </c>
      <c r="I20" s="419"/>
      <c r="J20" s="166"/>
      <c r="K20" s="166"/>
      <c r="L20" s="166" t="s">
        <v>308</v>
      </c>
      <c r="M20" s="419"/>
      <c r="N20" s="420"/>
      <c r="O20" s="420"/>
      <c r="P20" s="420"/>
      <c r="Q20" s="420"/>
    </row>
    <row r="21" spans="2:17" s="67" customFormat="1" ht="16.5" customHeight="1" x14ac:dyDescent="0.25">
      <c r="B21" s="425"/>
      <c r="C21" s="426"/>
      <c r="D21" s="427"/>
      <c r="E21" s="428"/>
      <c r="F21" s="418"/>
      <c r="G21" s="166"/>
      <c r="H21" s="166" t="s">
        <v>309</v>
      </c>
      <c r="I21" s="419"/>
      <c r="J21" s="166"/>
      <c r="K21" s="166"/>
      <c r="L21" s="166" t="s">
        <v>310</v>
      </c>
      <c r="M21" s="419"/>
      <c r="N21" s="420"/>
      <c r="O21" s="420"/>
      <c r="P21" s="420"/>
      <c r="Q21" s="420"/>
    </row>
    <row r="22" spans="2:17" s="67" customFormat="1" ht="16.5" customHeight="1" x14ac:dyDescent="0.25">
      <c r="B22" s="429" t="str">
        <f>'2 - CONTEXTO'!E35</f>
        <v>Comunicación y Gestión con Grupos de Interés.</v>
      </c>
      <c r="C22" s="430"/>
      <c r="D22" s="416" t="s">
        <v>311</v>
      </c>
      <c r="E22" s="417" t="str">
        <f>'2 - CONTEXTO'!K35</f>
        <v>1. Dirección General.
2. Secretaría General.
3. Oficina de Planeación.
4. Oficina Jurídica.
5. Oficina del Inspector de la Gestión de Tierras.
6. Oficina de Control Interno.</v>
      </c>
      <c r="F22" s="418">
        <v>1</v>
      </c>
      <c r="G22" s="166" t="s">
        <v>286</v>
      </c>
      <c r="H22" s="166" t="s">
        <v>287</v>
      </c>
      <c r="I22" s="419"/>
      <c r="J22" s="166"/>
      <c r="K22" s="166"/>
      <c r="L22" s="166" t="s">
        <v>288</v>
      </c>
      <c r="M22" s="419"/>
      <c r="N22" s="420"/>
      <c r="O22" s="420"/>
      <c r="P22" s="420"/>
      <c r="Q22" s="420"/>
    </row>
    <row r="23" spans="2:17" s="67" customFormat="1" ht="16.5" customHeight="1" x14ac:dyDescent="0.25">
      <c r="B23" s="431"/>
      <c r="C23" s="432"/>
      <c r="D23" s="423"/>
      <c r="E23" s="424"/>
      <c r="F23" s="418"/>
      <c r="G23" s="166"/>
      <c r="H23" s="166" t="s">
        <v>289</v>
      </c>
      <c r="I23" s="419"/>
      <c r="J23" s="166"/>
      <c r="K23" s="166"/>
      <c r="L23" s="166" t="s">
        <v>290</v>
      </c>
      <c r="M23" s="419"/>
      <c r="N23" s="420"/>
      <c r="O23" s="420"/>
      <c r="P23" s="420"/>
      <c r="Q23" s="420"/>
    </row>
    <row r="24" spans="2:17" s="67" customFormat="1" ht="16.5" customHeight="1" x14ac:dyDescent="0.25">
      <c r="B24" s="431"/>
      <c r="C24" s="432"/>
      <c r="D24" s="423"/>
      <c r="E24" s="424"/>
      <c r="F24" s="418">
        <v>2</v>
      </c>
      <c r="G24" s="166" t="s">
        <v>291</v>
      </c>
      <c r="H24" s="166" t="s">
        <v>292</v>
      </c>
      <c r="I24" s="419"/>
      <c r="J24" s="166"/>
      <c r="K24" s="166"/>
      <c r="L24" s="166" t="s">
        <v>293</v>
      </c>
      <c r="M24" s="419"/>
      <c r="N24" s="420"/>
      <c r="O24" s="420"/>
      <c r="P24" s="420"/>
      <c r="Q24" s="420"/>
    </row>
    <row r="25" spans="2:17" s="67" customFormat="1" ht="16.5" customHeight="1" x14ac:dyDescent="0.25">
      <c r="B25" s="431"/>
      <c r="C25" s="432"/>
      <c r="D25" s="423"/>
      <c r="E25" s="424"/>
      <c r="F25" s="418"/>
      <c r="G25" s="166"/>
      <c r="H25" s="166" t="s">
        <v>294</v>
      </c>
      <c r="I25" s="419"/>
      <c r="J25" s="166"/>
      <c r="K25" s="166"/>
      <c r="L25" s="166" t="s">
        <v>295</v>
      </c>
      <c r="M25" s="419"/>
      <c r="N25" s="420"/>
      <c r="O25" s="420"/>
      <c r="P25" s="420"/>
      <c r="Q25" s="420"/>
    </row>
    <row r="26" spans="2:17" s="67" customFormat="1" ht="16.5" customHeight="1" x14ac:dyDescent="0.25">
      <c r="B26" s="431"/>
      <c r="C26" s="432"/>
      <c r="D26" s="423"/>
      <c r="E26" s="424"/>
      <c r="F26" s="418">
        <v>3</v>
      </c>
      <c r="G26" s="166" t="s">
        <v>296</v>
      </c>
      <c r="H26" s="166" t="s">
        <v>297</v>
      </c>
      <c r="I26" s="419"/>
      <c r="J26" s="166"/>
      <c r="K26" s="166"/>
      <c r="L26" s="166" t="s">
        <v>298</v>
      </c>
      <c r="M26" s="419"/>
      <c r="N26" s="420"/>
      <c r="O26" s="420"/>
      <c r="P26" s="420"/>
      <c r="Q26" s="420"/>
    </row>
    <row r="27" spans="2:17" s="67" customFormat="1" ht="16.5" customHeight="1" x14ac:dyDescent="0.25">
      <c r="B27" s="431"/>
      <c r="C27" s="432"/>
      <c r="D27" s="423"/>
      <c r="E27" s="424"/>
      <c r="F27" s="418"/>
      <c r="G27" s="166"/>
      <c r="H27" s="166" t="s">
        <v>299</v>
      </c>
      <c r="I27" s="419"/>
      <c r="J27" s="166"/>
      <c r="K27" s="166"/>
      <c r="L27" s="166" t="s">
        <v>300</v>
      </c>
      <c r="M27" s="419"/>
      <c r="N27" s="420"/>
      <c r="O27" s="420"/>
      <c r="P27" s="420"/>
      <c r="Q27" s="420"/>
    </row>
    <row r="28" spans="2:17" s="67" customFormat="1" ht="16.5" customHeight="1" x14ac:dyDescent="0.25">
      <c r="B28" s="431"/>
      <c r="C28" s="432"/>
      <c r="D28" s="423"/>
      <c r="E28" s="424"/>
      <c r="F28" s="418">
        <v>4</v>
      </c>
      <c r="G28" s="166" t="s">
        <v>301</v>
      </c>
      <c r="H28" s="166" t="s">
        <v>302</v>
      </c>
      <c r="I28" s="419"/>
      <c r="J28" s="166"/>
      <c r="K28" s="166"/>
      <c r="L28" s="166" t="s">
        <v>303</v>
      </c>
      <c r="M28" s="419"/>
      <c r="N28" s="420"/>
      <c r="O28" s="420"/>
      <c r="P28" s="420"/>
      <c r="Q28" s="420"/>
    </row>
    <row r="29" spans="2:17" s="67" customFormat="1" ht="16.5" customHeight="1" x14ac:dyDescent="0.25">
      <c r="B29" s="431"/>
      <c r="C29" s="432"/>
      <c r="D29" s="423"/>
      <c r="E29" s="424"/>
      <c r="F29" s="418"/>
      <c r="G29" s="166"/>
      <c r="H29" s="166" t="s">
        <v>304</v>
      </c>
      <c r="I29" s="419"/>
      <c r="J29" s="166"/>
      <c r="K29" s="166"/>
      <c r="L29" s="166" t="s">
        <v>305</v>
      </c>
      <c r="M29" s="419"/>
      <c r="N29" s="420"/>
      <c r="O29" s="420"/>
      <c r="P29" s="420"/>
      <c r="Q29" s="420"/>
    </row>
    <row r="30" spans="2:17" s="67" customFormat="1" ht="16.5" customHeight="1" x14ac:dyDescent="0.25">
      <c r="B30" s="431"/>
      <c r="C30" s="432"/>
      <c r="D30" s="423"/>
      <c r="E30" s="424"/>
      <c r="F30" s="418">
        <v>5</v>
      </c>
      <c r="G30" s="166" t="s">
        <v>306</v>
      </c>
      <c r="H30" s="166" t="s">
        <v>307</v>
      </c>
      <c r="I30" s="419"/>
      <c r="J30" s="166"/>
      <c r="K30" s="166"/>
      <c r="L30" s="166" t="s">
        <v>308</v>
      </c>
      <c r="M30" s="419"/>
      <c r="N30" s="420"/>
      <c r="O30" s="420"/>
      <c r="P30" s="420"/>
      <c r="Q30" s="420"/>
    </row>
    <row r="31" spans="2:17" s="67" customFormat="1" ht="16.5" customHeight="1" x14ac:dyDescent="0.25">
      <c r="B31" s="433"/>
      <c r="C31" s="434"/>
      <c r="D31" s="427"/>
      <c r="E31" s="428"/>
      <c r="F31" s="418"/>
      <c r="G31" s="166"/>
      <c r="H31" s="166" t="s">
        <v>309</v>
      </c>
      <c r="I31" s="419"/>
      <c r="J31" s="166"/>
      <c r="K31" s="166"/>
      <c r="L31" s="166" t="s">
        <v>310</v>
      </c>
      <c r="M31" s="419"/>
      <c r="N31" s="420"/>
      <c r="O31" s="420"/>
      <c r="P31" s="420"/>
      <c r="Q31" s="420"/>
    </row>
    <row r="32" spans="2:17" s="67" customFormat="1" ht="16.5" customHeight="1" x14ac:dyDescent="0.25">
      <c r="B32" s="429" t="str">
        <f>'2 - CONTEXTO'!E36</f>
        <v>Inteligencia de la información.</v>
      </c>
      <c r="C32" s="430"/>
      <c r="D32" s="416" t="s">
        <v>312</v>
      </c>
      <c r="E32" s="416" t="str">
        <f>'2 - CONTEXTO'!K36</f>
        <v>1. Dirección de Gestión del Ordenamiento Social de la Propiedad.
2. Oficina de Planeación.</v>
      </c>
      <c r="F32" s="435">
        <v>1</v>
      </c>
      <c r="G32" s="166" t="s">
        <v>286</v>
      </c>
      <c r="H32" s="166" t="s">
        <v>287</v>
      </c>
      <c r="I32" s="419"/>
      <c r="J32" s="166"/>
      <c r="K32" s="166"/>
      <c r="L32" s="166" t="s">
        <v>288</v>
      </c>
      <c r="M32" s="419"/>
      <c r="N32" s="420"/>
      <c r="O32" s="420"/>
      <c r="P32" s="420"/>
      <c r="Q32" s="420"/>
    </row>
    <row r="33" spans="2:17" s="67" customFormat="1" ht="16.5" customHeight="1" x14ac:dyDescent="0.25">
      <c r="B33" s="431"/>
      <c r="C33" s="432"/>
      <c r="D33" s="423"/>
      <c r="E33" s="423"/>
      <c r="F33" s="436"/>
      <c r="G33" s="166"/>
      <c r="H33" s="166" t="s">
        <v>289</v>
      </c>
      <c r="I33" s="419"/>
      <c r="J33" s="166"/>
      <c r="K33" s="166"/>
      <c r="L33" s="166" t="s">
        <v>290</v>
      </c>
      <c r="M33" s="419"/>
      <c r="N33" s="420"/>
      <c r="O33" s="420"/>
      <c r="P33" s="420"/>
      <c r="Q33" s="420"/>
    </row>
    <row r="34" spans="2:17" s="67" customFormat="1" ht="16.5" customHeight="1" x14ac:dyDescent="0.25">
      <c r="B34" s="431"/>
      <c r="C34" s="432"/>
      <c r="D34" s="423"/>
      <c r="E34" s="423"/>
      <c r="F34" s="435">
        <v>2</v>
      </c>
      <c r="G34" s="166" t="s">
        <v>291</v>
      </c>
      <c r="H34" s="166" t="s">
        <v>292</v>
      </c>
      <c r="I34" s="419"/>
      <c r="J34" s="166"/>
      <c r="K34" s="166"/>
      <c r="L34" s="166" t="s">
        <v>293</v>
      </c>
      <c r="M34" s="419"/>
      <c r="N34" s="420"/>
      <c r="O34" s="420"/>
      <c r="P34" s="420"/>
      <c r="Q34" s="420"/>
    </row>
    <row r="35" spans="2:17" s="67" customFormat="1" ht="16.5" customHeight="1" x14ac:dyDescent="0.25">
      <c r="B35" s="431"/>
      <c r="C35" s="432"/>
      <c r="D35" s="423"/>
      <c r="E35" s="423"/>
      <c r="F35" s="436"/>
      <c r="G35" s="166"/>
      <c r="H35" s="166" t="s">
        <v>294</v>
      </c>
      <c r="I35" s="419"/>
      <c r="J35" s="166"/>
      <c r="K35" s="166"/>
      <c r="L35" s="166" t="s">
        <v>295</v>
      </c>
      <c r="M35" s="419"/>
      <c r="N35" s="420"/>
      <c r="O35" s="420"/>
      <c r="P35" s="420"/>
      <c r="Q35" s="420"/>
    </row>
    <row r="36" spans="2:17" s="67" customFormat="1" ht="16.5" customHeight="1" x14ac:dyDescent="0.25">
      <c r="B36" s="431"/>
      <c r="C36" s="432"/>
      <c r="D36" s="423"/>
      <c r="E36" s="423"/>
      <c r="F36" s="435">
        <v>3</v>
      </c>
      <c r="G36" s="166" t="s">
        <v>296</v>
      </c>
      <c r="H36" s="166" t="s">
        <v>297</v>
      </c>
      <c r="I36" s="419"/>
      <c r="J36" s="166"/>
      <c r="K36" s="166"/>
      <c r="L36" s="166" t="s">
        <v>298</v>
      </c>
      <c r="M36" s="419"/>
      <c r="N36" s="420"/>
      <c r="O36" s="420"/>
      <c r="P36" s="420"/>
      <c r="Q36" s="420"/>
    </row>
    <row r="37" spans="2:17" s="67" customFormat="1" ht="16.5" customHeight="1" x14ac:dyDescent="0.25">
      <c r="B37" s="431"/>
      <c r="C37" s="432"/>
      <c r="D37" s="423"/>
      <c r="E37" s="423"/>
      <c r="F37" s="436"/>
      <c r="G37" s="166"/>
      <c r="H37" s="166" t="s">
        <v>299</v>
      </c>
      <c r="I37" s="419"/>
      <c r="J37" s="166"/>
      <c r="K37" s="166"/>
      <c r="L37" s="166" t="s">
        <v>300</v>
      </c>
      <c r="M37" s="419"/>
      <c r="N37" s="420"/>
      <c r="O37" s="420"/>
      <c r="P37" s="420"/>
      <c r="Q37" s="420"/>
    </row>
    <row r="38" spans="2:17" s="67" customFormat="1" ht="16.5" customHeight="1" x14ac:dyDescent="0.25">
      <c r="B38" s="431"/>
      <c r="C38" s="432"/>
      <c r="D38" s="423"/>
      <c r="E38" s="423"/>
      <c r="F38" s="435">
        <v>4</v>
      </c>
      <c r="G38" s="166" t="s">
        <v>301</v>
      </c>
      <c r="H38" s="166" t="s">
        <v>302</v>
      </c>
      <c r="I38" s="419"/>
      <c r="J38" s="166"/>
      <c r="K38" s="166"/>
      <c r="L38" s="166" t="s">
        <v>303</v>
      </c>
      <c r="M38" s="419"/>
      <c r="N38" s="420"/>
      <c r="O38" s="420"/>
      <c r="P38" s="420"/>
      <c r="Q38" s="420"/>
    </row>
    <row r="39" spans="2:17" s="67" customFormat="1" ht="16.5" customHeight="1" x14ac:dyDescent="0.25">
      <c r="B39" s="431"/>
      <c r="C39" s="432"/>
      <c r="D39" s="423"/>
      <c r="E39" s="423"/>
      <c r="F39" s="436"/>
      <c r="G39" s="166"/>
      <c r="H39" s="166" t="s">
        <v>304</v>
      </c>
      <c r="I39" s="419"/>
      <c r="J39" s="166"/>
      <c r="K39" s="166"/>
      <c r="L39" s="166" t="s">
        <v>305</v>
      </c>
      <c r="M39" s="419"/>
      <c r="N39" s="420"/>
      <c r="O39" s="420"/>
      <c r="P39" s="420"/>
      <c r="Q39" s="420"/>
    </row>
    <row r="40" spans="2:17" s="67" customFormat="1" ht="16.5" customHeight="1" x14ac:dyDescent="0.25">
      <c r="B40" s="431"/>
      <c r="C40" s="432"/>
      <c r="D40" s="423"/>
      <c r="E40" s="423"/>
      <c r="F40" s="435">
        <v>5</v>
      </c>
      <c r="G40" s="166" t="s">
        <v>306</v>
      </c>
      <c r="H40" s="166" t="s">
        <v>307</v>
      </c>
      <c r="I40" s="419"/>
      <c r="J40" s="166"/>
      <c r="K40" s="166"/>
      <c r="L40" s="166" t="s">
        <v>308</v>
      </c>
      <c r="M40" s="419"/>
      <c r="N40" s="420"/>
      <c r="O40" s="420"/>
      <c r="P40" s="420"/>
      <c r="Q40" s="420"/>
    </row>
    <row r="41" spans="2:17" s="67" customFormat="1" ht="16.5" customHeight="1" x14ac:dyDescent="0.25">
      <c r="B41" s="433"/>
      <c r="C41" s="434"/>
      <c r="D41" s="427"/>
      <c r="E41" s="427"/>
      <c r="F41" s="436"/>
      <c r="G41" s="166"/>
      <c r="H41" s="166" t="s">
        <v>309</v>
      </c>
      <c r="I41" s="419"/>
      <c r="J41" s="166"/>
      <c r="K41" s="166"/>
      <c r="L41" s="166" t="s">
        <v>310</v>
      </c>
      <c r="M41" s="419"/>
      <c r="N41" s="420"/>
      <c r="O41" s="420"/>
      <c r="P41" s="420"/>
      <c r="Q41" s="420"/>
    </row>
    <row r="42" spans="2:17" s="67" customFormat="1" ht="34.5" customHeight="1" x14ac:dyDescent="0.25">
      <c r="B42" s="429" t="str">
        <f>'2 - CONTEXTO'!E37</f>
        <v>Gestión del Modelo de Atención.</v>
      </c>
      <c r="C42" s="430"/>
      <c r="D42" s="416" t="s">
        <v>313</v>
      </c>
      <c r="E42" s="416" t="str">
        <f>'2 - CONTEXTO'!K37</f>
        <v>1. Secretaría General.
2. Dirección de Gestión del Ordenamiento social de la Propiedad.
3. Dirección Acceso a Tierras.
4. Dirección Gestión Jurídica de Tierras.
5. Dirección Asuntos Étnicos.</v>
      </c>
      <c r="F42" s="435">
        <v>1</v>
      </c>
      <c r="G42" s="166" t="s">
        <v>314</v>
      </c>
      <c r="H42" s="166" t="s">
        <v>315</v>
      </c>
      <c r="I42" s="437"/>
      <c r="J42" s="166" t="s">
        <v>316</v>
      </c>
      <c r="K42" s="166"/>
      <c r="L42" s="166" t="s">
        <v>317</v>
      </c>
      <c r="M42" s="419"/>
      <c r="N42" s="420" t="s">
        <v>45</v>
      </c>
      <c r="O42" s="420" t="s">
        <v>45</v>
      </c>
      <c r="P42" s="420" t="s">
        <v>45</v>
      </c>
      <c r="Q42" s="420" t="s">
        <v>45</v>
      </c>
    </row>
    <row r="43" spans="2:17" s="67" customFormat="1" ht="41.25" customHeight="1" x14ac:dyDescent="0.25">
      <c r="B43" s="431"/>
      <c r="C43" s="432"/>
      <c r="D43" s="423"/>
      <c r="E43" s="423"/>
      <c r="F43" s="436"/>
      <c r="G43" s="166"/>
      <c r="H43" s="166" t="s">
        <v>318</v>
      </c>
      <c r="I43" s="419"/>
      <c r="J43" s="166"/>
      <c r="K43" s="166"/>
      <c r="L43" s="166" t="s">
        <v>319</v>
      </c>
      <c r="M43" s="419"/>
      <c r="N43" s="420" t="s">
        <v>45</v>
      </c>
      <c r="O43" s="420" t="s">
        <v>45</v>
      </c>
      <c r="P43" s="420" t="s">
        <v>45</v>
      </c>
      <c r="Q43" s="420" t="s">
        <v>45</v>
      </c>
    </row>
    <row r="44" spans="2:17" s="67" customFormat="1" ht="16.5" customHeight="1" x14ac:dyDescent="0.25">
      <c r="B44" s="431"/>
      <c r="C44" s="432"/>
      <c r="D44" s="423"/>
      <c r="E44" s="423"/>
      <c r="F44" s="435">
        <v>2</v>
      </c>
      <c r="G44" s="166" t="s">
        <v>291</v>
      </c>
      <c r="H44" s="166" t="s">
        <v>292</v>
      </c>
      <c r="I44" s="437"/>
      <c r="J44" s="166"/>
      <c r="K44" s="166"/>
      <c r="L44" s="166" t="s">
        <v>293</v>
      </c>
      <c r="M44" s="419"/>
      <c r="N44" s="420"/>
      <c r="O44" s="420"/>
      <c r="P44" s="420"/>
      <c r="Q44" s="420"/>
    </row>
    <row r="45" spans="2:17" s="67" customFormat="1" ht="16.5" customHeight="1" x14ac:dyDescent="0.25">
      <c r="B45" s="431"/>
      <c r="C45" s="432"/>
      <c r="D45" s="423"/>
      <c r="E45" s="423"/>
      <c r="F45" s="436"/>
      <c r="G45" s="166"/>
      <c r="H45" s="166" t="s">
        <v>294</v>
      </c>
      <c r="I45" s="419"/>
      <c r="J45" s="166"/>
      <c r="K45" s="166"/>
      <c r="L45" s="166" t="s">
        <v>295</v>
      </c>
      <c r="M45" s="419"/>
      <c r="N45" s="420"/>
      <c r="O45" s="420"/>
      <c r="P45" s="420"/>
      <c r="Q45" s="420"/>
    </row>
    <row r="46" spans="2:17" s="67" customFormat="1" ht="16.5" customHeight="1" x14ac:dyDescent="0.25">
      <c r="B46" s="431"/>
      <c r="C46" s="432"/>
      <c r="D46" s="423"/>
      <c r="E46" s="423"/>
      <c r="F46" s="435">
        <v>3</v>
      </c>
      <c r="G46" s="166" t="s">
        <v>296</v>
      </c>
      <c r="H46" s="166" t="s">
        <v>297</v>
      </c>
      <c r="I46" s="419"/>
      <c r="J46" s="166"/>
      <c r="K46" s="166"/>
      <c r="L46" s="166" t="s">
        <v>298</v>
      </c>
      <c r="M46" s="419"/>
      <c r="N46" s="420"/>
      <c r="O46" s="420"/>
      <c r="P46" s="420"/>
      <c r="Q46" s="420"/>
    </row>
    <row r="47" spans="2:17" s="67" customFormat="1" ht="16.5" customHeight="1" x14ac:dyDescent="0.25">
      <c r="B47" s="431"/>
      <c r="C47" s="432"/>
      <c r="D47" s="423"/>
      <c r="E47" s="423"/>
      <c r="F47" s="436"/>
      <c r="G47" s="166"/>
      <c r="H47" s="166" t="s">
        <v>299</v>
      </c>
      <c r="I47" s="419"/>
      <c r="J47" s="166"/>
      <c r="K47" s="166"/>
      <c r="L47" s="166" t="s">
        <v>300</v>
      </c>
      <c r="M47" s="419"/>
      <c r="N47" s="420"/>
      <c r="O47" s="420"/>
      <c r="P47" s="420"/>
      <c r="Q47" s="420"/>
    </row>
    <row r="48" spans="2:17" s="67" customFormat="1" ht="16.5" customHeight="1" x14ac:dyDescent="0.25">
      <c r="B48" s="431"/>
      <c r="C48" s="432"/>
      <c r="D48" s="423"/>
      <c r="E48" s="423"/>
      <c r="F48" s="435">
        <v>4</v>
      </c>
      <c r="G48" s="166" t="s">
        <v>301</v>
      </c>
      <c r="H48" s="166" t="s">
        <v>302</v>
      </c>
      <c r="I48" s="419"/>
      <c r="J48" s="166"/>
      <c r="K48" s="166"/>
      <c r="L48" s="166" t="s">
        <v>303</v>
      </c>
      <c r="M48" s="419"/>
      <c r="N48" s="420"/>
      <c r="O48" s="420"/>
      <c r="P48" s="420"/>
      <c r="Q48" s="420"/>
    </row>
    <row r="49" spans="2:17" s="67" customFormat="1" ht="16.5" customHeight="1" x14ac:dyDescent="0.25">
      <c r="B49" s="431"/>
      <c r="C49" s="432"/>
      <c r="D49" s="423"/>
      <c r="E49" s="423"/>
      <c r="F49" s="436"/>
      <c r="G49" s="166"/>
      <c r="H49" s="166" t="s">
        <v>304</v>
      </c>
      <c r="I49" s="419"/>
      <c r="J49" s="166"/>
      <c r="K49" s="166"/>
      <c r="L49" s="166" t="s">
        <v>305</v>
      </c>
      <c r="M49" s="419"/>
      <c r="N49" s="420"/>
      <c r="O49" s="420"/>
      <c r="P49" s="420"/>
      <c r="Q49" s="420"/>
    </row>
    <row r="50" spans="2:17" s="67" customFormat="1" ht="16.5" customHeight="1" x14ac:dyDescent="0.25">
      <c r="B50" s="431"/>
      <c r="C50" s="432"/>
      <c r="D50" s="423"/>
      <c r="E50" s="423"/>
      <c r="F50" s="435">
        <v>5</v>
      </c>
      <c r="G50" s="166" t="s">
        <v>306</v>
      </c>
      <c r="H50" s="166" t="s">
        <v>307</v>
      </c>
      <c r="I50" s="419"/>
      <c r="J50" s="166"/>
      <c r="K50" s="166"/>
      <c r="L50" s="166" t="s">
        <v>308</v>
      </c>
      <c r="M50" s="419"/>
      <c r="N50" s="420"/>
      <c r="O50" s="420"/>
      <c r="P50" s="420"/>
      <c r="Q50" s="420"/>
    </row>
    <row r="51" spans="2:17" s="67" customFormat="1" ht="16.5" customHeight="1" x14ac:dyDescent="0.25">
      <c r="B51" s="433"/>
      <c r="C51" s="434"/>
      <c r="D51" s="427"/>
      <c r="E51" s="427"/>
      <c r="F51" s="436"/>
      <c r="G51" s="166"/>
      <c r="H51" s="166" t="s">
        <v>309</v>
      </c>
      <c r="I51" s="419"/>
      <c r="J51" s="166"/>
      <c r="K51" s="166"/>
      <c r="L51" s="166" t="s">
        <v>310</v>
      </c>
      <c r="M51" s="419"/>
      <c r="N51" s="420"/>
      <c r="O51" s="420"/>
      <c r="P51" s="420"/>
      <c r="Q51" s="420"/>
    </row>
    <row r="52" spans="2:17" s="67" customFormat="1" ht="16.5" customHeight="1" x14ac:dyDescent="0.25">
      <c r="B52" s="429" t="str">
        <f>'2 - CONTEXTO'!E38</f>
        <v>Planificación del Ordenamiento Social de la Propiedad</v>
      </c>
      <c r="C52" s="430"/>
      <c r="D52" s="416" t="s">
        <v>320</v>
      </c>
      <c r="E52" s="416"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F52" s="435">
        <v>1</v>
      </c>
      <c r="G52" s="438" t="s">
        <v>321</v>
      </c>
      <c r="H52" s="438" t="s">
        <v>322</v>
      </c>
      <c r="I52" s="439"/>
      <c r="J52" s="438" t="s">
        <v>323</v>
      </c>
      <c r="K52" s="438"/>
      <c r="L52" s="438" t="s">
        <v>324</v>
      </c>
      <c r="M52" s="439"/>
      <c r="N52" s="420" t="s">
        <v>45</v>
      </c>
      <c r="O52" s="420" t="s">
        <v>45</v>
      </c>
      <c r="P52" s="420" t="s">
        <v>45</v>
      </c>
      <c r="Q52" s="420" t="s">
        <v>45</v>
      </c>
    </row>
    <row r="53" spans="2:17" s="67" customFormat="1" ht="33.75" customHeight="1" x14ac:dyDescent="0.25">
      <c r="B53" s="431"/>
      <c r="C53" s="432"/>
      <c r="D53" s="423"/>
      <c r="E53" s="423"/>
      <c r="F53" s="436"/>
      <c r="G53" s="438"/>
      <c r="H53" s="438" t="s">
        <v>325</v>
      </c>
      <c r="I53" s="439"/>
      <c r="J53" s="438"/>
      <c r="K53" s="438"/>
      <c r="L53" s="438" t="s">
        <v>326</v>
      </c>
      <c r="M53" s="439"/>
      <c r="N53" s="420"/>
      <c r="O53" s="420"/>
      <c r="P53" s="420"/>
      <c r="Q53" s="420"/>
    </row>
    <row r="54" spans="2:17" s="67" customFormat="1" ht="20.25" customHeight="1" x14ac:dyDescent="0.25">
      <c r="B54" s="431"/>
      <c r="C54" s="432"/>
      <c r="D54" s="423"/>
      <c r="E54" s="423"/>
      <c r="F54" s="435">
        <v>2</v>
      </c>
      <c r="G54" s="440" t="s">
        <v>327</v>
      </c>
      <c r="H54" s="166" t="s">
        <v>328</v>
      </c>
      <c r="I54" s="419"/>
      <c r="J54" s="166" t="s">
        <v>329</v>
      </c>
      <c r="K54" s="166"/>
      <c r="L54" s="166" t="s">
        <v>330</v>
      </c>
      <c r="M54" s="419"/>
      <c r="N54" s="420" t="s">
        <v>45</v>
      </c>
      <c r="O54" s="420" t="s">
        <v>45</v>
      </c>
      <c r="P54" s="420" t="s">
        <v>45</v>
      </c>
      <c r="Q54" s="420" t="s">
        <v>45</v>
      </c>
    </row>
    <row r="55" spans="2:17" s="67" customFormat="1" ht="26.25" customHeight="1" x14ac:dyDescent="0.25">
      <c r="B55" s="431"/>
      <c r="C55" s="432"/>
      <c r="D55" s="423"/>
      <c r="E55" s="423"/>
      <c r="F55" s="436"/>
      <c r="G55" s="438"/>
      <c r="H55" s="166" t="s">
        <v>331</v>
      </c>
      <c r="I55" s="419"/>
      <c r="J55" s="166"/>
      <c r="K55" s="166"/>
      <c r="L55" s="166" t="s">
        <v>332</v>
      </c>
      <c r="M55" s="419"/>
      <c r="N55" s="420"/>
      <c r="O55" s="420"/>
      <c r="P55" s="420"/>
      <c r="Q55" s="420"/>
    </row>
    <row r="56" spans="2:17" s="67" customFormat="1" ht="31.5" customHeight="1" x14ac:dyDescent="0.25">
      <c r="B56" s="431"/>
      <c r="C56" s="432"/>
      <c r="D56" s="423"/>
      <c r="E56" s="423"/>
      <c r="F56" s="435">
        <v>3</v>
      </c>
      <c r="G56" s="440" t="s">
        <v>333</v>
      </c>
      <c r="H56" s="438" t="s">
        <v>334</v>
      </c>
      <c r="I56" s="439"/>
      <c r="J56" s="438" t="s">
        <v>335</v>
      </c>
      <c r="K56" s="438"/>
      <c r="L56" s="438" t="s">
        <v>336</v>
      </c>
      <c r="M56" s="439"/>
      <c r="N56" s="441" t="s">
        <v>45</v>
      </c>
      <c r="O56" s="441" t="s">
        <v>45</v>
      </c>
      <c r="P56" s="441" t="s">
        <v>45</v>
      </c>
      <c r="Q56" s="441" t="s">
        <v>45</v>
      </c>
    </row>
    <row r="57" spans="2:17" s="67" customFormat="1" ht="30.75" customHeight="1" x14ac:dyDescent="0.25">
      <c r="B57" s="431"/>
      <c r="C57" s="432"/>
      <c r="D57" s="423"/>
      <c r="E57" s="423"/>
      <c r="F57" s="436"/>
      <c r="G57" s="438"/>
      <c r="H57" s="438" t="s">
        <v>337</v>
      </c>
      <c r="I57" s="439"/>
      <c r="J57" s="438"/>
      <c r="K57" s="438"/>
      <c r="L57" s="438" t="s">
        <v>338</v>
      </c>
      <c r="M57" s="439"/>
      <c r="N57" s="441"/>
      <c r="O57" s="441"/>
      <c r="P57" s="441"/>
      <c r="Q57" s="441"/>
    </row>
    <row r="58" spans="2:17" s="67" customFormat="1" ht="16.5" customHeight="1" x14ac:dyDescent="0.25">
      <c r="B58" s="431"/>
      <c r="C58" s="432"/>
      <c r="D58" s="423"/>
      <c r="E58" s="423"/>
      <c r="F58" s="435">
        <v>4</v>
      </c>
      <c r="G58" s="166" t="s">
        <v>301</v>
      </c>
      <c r="H58" s="166" t="s">
        <v>302</v>
      </c>
      <c r="I58" s="419"/>
      <c r="J58" s="166"/>
      <c r="K58" s="166"/>
      <c r="L58" s="166" t="s">
        <v>303</v>
      </c>
      <c r="M58" s="419"/>
      <c r="N58" s="420"/>
      <c r="O58" s="420"/>
      <c r="P58" s="420"/>
      <c r="Q58" s="420"/>
    </row>
    <row r="59" spans="2:17" s="67" customFormat="1" ht="16.5" customHeight="1" x14ac:dyDescent="0.25">
      <c r="B59" s="431"/>
      <c r="C59" s="432"/>
      <c r="D59" s="423"/>
      <c r="E59" s="423"/>
      <c r="F59" s="436"/>
      <c r="G59" s="166"/>
      <c r="H59" s="166" t="s">
        <v>304</v>
      </c>
      <c r="I59" s="419"/>
      <c r="J59" s="166"/>
      <c r="K59" s="166"/>
      <c r="L59" s="166" t="s">
        <v>305</v>
      </c>
      <c r="M59" s="419"/>
      <c r="N59" s="420"/>
      <c r="O59" s="420"/>
      <c r="P59" s="420"/>
      <c r="Q59" s="420"/>
    </row>
    <row r="60" spans="2:17" s="67" customFormat="1" ht="16.5" customHeight="1" x14ac:dyDescent="0.25">
      <c r="B60" s="431"/>
      <c r="C60" s="432"/>
      <c r="D60" s="423"/>
      <c r="E60" s="423"/>
      <c r="F60" s="435">
        <v>5</v>
      </c>
      <c r="G60" s="166" t="s">
        <v>306</v>
      </c>
      <c r="H60" s="166" t="s">
        <v>307</v>
      </c>
      <c r="I60" s="419"/>
      <c r="J60" s="166"/>
      <c r="K60" s="166"/>
      <c r="L60" s="166" t="s">
        <v>308</v>
      </c>
      <c r="M60" s="419"/>
      <c r="N60" s="420"/>
      <c r="O60" s="420"/>
      <c r="P60" s="420"/>
      <c r="Q60" s="420"/>
    </row>
    <row r="61" spans="2:17" s="67" customFormat="1" ht="16.5" customHeight="1" x14ac:dyDescent="0.25">
      <c r="B61" s="433"/>
      <c r="C61" s="434"/>
      <c r="D61" s="427"/>
      <c r="E61" s="427"/>
      <c r="F61" s="436"/>
      <c r="G61" s="166"/>
      <c r="H61" s="166" t="s">
        <v>309</v>
      </c>
      <c r="I61" s="419"/>
      <c r="J61" s="166"/>
      <c r="K61" s="166"/>
      <c r="L61" s="166" t="s">
        <v>310</v>
      </c>
      <c r="M61" s="419"/>
      <c r="N61" s="420"/>
      <c r="O61" s="420"/>
      <c r="P61" s="420"/>
      <c r="Q61" s="420"/>
    </row>
    <row r="62" spans="2:17" s="67" customFormat="1" ht="56.25" customHeight="1" x14ac:dyDescent="0.25">
      <c r="B62" s="429" t="str">
        <f>'2 - CONTEXTO'!E39</f>
        <v>Seguridad Jurídica sobre la Titularidad de la Tierra y los Territorios</v>
      </c>
      <c r="C62" s="430"/>
      <c r="D62" s="416" t="s">
        <v>339</v>
      </c>
      <c r="E62" s="416" t="str">
        <f>'2 - CONTEXTO'!K39</f>
        <v>1. Dirección de Gestión Jurídica de Tierras.
2. Subdirección de procesos Agrarios y Gestión Jurídica.
3. Subdirección de seguridad Jurídica.
4. Dirección Asuntos Étnicos.
5. Subdirección Asuntos Étnicos.</v>
      </c>
      <c r="F62" s="435">
        <v>1</v>
      </c>
      <c r="G62" s="166" t="s">
        <v>340</v>
      </c>
      <c r="H62" s="166" t="s">
        <v>341</v>
      </c>
      <c r="I62" s="419"/>
      <c r="J62" s="438" t="s">
        <v>342</v>
      </c>
      <c r="K62" s="438"/>
      <c r="L62" s="166" t="s">
        <v>343</v>
      </c>
      <c r="M62" s="419"/>
      <c r="N62" s="420" t="s">
        <v>45</v>
      </c>
      <c r="O62" s="420" t="s">
        <v>45</v>
      </c>
      <c r="P62" s="420" t="s">
        <v>45</v>
      </c>
      <c r="Q62" s="420" t="s">
        <v>45</v>
      </c>
    </row>
    <row r="63" spans="2:17" s="67" customFormat="1" ht="55.5" customHeight="1" x14ac:dyDescent="0.25">
      <c r="B63" s="431"/>
      <c r="C63" s="432"/>
      <c r="D63" s="423"/>
      <c r="E63" s="423"/>
      <c r="F63" s="436"/>
      <c r="G63" s="166"/>
      <c r="H63" s="166" t="s">
        <v>344</v>
      </c>
      <c r="I63" s="419"/>
      <c r="J63" s="438"/>
      <c r="K63" s="438"/>
      <c r="L63" s="166" t="s">
        <v>330</v>
      </c>
      <c r="M63" s="419"/>
      <c r="N63" s="420" t="s">
        <v>45</v>
      </c>
      <c r="O63" s="420" t="s">
        <v>45</v>
      </c>
      <c r="P63" s="420" t="s">
        <v>45</v>
      </c>
      <c r="Q63" s="420" t="s">
        <v>45</v>
      </c>
    </row>
    <row r="64" spans="2:17" s="67" customFormat="1" ht="48.75" customHeight="1" x14ac:dyDescent="0.25">
      <c r="B64" s="431"/>
      <c r="C64" s="432"/>
      <c r="D64" s="423"/>
      <c r="E64" s="423"/>
      <c r="F64" s="435">
        <v>2</v>
      </c>
      <c r="G64" s="166" t="s">
        <v>694</v>
      </c>
      <c r="H64" s="166" t="s">
        <v>341</v>
      </c>
      <c r="I64" s="419"/>
      <c r="J64" s="438" t="s">
        <v>342</v>
      </c>
      <c r="K64" s="438"/>
      <c r="L64" s="166" t="s">
        <v>343</v>
      </c>
      <c r="M64" s="419"/>
      <c r="N64" s="420" t="s">
        <v>45</v>
      </c>
      <c r="O64" s="420" t="s">
        <v>45</v>
      </c>
      <c r="P64" s="420" t="s">
        <v>45</v>
      </c>
      <c r="Q64" s="420" t="s">
        <v>45</v>
      </c>
    </row>
    <row r="65" spans="2:17" s="67" customFormat="1" ht="50.25" customHeight="1" x14ac:dyDescent="0.25">
      <c r="B65" s="431"/>
      <c r="C65" s="432"/>
      <c r="D65" s="423"/>
      <c r="E65" s="423"/>
      <c r="F65" s="436"/>
      <c r="G65" s="442"/>
      <c r="H65" s="166" t="s">
        <v>344</v>
      </c>
      <c r="I65" s="419"/>
      <c r="J65" s="438"/>
      <c r="K65" s="438"/>
      <c r="L65" s="166" t="s">
        <v>330</v>
      </c>
      <c r="M65" s="419"/>
      <c r="N65" s="420" t="s">
        <v>45</v>
      </c>
      <c r="O65" s="420" t="s">
        <v>45</v>
      </c>
      <c r="P65" s="420" t="s">
        <v>45</v>
      </c>
      <c r="Q65" s="420" t="s">
        <v>45</v>
      </c>
    </row>
    <row r="66" spans="2:17" s="67" customFormat="1" ht="16.5" customHeight="1" x14ac:dyDescent="0.25">
      <c r="B66" s="431"/>
      <c r="C66" s="432"/>
      <c r="D66" s="423"/>
      <c r="E66" s="423"/>
      <c r="F66" s="435">
        <v>3</v>
      </c>
      <c r="G66" s="442" t="s">
        <v>296</v>
      </c>
      <c r="H66" s="442" t="s">
        <v>297</v>
      </c>
      <c r="I66" s="437"/>
      <c r="J66" s="442"/>
      <c r="K66" s="442"/>
      <c r="L66" s="442" t="s">
        <v>298</v>
      </c>
      <c r="M66" s="437"/>
      <c r="N66" s="443"/>
      <c r="O66" s="443"/>
      <c r="P66" s="443"/>
      <c r="Q66" s="443"/>
    </row>
    <row r="67" spans="2:17" s="67" customFormat="1" ht="16.5" customHeight="1" x14ac:dyDescent="0.25">
      <c r="B67" s="431"/>
      <c r="C67" s="432"/>
      <c r="D67" s="423"/>
      <c r="E67" s="423"/>
      <c r="F67" s="436"/>
      <c r="G67" s="442"/>
      <c r="H67" s="442" t="s">
        <v>299</v>
      </c>
      <c r="I67" s="437"/>
      <c r="J67" s="442"/>
      <c r="K67" s="442"/>
      <c r="L67" s="442" t="s">
        <v>300</v>
      </c>
      <c r="M67" s="437"/>
      <c r="N67" s="443"/>
      <c r="O67" s="443"/>
      <c r="P67" s="443"/>
      <c r="Q67" s="443"/>
    </row>
    <row r="68" spans="2:17" s="67" customFormat="1" ht="16.5" customHeight="1" x14ac:dyDescent="0.25">
      <c r="B68" s="431"/>
      <c r="C68" s="432"/>
      <c r="D68" s="423"/>
      <c r="E68" s="423"/>
      <c r="F68" s="435">
        <v>4</v>
      </c>
      <c r="G68" s="166" t="s">
        <v>301</v>
      </c>
      <c r="H68" s="166" t="s">
        <v>302</v>
      </c>
      <c r="I68" s="419"/>
      <c r="J68" s="166"/>
      <c r="K68" s="166"/>
      <c r="L68" s="166" t="s">
        <v>303</v>
      </c>
      <c r="M68" s="419"/>
      <c r="N68" s="420"/>
      <c r="O68" s="420"/>
      <c r="P68" s="420"/>
      <c r="Q68" s="420"/>
    </row>
    <row r="69" spans="2:17" s="67" customFormat="1" ht="16.5" customHeight="1" x14ac:dyDescent="0.25">
      <c r="B69" s="431"/>
      <c r="C69" s="432"/>
      <c r="D69" s="423"/>
      <c r="E69" s="423"/>
      <c r="F69" s="436"/>
      <c r="G69" s="166"/>
      <c r="H69" s="166" t="s">
        <v>304</v>
      </c>
      <c r="I69" s="419"/>
      <c r="J69" s="166"/>
      <c r="K69" s="166"/>
      <c r="L69" s="166" t="s">
        <v>305</v>
      </c>
      <c r="M69" s="419"/>
      <c r="N69" s="420"/>
      <c r="O69" s="420"/>
      <c r="P69" s="420"/>
      <c r="Q69" s="420"/>
    </row>
    <row r="70" spans="2:17" s="67" customFormat="1" ht="16.5" customHeight="1" x14ac:dyDescent="0.25">
      <c r="B70" s="431"/>
      <c r="C70" s="432"/>
      <c r="D70" s="423"/>
      <c r="E70" s="423"/>
      <c r="F70" s="435">
        <v>5</v>
      </c>
      <c r="G70" s="166" t="s">
        <v>306</v>
      </c>
      <c r="H70" s="166" t="s">
        <v>307</v>
      </c>
      <c r="I70" s="419"/>
      <c r="J70" s="166"/>
      <c r="K70" s="166"/>
      <c r="L70" s="166" t="s">
        <v>308</v>
      </c>
      <c r="M70" s="419"/>
      <c r="N70" s="420"/>
      <c r="O70" s="420"/>
      <c r="P70" s="420"/>
      <c r="Q70" s="420"/>
    </row>
    <row r="71" spans="2:17" s="67" customFormat="1" ht="16.5" customHeight="1" x14ac:dyDescent="0.25">
      <c r="B71" s="433"/>
      <c r="C71" s="434"/>
      <c r="D71" s="427"/>
      <c r="E71" s="427"/>
      <c r="F71" s="436"/>
      <c r="G71" s="166"/>
      <c r="H71" s="166" t="s">
        <v>309</v>
      </c>
      <c r="I71" s="419"/>
      <c r="J71" s="166"/>
      <c r="K71" s="166"/>
      <c r="L71" s="166" t="s">
        <v>310</v>
      </c>
      <c r="M71" s="419"/>
      <c r="N71" s="420"/>
      <c r="O71" s="420"/>
      <c r="P71" s="420"/>
      <c r="Q71" s="420"/>
    </row>
    <row r="72" spans="2:17" s="67" customFormat="1" ht="36" customHeight="1" x14ac:dyDescent="0.25">
      <c r="B72" s="429" t="str">
        <f>'2 - CONTEXTO'!E40</f>
        <v>Acceso a la Propiedad de la Tierra y los Territorios</v>
      </c>
      <c r="C72" s="430"/>
      <c r="D72" s="416" t="s">
        <v>345</v>
      </c>
      <c r="E72" s="416"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F72" s="435">
        <v>1</v>
      </c>
      <c r="G72" s="166" t="s">
        <v>845</v>
      </c>
      <c r="H72" s="438" t="s">
        <v>846</v>
      </c>
      <c r="I72" s="439"/>
      <c r="J72" s="444" t="s">
        <v>847</v>
      </c>
      <c r="K72" s="445"/>
      <c r="L72" s="438" t="s">
        <v>848</v>
      </c>
      <c r="M72" s="439"/>
      <c r="N72" s="441" t="s">
        <v>45</v>
      </c>
      <c r="O72" s="441" t="s">
        <v>45</v>
      </c>
      <c r="P72" s="441" t="s">
        <v>45</v>
      </c>
      <c r="Q72" s="441" t="s">
        <v>45</v>
      </c>
    </row>
    <row r="73" spans="2:17" s="67" customFormat="1" ht="33" customHeight="1" x14ac:dyDescent="0.25">
      <c r="B73" s="431"/>
      <c r="C73" s="432"/>
      <c r="D73" s="423"/>
      <c r="E73" s="423"/>
      <c r="F73" s="436"/>
      <c r="G73" s="166"/>
      <c r="H73" s="438" t="s">
        <v>849</v>
      </c>
      <c r="I73" s="439"/>
      <c r="J73" s="446"/>
      <c r="K73" s="447"/>
      <c r="L73" s="438" t="s">
        <v>850</v>
      </c>
      <c r="M73" s="439"/>
      <c r="N73" s="441"/>
      <c r="O73" s="441"/>
      <c r="P73" s="441"/>
      <c r="Q73" s="441"/>
    </row>
    <row r="74" spans="2:17" s="67" customFormat="1" ht="59.25" customHeight="1" x14ac:dyDescent="0.25">
      <c r="B74" s="431"/>
      <c r="C74" s="432"/>
      <c r="D74" s="423"/>
      <c r="E74" s="423"/>
      <c r="F74" s="435">
        <v>2</v>
      </c>
      <c r="G74" s="166" t="s">
        <v>851</v>
      </c>
      <c r="H74" s="438" t="s">
        <v>852</v>
      </c>
      <c r="I74" s="439"/>
      <c r="J74" s="438" t="s">
        <v>853</v>
      </c>
      <c r="K74" s="438"/>
      <c r="L74" s="438" t="s">
        <v>854</v>
      </c>
      <c r="M74" s="439"/>
      <c r="N74" s="441" t="s">
        <v>45</v>
      </c>
      <c r="O74" s="441" t="s">
        <v>45</v>
      </c>
      <c r="P74" s="441" t="s">
        <v>45</v>
      </c>
      <c r="Q74" s="441" t="s">
        <v>45</v>
      </c>
    </row>
    <row r="75" spans="2:17" s="67" customFormat="1" ht="33" customHeight="1" x14ac:dyDescent="0.25">
      <c r="B75" s="431"/>
      <c r="C75" s="432"/>
      <c r="D75" s="423"/>
      <c r="E75" s="423"/>
      <c r="F75" s="436"/>
      <c r="G75" s="166"/>
      <c r="H75" s="438" t="s">
        <v>855</v>
      </c>
      <c r="I75" s="439"/>
      <c r="J75" s="438"/>
      <c r="K75" s="438"/>
      <c r="L75" s="438" t="s">
        <v>850</v>
      </c>
      <c r="M75" s="439"/>
      <c r="N75" s="441"/>
      <c r="O75" s="441"/>
      <c r="P75" s="441"/>
      <c r="Q75" s="441"/>
    </row>
    <row r="76" spans="2:17" s="67" customFormat="1" ht="31.5" customHeight="1" x14ac:dyDescent="0.25">
      <c r="B76" s="431"/>
      <c r="C76" s="432"/>
      <c r="D76" s="423"/>
      <c r="E76" s="423"/>
      <c r="F76" s="435">
        <v>3</v>
      </c>
      <c r="G76" s="166" t="s">
        <v>856</v>
      </c>
      <c r="H76" s="438" t="s">
        <v>857</v>
      </c>
      <c r="I76" s="439"/>
      <c r="J76" s="438" t="s">
        <v>858</v>
      </c>
      <c r="K76" s="438"/>
      <c r="L76" s="438" t="s">
        <v>850</v>
      </c>
      <c r="M76" s="439"/>
      <c r="N76" s="441" t="s">
        <v>45</v>
      </c>
      <c r="O76" s="441" t="s">
        <v>45</v>
      </c>
      <c r="P76" s="441" t="s">
        <v>45</v>
      </c>
      <c r="Q76" s="441" t="s">
        <v>45</v>
      </c>
    </row>
    <row r="77" spans="2:17" s="67" customFormat="1" ht="26.25" customHeight="1" x14ac:dyDescent="0.25">
      <c r="B77" s="431"/>
      <c r="C77" s="432"/>
      <c r="D77" s="423"/>
      <c r="E77" s="423"/>
      <c r="F77" s="436"/>
      <c r="G77" s="166"/>
      <c r="H77" s="438" t="s">
        <v>859</v>
      </c>
      <c r="I77" s="439"/>
      <c r="J77" s="438"/>
      <c r="K77" s="438"/>
      <c r="L77" s="438"/>
      <c r="M77" s="439"/>
      <c r="N77" s="441"/>
      <c r="O77" s="441"/>
      <c r="P77" s="441"/>
      <c r="Q77" s="441"/>
    </row>
    <row r="78" spans="2:17" s="67" customFormat="1" ht="24" customHeight="1" x14ac:dyDescent="0.25">
      <c r="B78" s="431"/>
      <c r="C78" s="432"/>
      <c r="D78" s="423"/>
      <c r="E78" s="423"/>
      <c r="F78" s="435">
        <v>4</v>
      </c>
      <c r="G78" s="166" t="s">
        <v>860</v>
      </c>
      <c r="H78" s="438" t="s">
        <v>861</v>
      </c>
      <c r="I78" s="439"/>
      <c r="J78" s="438" t="s">
        <v>862</v>
      </c>
      <c r="K78" s="438"/>
      <c r="L78" s="438" t="s">
        <v>863</v>
      </c>
      <c r="M78" s="439"/>
      <c r="N78" s="441" t="s">
        <v>45</v>
      </c>
      <c r="O78" s="441" t="s">
        <v>45</v>
      </c>
      <c r="P78" s="441" t="s">
        <v>45</v>
      </c>
      <c r="Q78" s="441" t="s">
        <v>45</v>
      </c>
    </row>
    <row r="79" spans="2:17" s="67" customFormat="1" ht="22.5" customHeight="1" x14ac:dyDescent="0.25">
      <c r="B79" s="431"/>
      <c r="C79" s="432"/>
      <c r="D79" s="423"/>
      <c r="E79" s="423"/>
      <c r="F79" s="436"/>
      <c r="G79" s="166"/>
      <c r="H79" s="438" t="s">
        <v>864</v>
      </c>
      <c r="I79" s="439"/>
      <c r="J79" s="438"/>
      <c r="K79" s="438"/>
      <c r="L79" s="438" t="s">
        <v>850</v>
      </c>
      <c r="M79" s="439"/>
      <c r="N79" s="441"/>
      <c r="O79" s="441"/>
      <c r="P79" s="441"/>
      <c r="Q79" s="441"/>
    </row>
    <row r="80" spans="2:17" s="67" customFormat="1" ht="41.25" customHeight="1" x14ac:dyDescent="0.25">
      <c r="B80" s="431"/>
      <c r="C80" s="432"/>
      <c r="D80" s="423"/>
      <c r="E80" s="423"/>
      <c r="F80" s="435">
        <v>5</v>
      </c>
      <c r="G80" s="166" t="s">
        <v>873</v>
      </c>
      <c r="H80" s="448" t="s">
        <v>874</v>
      </c>
      <c r="I80" s="448"/>
      <c r="J80" s="449" t="s">
        <v>875</v>
      </c>
      <c r="K80" s="449"/>
      <c r="L80" s="159" t="s">
        <v>876</v>
      </c>
      <c r="M80" s="159"/>
      <c r="N80" s="420" t="s">
        <v>45</v>
      </c>
      <c r="O80" s="420" t="s">
        <v>45</v>
      </c>
      <c r="P80" s="420" t="s">
        <v>45</v>
      </c>
      <c r="Q80" s="420" t="s">
        <v>45</v>
      </c>
    </row>
    <row r="81" spans="2:17" s="67" customFormat="1" ht="42.75" customHeight="1" x14ac:dyDescent="0.25">
      <c r="B81" s="431"/>
      <c r="C81" s="432"/>
      <c r="D81" s="423"/>
      <c r="E81" s="423"/>
      <c r="F81" s="436"/>
      <c r="G81" s="166"/>
      <c r="H81" s="450" t="s">
        <v>877</v>
      </c>
      <c r="I81" s="450"/>
      <c r="J81" s="449"/>
      <c r="K81" s="449"/>
      <c r="L81" s="159" t="s">
        <v>878</v>
      </c>
      <c r="M81" s="159"/>
      <c r="N81" s="420"/>
      <c r="O81" s="420"/>
      <c r="P81" s="420"/>
      <c r="Q81" s="420"/>
    </row>
    <row r="82" spans="2:17" s="67" customFormat="1" ht="27.75" customHeight="1" x14ac:dyDescent="0.25">
      <c r="B82" s="431"/>
      <c r="C82" s="432"/>
      <c r="D82" s="423"/>
      <c r="E82" s="423"/>
      <c r="F82" s="435">
        <v>6</v>
      </c>
      <c r="G82" s="451" t="s">
        <v>866</v>
      </c>
      <c r="H82" s="452" t="s">
        <v>867</v>
      </c>
      <c r="I82" s="453"/>
      <c r="J82" s="454" t="s">
        <v>869</v>
      </c>
      <c r="K82" s="455"/>
      <c r="L82" s="456" t="s">
        <v>870</v>
      </c>
      <c r="M82" s="449"/>
      <c r="N82" s="457" t="s">
        <v>45</v>
      </c>
      <c r="O82" s="420" t="s">
        <v>45</v>
      </c>
      <c r="P82" s="420" t="s">
        <v>45</v>
      </c>
      <c r="Q82" s="457" t="s">
        <v>45</v>
      </c>
    </row>
    <row r="83" spans="2:17" s="67" customFormat="1" ht="37.5" customHeight="1" x14ac:dyDescent="0.25">
      <c r="B83" s="431"/>
      <c r="C83" s="432"/>
      <c r="D83" s="423"/>
      <c r="E83" s="423"/>
      <c r="F83" s="436"/>
      <c r="G83" s="162"/>
      <c r="H83" s="458" t="s">
        <v>868</v>
      </c>
      <c r="I83" s="459"/>
      <c r="J83" s="460"/>
      <c r="K83" s="461"/>
      <c r="L83" s="458" t="s">
        <v>871</v>
      </c>
      <c r="M83" s="462"/>
      <c r="N83" s="463" t="s">
        <v>45</v>
      </c>
      <c r="O83" s="420"/>
      <c r="P83" s="420"/>
      <c r="Q83" s="463" t="s">
        <v>45</v>
      </c>
    </row>
    <row r="84" spans="2:17" s="67" customFormat="1" ht="35.25" customHeight="1" x14ac:dyDescent="0.25">
      <c r="B84" s="431"/>
      <c r="C84" s="432"/>
      <c r="D84" s="423"/>
      <c r="E84" s="423"/>
      <c r="F84" s="435">
        <v>7</v>
      </c>
      <c r="G84" s="451" t="s">
        <v>872</v>
      </c>
      <c r="H84" s="452" t="s">
        <v>867</v>
      </c>
      <c r="I84" s="453"/>
      <c r="J84" s="464" t="s">
        <v>869</v>
      </c>
      <c r="K84" s="455"/>
      <c r="L84" s="456" t="s">
        <v>870</v>
      </c>
      <c r="M84" s="449"/>
      <c r="N84" s="457" t="s">
        <v>45</v>
      </c>
      <c r="O84" s="420" t="s">
        <v>45</v>
      </c>
      <c r="P84" s="420" t="s">
        <v>45</v>
      </c>
      <c r="Q84" s="457" t="s">
        <v>45</v>
      </c>
    </row>
    <row r="85" spans="2:17" s="67" customFormat="1" ht="39" customHeight="1" x14ac:dyDescent="0.25">
      <c r="B85" s="431"/>
      <c r="C85" s="432"/>
      <c r="D85" s="423"/>
      <c r="E85" s="423"/>
      <c r="F85" s="436"/>
      <c r="G85" s="162"/>
      <c r="H85" s="458" t="s">
        <v>868</v>
      </c>
      <c r="I85" s="462"/>
      <c r="J85" s="465"/>
      <c r="K85" s="461"/>
      <c r="L85" s="458" t="s">
        <v>871</v>
      </c>
      <c r="M85" s="462"/>
      <c r="N85" s="463" t="s">
        <v>45</v>
      </c>
      <c r="O85" s="420" t="s">
        <v>45</v>
      </c>
      <c r="P85" s="420" t="s">
        <v>45</v>
      </c>
      <c r="Q85" s="463" t="s">
        <v>45</v>
      </c>
    </row>
    <row r="86" spans="2:17" s="67" customFormat="1" ht="29.25" customHeight="1" x14ac:dyDescent="0.25">
      <c r="B86" s="431"/>
      <c r="C86" s="432"/>
      <c r="D86" s="423"/>
      <c r="E86" s="423"/>
      <c r="F86" s="435">
        <v>8</v>
      </c>
      <c r="G86" s="451" t="s">
        <v>865</v>
      </c>
      <c r="H86" s="458" t="s">
        <v>346</v>
      </c>
      <c r="I86" s="462"/>
      <c r="J86" s="464" t="s">
        <v>347</v>
      </c>
      <c r="K86" s="455"/>
      <c r="L86" s="458" t="s">
        <v>348</v>
      </c>
      <c r="M86" s="462"/>
      <c r="N86" s="457" t="s">
        <v>45</v>
      </c>
      <c r="O86" s="420" t="s">
        <v>45</v>
      </c>
      <c r="P86" s="420" t="s">
        <v>45</v>
      </c>
      <c r="Q86" s="457" t="s">
        <v>45</v>
      </c>
    </row>
    <row r="87" spans="2:17" s="67" customFormat="1" ht="30" customHeight="1" x14ac:dyDescent="0.25">
      <c r="B87" s="431"/>
      <c r="C87" s="432"/>
      <c r="D87" s="423"/>
      <c r="E87" s="423"/>
      <c r="F87" s="436"/>
      <c r="G87" s="162"/>
      <c r="H87" s="458" t="s">
        <v>349</v>
      </c>
      <c r="I87" s="462"/>
      <c r="J87" s="465"/>
      <c r="K87" s="461"/>
      <c r="L87" s="458" t="s">
        <v>290</v>
      </c>
      <c r="M87" s="462"/>
      <c r="N87" s="463" t="s">
        <v>45</v>
      </c>
      <c r="O87" s="420"/>
      <c r="P87" s="420"/>
      <c r="Q87" s="463" t="s">
        <v>45</v>
      </c>
    </row>
    <row r="88" spans="2:17" s="67" customFormat="1" ht="33" customHeight="1" x14ac:dyDescent="0.25">
      <c r="B88" s="431"/>
      <c r="C88" s="432"/>
      <c r="D88" s="423"/>
      <c r="E88" s="423"/>
      <c r="F88" s="435">
        <v>9</v>
      </c>
      <c r="G88" s="451" t="s">
        <v>1078</v>
      </c>
      <c r="H88" s="458"/>
      <c r="I88" s="462"/>
      <c r="J88" s="464"/>
      <c r="K88" s="455"/>
      <c r="L88" s="458"/>
      <c r="M88" s="462"/>
      <c r="N88" s="457"/>
      <c r="O88" s="420"/>
      <c r="P88" s="420"/>
      <c r="Q88" s="457"/>
    </row>
    <row r="89" spans="2:17" s="67" customFormat="1" ht="33.75" customHeight="1" x14ac:dyDescent="0.25">
      <c r="B89" s="433"/>
      <c r="C89" s="434"/>
      <c r="D89" s="427"/>
      <c r="E89" s="427"/>
      <c r="F89" s="436"/>
      <c r="G89" s="162"/>
      <c r="H89" s="458"/>
      <c r="I89" s="462"/>
      <c r="J89" s="465"/>
      <c r="K89" s="461"/>
      <c r="L89" s="458"/>
      <c r="M89" s="462"/>
      <c r="N89" s="463"/>
      <c r="O89" s="420"/>
      <c r="P89" s="420"/>
      <c r="Q89" s="463"/>
    </row>
    <row r="90" spans="2:17" s="67" customFormat="1" ht="16.5" customHeight="1" x14ac:dyDescent="0.25">
      <c r="B90" s="429" t="str">
        <f>'2 - CONTEXTO'!E41</f>
        <v>Administración de Tierras.</v>
      </c>
      <c r="C90" s="430"/>
      <c r="D90" s="416" t="s">
        <v>350</v>
      </c>
      <c r="E90" s="416" t="str">
        <f>'2 - CONTEXTO'!K41</f>
        <v>1. Dirección de Acceso a Tierras.
2. Subdirección de Administración de Tierras de la Nación.
3. Dirección de Asuntos Étnicos.
4. Subdirección de Asuntos Étnicos.
5. UGT's.</v>
      </c>
      <c r="F90" s="435">
        <v>1</v>
      </c>
      <c r="G90" s="166" t="s">
        <v>1066</v>
      </c>
      <c r="H90" s="438" t="s">
        <v>1067</v>
      </c>
      <c r="I90" s="439"/>
      <c r="J90" s="438" t="s">
        <v>1068</v>
      </c>
      <c r="K90" s="438"/>
      <c r="L90" s="438" t="s">
        <v>1069</v>
      </c>
      <c r="M90" s="439"/>
      <c r="N90" s="441" t="s">
        <v>45</v>
      </c>
      <c r="O90" s="441" t="s">
        <v>45</v>
      </c>
      <c r="P90" s="441" t="s">
        <v>45</v>
      </c>
      <c r="Q90" s="441" t="s">
        <v>45</v>
      </c>
    </row>
    <row r="91" spans="2:17" s="67" customFormat="1" ht="16.5" customHeight="1" x14ac:dyDescent="0.25">
      <c r="B91" s="431"/>
      <c r="C91" s="432"/>
      <c r="D91" s="423"/>
      <c r="E91" s="423"/>
      <c r="F91" s="436"/>
      <c r="G91" s="166"/>
      <c r="H91" s="438" t="s">
        <v>1070</v>
      </c>
      <c r="I91" s="439"/>
      <c r="J91" s="438"/>
      <c r="K91" s="438"/>
      <c r="L91" s="438" t="s">
        <v>850</v>
      </c>
      <c r="M91" s="439"/>
      <c r="N91" s="441"/>
      <c r="O91" s="441"/>
      <c r="P91" s="441"/>
      <c r="Q91" s="441"/>
    </row>
    <row r="92" spans="2:17" s="67" customFormat="1" ht="16.5" customHeight="1" x14ac:dyDescent="0.25">
      <c r="B92" s="431"/>
      <c r="C92" s="432"/>
      <c r="D92" s="423"/>
      <c r="E92" s="423"/>
      <c r="F92" s="435">
        <v>2</v>
      </c>
      <c r="G92" s="166" t="s">
        <v>1071</v>
      </c>
      <c r="H92" s="438" t="s">
        <v>1072</v>
      </c>
      <c r="I92" s="439"/>
      <c r="J92" s="438" t="s">
        <v>1073</v>
      </c>
      <c r="K92" s="438"/>
      <c r="L92" s="438" t="s">
        <v>1074</v>
      </c>
      <c r="M92" s="439"/>
      <c r="N92" s="441" t="s">
        <v>45</v>
      </c>
      <c r="O92" s="441" t="s">
        <v>45</v>
      </c>
      <c r="P92" s="441" t="s">
        <v>45</v>
      </c>
      <c r="Q92" s="441" t="s">
        <v>45</v>
      </c>
    </row>
    <row r="93" spans="2:17" s="67" customFormat="1" ht="16.5" customHeight="1" x14ac:dyDescent="0.25">
      <c r="B93" s="431"/>
      <c r="C93" s="432"/>
      <c r="D93" s="423"/>
      <c r="E93" s="423"/>
      <c r="F93" s="436"/>
      <c r="G93" s="166"/>
      <c r="H93" s="438" t="s">
        <v>1075</v>
      </c>
      <c r="I93" s="439"/>
      <c r="J93" s="438"/>
      <c r="K93" s="438"/>
      <c r="L93" s="438" t="s">
        <v>850</v>
      </c>
      <c r="M93" s="439"/>
      <c r="N93" s="441"/>
      <c r="O93" s="441"/>
      <c r="P93" s="441"/>
      <c r="Q93" s="441"/>
    </row>
    <row r="94" spans="2:17" s="67" customFormat="1" ht="16.5" customHeight="1" x14ac:dyDescent="0.25">
      <c r="B94" s="431"/>
      <c r="C94" s="432"/>
      <c r="D94" s="423"/>
      <c r="E94" s="423"/>
      <c r="F94" s="435">
        <v>3</v>
      </c>
      <c r="G94" s="166" t="s">
        <v>1076</v>
      </c>
      <c r="H94" s="166" t="s">
        <v>315</v>
      </c>
      <c r="I94" s="419"/>
      <c r="J94" s="166" t="s">
        <v>1077</v>
      </c>
      <c r="K94" s="166"/>
      <c r="L94" s="456" t="s">
        <v>870</v>
      </c>
      <c r="M94" s="449"/>
      <c r="N94" s="420" t="s">
        <v>45</v>
      </c>
      <c r="O94" s="420" t="s">
        <v>45</v>
      </c>
      <c r="P94" s="420" t="s">
        <v>45</v>
      </c>
      <c r="Q94" s="420" t="s">
        <v>45</v>
      </c>
    </row>
    <row r="95" spans="2:17" s="67" customFormat="1" ht="16.5" customHeight="1" x14ac:dyDescent="0.25">
      <c r="B95" s="431"/>
      <c r="C95" s="432"/>
      <c r="D95" s="423"/>
      <c r="E95" s="423"/>
      <c r="F95" s="436"/>
      <c r="G95" s="166"/>
      <c r="H95" s="166" t="s">
        <v>318</v>
      </c>
      <c r="I95" s="419"/>
      <c r="J95" s="166"/>
      <c r="K95" s="166"/>
      <c r="L95" s="166" t="s">
        <v>366</v>
      </c>
      <c r="M95" s="419"/>
      <c r="N95" s="420"/>
      <c r="O95" s="420"/>
      <c r="P95" s="420"/>
      <c r="Q95" s="420"/>
    </row>
    <row r="96" spans="2:17" s="67" customFormat="1" ht="16.5" customHeight="1" x14ac:dyDescent="0.25">
      <c r="B96" s="431"/>
      <c r="C96" s="432"/>
      <c r="D96" s="423"/>
      <c r="E96" s="423"/>
      <c r="F96" s="435">
        <v>4</v>
      </c>
      <c r="G96" s="166" t="s">
        <v>301</v>
      </c>
      <c r="H96" s="166" t="s">
        <v>302</v>
      </c>
      <c r="I96" s="419"/>
      <c r="J96" s="166"/>
      <c r="K96" s="166"/>
      <c r="L96" s="166" t="s">
        <v>303</v>
      </c>
      <c r="M96" s="419"/>
      <c r="N96" s="420"/>
      <c r="O96" s="420"/>
      <c r="P96" s="420"/>
      <c r="Q96" s="420"/>
    </row>
    <row r="97" spans="2:17" s="67" customFormat="1" ht="16.5" customHeight="1" x14ac:dyDescent="0.25">
      <c r="B97" s="431"/>
      <c r="C97" s="432"/>
      <c r="D97" s="423"/>
      <c r="E97" s="423"/>
      <c r="F97" s="436"/>
      <c r="G97" s="166"/>
      <c r="H97" s="166" t="s">
        <v>304</v>
      </c>
      <c r="I97" s="419"/>
      <c r="J97" s="166"/>
      <c r="K97" s="166"/>
      <c r="L97" s="166" t="s">
        <v>305</v>
      </c>
      <c r="M97" s="419"/>
      <c r="N97" s="420"/>
      <c r="O97" s="420"/>
      <c r="P97" s="420"/>
      <c r="Q97" s="420"/>
    </row>
    <row r="98" spans="2:17" s="67" customFormat="1" ht="16.5" customHeight="1" x14ac:dyDescent="0.25">
      <c r="B98" s="431"/>
      <c r="C98" s="432"/>
      <c r="D98" s="423"/>
      <c r="E98" s="423"/>
      <c r="F98" s="435">
        <v>5</v>
      </c>
      <c r="G98" s="166" t="s">
        <v>306</v>
      </c>
      <c r="H98" s="166" t="s">
        <v>307</v>
      </c>
      <c r="I98" s="419"/>
      <c r="J98" s="166"/>
      <c r="K98" s="166"/>
      <c r="L98" s="166" t="s">
        <v>308</v>
      </c>
      <c r="M98" s="419"/>
      <c r="N98" s="420"/>
      <c r="O98" s="420"/>
      <c r="P98" s="420"/>
      <c r="Q98" s="420"/>
    </row>
    <row r="99" spans="2:17" s="67" customFormat="1" ht="16.5" customHeight="1" x14ac:dyDescent="0.25">
      <c r="B99" s="433"/>
      <c r="C99" s="434"/>
      <c r="D99" s="427"/>
      <c r="E99" s="427"/>
      <c r="F99" s="436"/>
      <c r="G99" s="166"/>
      <c r="H99" s="166" t="s">
        <v>309</v>
      </c>
      <c r="I99" s="419"/>
      <c r="J99" s="166"/>
      <c r="K99" s="166"/>
      <c r="L99" s="166" t="s">
        <v>310</v>
      </c>
      <c r="M99" s="419"/>
      <c r="N99" s="420"/>
      <c r="O99" s="420"/>
      <c r="P99" s="420"/>
      <c r="Q99" s="420"/>
    </row>
    <row r="100" spans="2:17" s="67" customFormat="1" ht="16.5" customHeight="1" x14ac:dyDescent="0.25">
      <c r="B100" s="429" t="str">
        <f>'2 - CONTEXTO'!E42</f>
        <v>Evaluación del Impacto del Ordenamiento Social de la Propiedad Rural</v>
      </c>
      <c r="C100" s="430"/>
      <c r="D100" s="416" t="s">
        <v>320</v>
      </c>
      <c r="E100" s="416" t="str">
        <f>'2 - CONTEXTO'!K42</f>
        <v>1. Oficina del Planeación.</v>
      </c>
      <c r="F100" s="435">
        <v>1</v>
      </c>
      <c r="G100" s="166" t="s">
        <v>286</v>
      </c>
      <c r="H100" s="166" t="s">
        <v>287</v>
      </c>
      <c r="I100" s="419"/>
      <c r="J100" s="166"/>
      <c r="K100" s="166"/>
      <c r="L100" s="166" t="s">
        <v>288</v>
      </c>
      <c r="M100" s="419"/>
      <c r="N100" s="420"/>
      <c r="O100" s="420"/>
      <c r="P100" s="420"/>
      <c r="Q100" s="420"/>
    </row>
    <row r="101" spans="2:17" s="67" customFormat="1" ht="16.5" customHeight="1" x14ac:dyDescent="0.25">
      <c r="B101" s="431"/>
      <c r="C101" s="432"/>
      <c r="D101" s="423"/>
      <c r="E101" s="423"/>
      <c r="F101" s="436"/>
      <c r="G101" s="166"/>
      <c r="H101" s="166" t="s">
        <v>289</v>
      </c>
      <c r="I101" s="419"/>
      <c r="J101" s="166"/>
      <c r="K101" s="166"/>
      <c r="L101" s="166" t="s">
        <v>290</v>
      </c>
      <c r="M101" s="419"/>
      <c r="N101" s="420"/>
      <c r="O101" s="420"/>
      <c r="P101" s="420"/>
      <c r="Q101" s="420"/>
    </row>
    <row r="102" spans="2:17" s="67" customFormat="1" ht="16.5" customHeight="1" x14ac:dyDescent="0.25">
      <c r="B102" s="431"/>
      <c r="C102" s="432"/>
      <c r="D102" s="423"/>
      <c r="E102" s="423"/>
      <c r="F102" s="435">
        <v>2</v>
      </c>
      <c r="G102" s="166" t="s">
        <v>291</v>
      </c>
      <c r="H102" s="166" t="s">
        <v>292</v>
      </c>
      <c r="I102" s="419"/>
      <c r="J102" s="166"/>
      <c r="K102" s="166"/>
      <c r="L102" s="166" t="s">
        <v>293</v>
      </c>
      <c r="M102" s="419"/>
      <c r="N102" s="420"/>
      <c r="O102" s="420"/>
      <c r="P102" s="420"/>
      <c r="Q102" s="420"/>
    </row>
    <row r="103" spans="2:17" s="67" customFormat="1" ht="16.5" customHeight="1" x14ac:dyDescent="0.25">
      <c r="B103" s="431"/>
      <c r="C103" s="432"/>
      <c r="D103" s="423"/>
      <c r="E103" s="423"/>
      <c r="F103" s="436"/>
      <c r="G103" s="166"/>
      <c r="H103" s="166" t="s">
        <v>294</v>
      </c>
      <c r="I103" s="419"/>
      <c r="J103" s="166"/>
      <c r="K103" s="166"/>
      <c r="L103" s="166" t="s">
        <v>295</v>
      </c>
      <c r="M103" s="419"/>
      <c r="N103" s="420"/>
      <c r="O103" s="420"/>
      <c r="P103" s="420"/>
      <c r="Q103" s="420"/>
    </row>
    <row r="104" spans="2:17" s="67" customFormat="1" ht="16.5" customHeight="1" x14ac:dyDescent="0.25">
      <c r="B104" s="431"/>
      <c r="C104" s="432"/>
      <c r="D104" s="423"/>
      <c r="E104" s="423"/>
      <c r="F104" s="435">
        <v>3</v>
      </c>
      <c r="G104" s="166" t="s">
        <v>296</v>
      </c>
      <c r="H104" s="166" t="s">
        <v>297</v>
      </c>
      <c r="I104" s="419"/>
      <c r="J104" s="166"/>
      <c r="K104" s="166"/>
      <c r="L104" s="166" t="s">
        <v>298</v>
      </c>
      <c r="M104" s="419"/>
      <c r="N104" s="420"/>
      <c r="O104" s="420"/>
      <c r="P104" s="420"/>
      <c r="Q104" s="420"/>
    </row>
    <row r="105" spans="2:17" s="67" customFormat="1" ht="16.5" customHeight="1" x14ac:dyDescent="0.25">
      <c r="B105" s="431"/>
      <c r="C105" s="432"/>
      <c r="D105" s="423"/>
      <c r="E105" s="423"/>
      <c r="F105" s="436"/>
      <c r="G105" s="166"/>
      <c r="H105" s="166" t="s">
        <v>299</v>
      </c>
      <c r="I105" s="419"/>
      <c r="J105" s="166"/>
      <c r="K105" s="166"/>
      <c r="L105" s="166" t="s">
        <v>300</v>
      </c>
      <c r="M105" s="419"/>
      <c r="N105" s="420"/>
      <c r="O105" s="420"/>
      <c r="P105" s="420"/>
      <c r="Q105" s="420"/>
    </row>
    <row r="106" spans="2:17" s="67" customFormat="1" ht="16.5" customHeight="1" x14ac:dyDescent="0.25">
      <c r="B106" s="431"/>
      <c r="C106" s="432"/>
      <c r="D106" s="423"/>
      <c r="E106" s="423"/>
      <c r="F106" s="435">
        <v>4</v>
      </c>
      <c r="G106" s="166" t="s">
        <v>301</v>
      </c>
      <c r="H106" s="166" t="s">
        <v>302</v>
      </c>
      <c r="I106" s="419"/>
      <c r="J106" s="166"/>
      <c r="K106" s="166"/>
      <c r="L106" s="166" t="s">
        <v>303</v>
      </c>
      <c r="M106" s="419"/>
      <c r="N106" s="420"/>
      <c r="O106" s="420"/>
      <c r="P106" s="420"/>
      <c r="Q106" s="420"/>
    </row>
    <row r="107" spans="2:17" s="67" customFormat="1" ht="16.5" customHeight="1" x14ac:dyDescent="0.25">
      <c r="B107" s="431"/>
      <c r="C107" s="432"/>
      <c r="D107" s="423"/>
      <c r="E107" s="423"/>
      <c r="F107" s="436"/>
      <c r="G107" s="166"/>
      <c r="H107" s="166" t="s">
        <v>304</v>
      </c>
      <c r="I107" s="419"/>
      <c r="J107" s="166"/>
      <c r="K107" s="166"/>
      <c r="L107" s="166" t="s">
        <v>305</v>
      </c>
      <c r="M107" s="419"/>
      <c r="N107" s="420"/>
      <c r="O107" s="420"/>
      <c r="P107" s="420"/>
      <c r="Q107" s="420"/>
    </row>
    <row r="108" spans="2:17" s="67" customFormat="1" ht="16.5" customHeight="1" x14ac:dyDescent="0.25">
      <c r="B108" s="431"/>
      <c r="C108" s="432"/>
      <c r="D108" s="423"/>
      <c r="E108" s="423"/>
      <c r="F108" s="435">
        <v>5</v>
      </c>
      <c r="G108" s="166" t="s">
        <v>306</v>
      </c>
      <c r="H108" s="166" t="s">
        <v>307</v>
      </c>
      <c r="I108" s="419"/>
      <c r="J108" s="166"/>
      <c r="K108" s="166"/>
      <c r="L108" s="166" t="s">
        <v>308</v>
      </c>
      <c r="M108" s="419"/>
      <c r="N108" s="420"/>
      <c r="O108" s="420"/>
      <c r="P108" s="420"/>
      <c r="Q108" s="420"/>
    </row>
    <row r="109" spans="2:17" s="67" customFormat="1" ht="16.5" customHeight="1" x14ac:dyDescent="0.25">
      <c r="B109" s="433"/>
      <c r="C109" s="434"/>
      <c r="D109" s="427"/>
      <c r="E109" s="427"/>
      <c r="F109" s="436"/>
      <c r="G109" s="166"/>
      <c r="H109" s="166" t="s">
        <v>309</v>
      </c>
      <c r="I109" s="419"/>
      <c r="J109" s="166"/>
      <c r="K109" s="166"/>
      <c r="L109" s="166" t="s">
        <v>310</v>
      </c>
      <c r="M109" s="419"/>
      <c r="N109" s="420"/>
      <c r="O109" s="420"/>
      <c r="P109" s="420"/>
      <c r="Q109" s="420"/>
    </row>
    <row r="110" spans="2:17" s="67" customFormat="1" ht="30.75" customHeight="1" x14ac:dyDescent="0.25">
      <c r="B110" s="429" t="str">
        <f>'2 - CONTEXTO'!E43</f>
        <v>Gestión de la Información</v>
      </c>
      <c r="C110" s="430"/>
      <c r="D110" s="416" t="s">
        <v>351</v>
      </c>
      <c r="E110" s="416" t="str">
        <f>'2 - CONTEXTO'!K43</f>
        <v>1. Dirección General (Comunicaciones y Topografía).
2.Secretaria General.
3. Dirección de Gestión del Ordenamiento Social de la Propiedad.
4. Subdirección de Sistemas de Información de Tierras.</v>
      </c>
      <c r="F110" s="435">
        <v>1</v>
      </c>
      <c r="G110" s="442" t="s">
        <v>1105</v>
      </c>
      <c r="H110" s="166" t="s">
        <v>352</v>
      </c>
      <c r="I110" s="419"/>
      <c r="J110" s="166" t="s">
        <v>353</v>
      </c>
      <c r="K110" s="166"/>
      <c r="L110" s="166" t="s">
        <v>354</v>
      </c>
      <c r="M110" s="442"/>
      <c r="N110" s="420" t="s">
        <v>45</v>
      </c>
      <c r="O110" s="420" t="s">
        <v>45</v>
      </c>
      <c r="P110" s="420" t="s">
        <v>45</v>
      </c>
      <c r="Q110" s="420" t="s">
        <v>45</v>
      </c>
    </row>
    <row r="111" spans="2:17" s="67" customFormat="1" ht="16.5" customHeight="1" x14ac:dyDescent="0.25">
      <c r="B111" s="431"/>
      <c r="C111" s="432"/>
      <c r="D111" s="423"/>
      <c r="E111" s="423"/>
      <c r="F111" s="436"/>
      <c r="G111" s="442"/>
      <c r="H111" s="166" t="s">
        <v>289</v>
      </c>
      <c r="I111" s="419"/>
      <c r="J111" s="166"/>
      <c r="K111" s="166"/>
      <c r="L111" s="166" t="s">
        <v>290</v>
      </c>
      <c r="M111" s="419"/>
      <c r="N111" s="420"/>
      <c r="O111" s="420"/>
      <c r="P111" s="420"/>
      <c r="Q111" s="420"/>
    </row>
    <row r="112" spans="2:17" s="67" customFormat="1" ht="30" customHeight="1" x14ac:dyDescent="0.25">
      <c r="B112" s="431"/>
      <c r="C112" s="432"/>
      <c r="D112" s="423"/>
      <c r="E112" s="423"/>
      <c r="F112" s="435">
        <v>2</v>
      </c>
      <c r="G112" s="166" t="s">
        <v>1106</v>
      </c>
      <c r="H112" s="166" t="s">
        <v>355</v>
      </c>
      <c r="I112" s="419"/>
      <c r="J112" s="166" t="s">
        <v>356</v>
      </c>
      <c r="K112" s="166"/>
      <c r="L112" s="166" t="s">
        <v>357</v>
      </c>
      <c r="M112" s="419"/>
      <c r="N112" s="420" t="s">
        <v>45</v>
      </c>
      <c r="O112" s="420" t="s">
        <v>45</v>
      </c>
      <c r="P112" s="420" t="s">
        <v>45</v>
      </c>
      <c r="Q112" s="420" t="s">
        <v>45</v>
      </c>
    </row>
    <row r="113" spans="2:17" s="67" customFormat="1" ht="34.5" customHeight="1" x14ac:dyDescent="0.25">
      <c r="B113" s="431"/>
      <c r="C113" s="432"/>
      <c r="D113" s="423"/>
      <c r="E113" s="423"/>
      <c r="F113" s="436"/>
      <c r="G113" s="166"/>
      <c r="H113" s="166" t="s">
        <v>294</v>
      </c>
      <c r="I113" s="419"/>
      <c r="J113" s="166"/>
      <c r="K113" s="166"/>
      <c r="L113" s="166" t="s">
        <v>358</v>
      </c>
      <c r="M113" s="442"/>
      <c r="N113" s="420"/>
      <c r="O113" s="420"/>
      <c r="P113" s="420"/>
      <c r="Q113" s="420"/>
    </row>
    <row r="114" spans="2:17" s="67" customFormat="1" ht="37.5" customHeight="1" x14ac:dyDescent="0.25">
      <c r="B114" s="431"/>
      <c r="C114" s="432"/>
      <c r="D114" s="423"/>
      <c r="E114" s="423"/>
      <c r="F114" s="435">
        <v>3</v>
      </c>
      <c r="G114" s="166" t="s">
        <v>1107</v>
      </c>
      <c r="H114" s="166" t="s">
        <v>359</v>
      </c>
      <c r="I114" s="419"/>
      <c r="J114" s="166" t="s">
        <v>360</v>
      </c>
      <c r="K114" s="166"/>
      <c r="L114" s="166" t="s">
        <v>361</v>
      </c>
      <c r="M114" s="419"/>
      <c r="N114" s="420" t="s">
        <v>45</v>
      </c>
      <c r="O114" s="420" t="s">
        <v>45</v>
      </c>
      <c r="P114" s="420" t="s">
        <v>45</v>
      </c>
      <c r="Q114" s="420" t="s">
        <v>45</v>
      </c>
    </row>
    <row r="115" spans="2:17" s="67" customFormat="1" ht="16.5" customHeight="1" x14ac:dyDescent="0.25">
      <c r="B115" s="431"/>
      <c r="C115" s="432"/>
      <c r="D115" s="423"/>
      <c r="E115" s="423"/>
      <c r="F115" s="436"/>
      <c r="G115" s="166"/>
      <c r="H115" s="166" t="s">
        <v>299</v>
      </c>
      <c r="I115" s="419"/>
      <c r="J115" s="166"/>
      <c r="K115" s="166"/>
      <c r="L115" s="166" t="s">
        <v>300</v>
      </c>
      <c r="M115" s="419"/>
      <c r="N115" s="420"/>
      <c r="O115" s="420"/>
      <c r="P115" s="420"/>
      <c r="Q115" s="420"/>
    </row>
    <row r="116" spans="2:17" s="67" customFormat="1" ht="16.5" customHeight="1" x14ac:dyDescent="0.25">
      <c r="B116" s="431"/>
      <c r="C116" s="432"/>
      <c r="D116" s="423"/>
      <c r="E116" s="423"/>
      <c r="F116" s="435">
        <v>4</v>
      </c>
      <c r="G116" s="166" t="s">
        <v>301</v>
      </c>
      <c r="H116" s="166" t="s">
        <v>302</v>
      </c>
      <c r="I116" s="419"/>
      <c r="J116" s="166"/>
      <c r="K116" s="166"/>
      <c r="L116" s="166" t="s">
        <v>303</v>
      </c>
      <c r="M116" s="419"/>
      <c r="N116" s="420"/>
      <c r="O116" s="420"/>
      <c r="P116" s="420"/>
      <c r="Q116" s="420"/>
    </row>
    <row r="117" spans="2:17" s="67" customFormat="1" ht="16.5" customHeight="1" x14ac:dyDescent="0.25">
      <c r="B117" s="431"/>
      <c r="C117" s="432"/>
      <c r="D117" s="423"/>
      <c r="E117" s="423"/>
      <c r="F117" s="436"/>
      <c r="G117" s="166"/>
      <c r="H117" s="166" t="s">
        <v>304</v>
      </c>
      <c r="I117" s="419"/>
      <c r="J117" s="166"/>
      <c r="K117" s="166"/>
      <c r="L117" s="166" t="s">
        <v>305</v>
      </c>
      <c r="M117" s="419"/>
      <c r="N117" s="420"/>
      <c r="O117" s="420"/>
      <c r="P117" s="420"/>
      <c r="Q117" s="420"/>
    </row>
    <row r="118" spans="2:17" s="67" customFormat="1" ht="16.5" customHeight="1" x14ac:dyDescent="0.25">
      <c r="B118" s="431"/>
      <c r="C118" s="432"/>
      <c r="D118" s="423"/>
      <c r="E118" s="423"/>
      <c r="F118" s="435">
        <v>5</v>
      </c>
      <c r="G118" s="166" t="s">
        <v>306</v>
      </c>
      <c r="H118" s="166" t="s">
        <v>307</v>
      </c>
      <c r="I118" s="419"/>
      <c r="J118" s="166"/>
      <c r="K118" s="166"/>
      <c r="L118" s="166" t="s">
        <v>308</v>
      </c>
      <c r="M118" s="419"/>
      <c r="N118" s="420"/>
      <c r="O118" s="420"/>
      <c r="P118" s="420"/>
      <c r="Q118" s="420"/>
    </row>
    <row r="119" spans="2:17" s="67" customFormat="1" ht="16.5" customHeight="1" x14ac:dyDescent="0.25">
      <c r="B119" s="433"/>
      <c r="C119" s="434"/>
      <c r="D119" s="427"/>
      <c r="E119" s="427"/>
      <c r="F119" s="436"/>
      <c r="G119" s="166"/>
      <c r="H119" s="166" t="s">
        <v>309</v>
      </c>
      <c r="I119" s="419"/>
      <c r="J119" s="166"/>
      <c r="K119" s="166"/>
      <c r="L119" s="166" t="s">
        <v>310</v>
      </c>
      <c r="M119" s="419"/>
      <c r="N119" s="420"/>
      <c r="O119" s="420"/>
      <c r="P119" s="420"/>
      <c r="Q119" s="420"/>
    </row>
    <row r="120" spans="2:17" s="67" customFormat="1" ht="15" customHeight="1" x14ac:dyDescent="0.25">
      <c r="B120" s="429" t="str">
        <f>'2 - CONTEXTO'!E44</f>
        <v>Gestión del Talento Humano</v>
      </c>
      <c r="C120" s="430"/>
      <c r="D120" s="416" t="s">
        <v>362</v>
      </c>
      <c r="E120" s="416" t="str">
        <f>'2 - CONTEXTO'!K44</f>
        <v>1. Subdirección de Talento Humano.
2. Secretaría General.</v>
      </c>
      <c r="F120" s="435">
        <v>1</v>
      </c>
      <c r="G120" s="166" t="s">
        <v>1521</v>
      </c>
      <c r="H120" s="166" t="s">
        <v>367</v>
      </c>
      <c r="I120" s="419"/>
      <c r="J120" s="166" t="s">
        <v>368</v>
      </c>
      <c r="K120" s="166"/>
      <c r="L120" s="166" t="s">
        <v>369</v>
      </c>
      <c r="M120" s="419"/>
      <c r="N120" s="420" t="s">
        <v>45</v>
      </c>
      <c r="O120" s="420" t="s">
        <v>45</v>
      </c>
      <c r="P120" s="420" t="s">
        <v>45</v>
      </c>
      <c r="Q120" s="420" t="s">
        <v>45</v>
      </c>
    </row>
    <row r="121" spans="2:17" s="67" customFormat="1" ht="24.75" customHeight="1" x14ac:dyDescent="0.25">
      <c r="B121" s="431"/>
      <c r="C121" s="432"/>
      <c r="D121" s="423"/>
      <c r="E121" s="423"/>
      <c r="F121" s="436"/>
      <c r="G121" s="166"/>
      <c r="H121" s="166" t="s">
        <v>370</v>
      </c>
      <c r="I121" s="442"/>
      <c r="J121" s="166"/>
      <c r="K121" s="166"/>
      <c r="L121" s="166" t="s">
        <v>371</v>
      </c>
      <c r="M121" s="419"/>
      <c r="N121" s="420"/>
      <c r="O121" s="420"/>
      <c r="P121" s="420"/>
      <c r="Q121" s="420"/>
    </row>
    <row r="122" spans="2:17" s="67" customFormat="1" ht="24.75" customHeight="1" x14ac:dyDescent="0.25">
      <c r="B122" s="431"/>
      <c r="C122" s="432"/>
      <c r="D122" s="423"/>
      <c r="E122" s="423"/>
      <c r="F122" s="435">
        <v>2</v>
      </c>
      <c r="G122" s="166" t="s">
        <v>291</v>
      </c>
      <c r="H122" s="166" t="s">
        <v>292</v>
      </c>
      <c r="I122" s="419"/>
      <c r="J122" s="166"/>
      <c r="K122" s="166"/>
      <c r="L122" s="166" t="s">
        <v>293</v>
      </c>
      <c r="M122" s="419"/>
      <c r="N122" s="420"/>
      <c r="O122" s="420"/>
      <c r="P122" s="420"/>
      <c r="Q122" s="420"/>
    </row>
    <row r="123" spans="2:17" s="67" customFormat="1" ht="51" customHeight="1" x14ac:dyDescent="0.25">
      <c r="B123" s="431"/>
      <c r="C123" s="432"/>
      <c r="D123" s="423"/>
      <c r="E123" s="423"/>
      <c r="F123" s="436"/>
      <c r="G123" s="166"/>
      <c r="H123" s="166" t="s">
        <v>294</v>
      </c>
      <c r="I123" s="419"/>
      <c r="J123" s="166"/>
      <c r="K123" s="166"/>
      <c r="L123" s="166" t="s">
        <v>295</v>
      </c>
      <c r="M123" s="419"/>
      <c r="N123" s="420"/>
      <c r="O123" s="420"/>
      <c r="P123" s="420"/>
      <c r="Q123" s="420"/>
    </row>
    <row r="124" spans="2:17" s="67" customFormat="1" ht="54.75" customHeight="1" x14ac:dyDescent="0.25">
      <c r="B124" s="431"/>
      <c r="C124" s="432"/>
      <c r="D124" s="423"/>
      <c r="E124" s="423"/>
      <c r="F124" s="435">
        <v>3</v>
      </c>
      <c r="G124" s="166" t="s">
        <v>296</v>
      </c>
      <c r="H124" s="166" t="s">
        <v>297</v>
      </c>
      <c r="I124" s="419"/>
      <c r="J124" s="166"/>
      <c r="K124" s="166"/>
      <c r="L124" s="166" t="s">
        <v>298</v>
      </c>
      <c r="M124" s="419"/>
      <c r="N124" s="420"/>
      <c r="O124" s="420"/>
      <c r="P124" s="420"/>
      <c r="Q124" s="420"/>
    </row>
    <row r="125" spans="2:17" s="67" customFormat="1" ht="40.5" customHeight="1" x14ac:dyDescent="0.25">
      <c r="B125" s="431"/>
      <c r="C125" s="432"/>
      <c r="D125" s="423"/>
      <c r="E125" s="423"/>
      <c r="F125" s="436"/>
      <c r="G125" s="166"/>
      <c r="H125" s="166" t="s">
        <v>299</v>
      </c>
      <c r="I125" s="419"/>
      <c r="J125" s="166"/>
      <c r="K125" s="166"/>
      <c r="L125" s="166" t="s">
        <v>300</v>
      </c>
      <c r="M125" s="419"/>
      <c r="N125" s="420"/>
      <c r="O125" s="420"/>
      <c r="P125" s="420"/>
      <c r="Q125" s="420"/>
    </row>
    <row r="126" spans="2:17" s="67" customFormat="1" ht="15" customHeight="1" x14ac:dyDescent="0.25">
      <c r="B126" s="431"/>
      <c r="C126" s="432"/>
      <c r="D126" s="423"/>
      <c r="E126" s="423"/>
      <c r="F126" s="435">
        <v>4</v>
      </c>
      <c r="G126" s="166" t="s">
        <v>301</v>
      </c>
      <c r="H126" s="166" t="s">
        <v>302</v>
      </c>
      <c r="I126" s="419"/>
      <c r="J126" s="166"/>
      <c r="K126" s="166"/>
      <c r="L126" s="166" t="s">
        <v>303</v>
      </c>
      <c r="M126" s="419"/>
      <c r="N126" s="420"/>
      <c r="O126" s="420"/>
      <c r="P126" s="420"/>
      <c r="Q126" s="420"/>
    </row>
    <row r="127" spans="2:17" s="67" customFormat="1" ht="15" customHeight="1" x14ac:dyDescent="0.25">
      <c r="B127" s="431"/>
      <c r="C127" s="432"/>
      <c r="D127" s="423"/>
      <c r="E127" s="423"/>
      <c r="F127" s="436"/>
      <c r="G127" s="166"/>
      <c r="H127" s="166" t="s">
        <v>304</v>
      </c>
      <c r="I127" s="419"/>
      <c r="J127" s="166"/>
      <c r="K127" s="166"/>
      <c r="L127" s="166" t="s">
        <v>305</v>
      </c>
      <c r="M127" s="419"/>
      <c r="N127" s="420"/>
      <c r="O127" s="420"/>
      <c r="P127" s="420"/>
      <c r="Q127" s="420"/>
    </row>
    <row r="128" spans="2:17" s="67" customFormat="1" ht="15" customHeight="1" x14ac:dyDescent="0.25">
      <c r="B128" s="431"/>
      <c r="C128" s="432"/>
      <c r="D128" s="423"/>
      <c r="E128" s="423"/>
      <c r="F128" s="435">
        <v>5</v>
      </c>
      <c r="G128" s="166" t="s">
        <v>306</v>
      </c>
      <c r="H128" s="166" t="s">
        <v>307</v>
      </c>
      <c r="I128" s="419"/>
      <c r="J128" s="166"/>
      <c r="K128" s="166"/>
      <c r="L128" s="166" t="s">
        <v>308</v>
      </c>
      <c r="M128" s="419"/>
      <c r="N128" s="420"/>
      <c r="O128" s="420"/>
      <c r="P128" s="420"/>
      <c r="Q128" s="420"/>
    </row>
    <row r="129" spans="2:17" s="67" customFormat="1" ht="16.5" customHeight="1" x14ac:dyDescent="0.25">
      <c r="B129" s="433"/>
      <c r="C129" s="434"/>
      <c r="D129" s="427"/>
      <c r="E129" s="427"/>
      <c r="F129" s="436"/>
      <c r="G129" s="166"/>
      <c r="H129" s="166" t="s">
        <v>309</v>
      </c>
      <c r="I129" s="419"/>
      <c r="J129" s="166"/>
      <c r="K129" s="166"/>
      <c r="L129" s="166" t="s">
        <v>310</v>
      </c>
      <c r="M129" s="419"/>
      <c r="N129" s="420"/>
      <c r="O129" s="420"/>
      <c r="P129" s="420"/>
      <c r="Q129" s="420"/>
    </row>
    <row r="130" spans="2:17" s="67" customFormat="1" ht="16.5" customHeight="1" x14ac:dyDescent="0.25">
      <c r="B130" s="429" t="str">
        <f>'2 - CONTEXTO'!E45</f>
        <v>Apoyo Jurídico</v>
      </c>
      <c r="C130" s="430"/>
      <c r="D130" s="416" t="s">
        <v>372</v>
      </c>
      <c r="E130" s="416" t="str">
        <f>'2 - CONTEXTO'!K45</f>
        <v>1. Oficina Jurídica</v>
      </c>
      <c r="F130" s="435">
        <v>1</v>
      </c>
      <c r="G130" s="466" t="s">
        <v>373</v>
      </c>
      <c r="H130" s="166" t="s">
        <v>374</v>
      </c>
      <c r="I130" s="419"/>
      <c r="J130" s="166" t="s">
        <v>375</v>
      </c>
      <c r="K130" s="166"/>
      <c r="L130" s="166" t="s">
        <v>364</v>
      </c>
      <c r="M130" s="419"/>
      <c r="N130" s="420" t="s">
        <v>45</v>
      </c>
      <c r="O130" s="420" t="s">
        <v>45</v>
      </c>
      <c r="P130" s="420" t="s">
        <v>45</v>
      </c>
      <c r="Q130" s="420" t="s">
        <v>45</v>
      </c>
    </row>
    <row r="131" spans="2:17" s="67" customFormat="1" ht="71.25" customHeight="1" x14ac:dyDescent="0.25">
      <c r="B131" s="431"/>
      <c r="C131" s="432"/>
      <c r="D131" s="423"/>
      <c r="E131" s="423"/>
      <c r="F131" s="436"/>
      <c r="G131" s="467"/>
      <c r="H131" s="468" t="s">
        <v>376</v>
      </c>
      <c r="I131" s="469"/>
      <c r="J131" s="166"/>
      <c r="K131" s="166"/>
      <c r="L131" s="166" t="s">
        <v>377</v>
      </c>
      <c r="M131" s="419"/>
      <c r="N131" s="420"/>
      <c r="O131" s="420"/>
      <c r="P131" s="420"/>
      <c r="Q131" s="420"/>
    </row>
    <row r="132" spans="2:17" s="67" customFormat="1" x14ac:dyDescent="0.25">
      <c r="B132" s="431"/>
      <c r="C132" s="432"/>
      <c r="D132" s="423"/>
      <c r="E132" s="423"/>
      <c r="F132" s="435">
        <v>2</v>
      </c>
      <c r="G132" s="466" t="s">
        <v>378</v>
      </c>
      <c r="H132" s="166" t="s">
        <v>363</v>
      </c>
      <c r="I132" s="419"/>
      <c r="J132" s="166" t="s">
        <v>379</v>
      </c>
      <c r="K132" s="166"/>
      <c r="L132" s="166" t="s">
        <v>364</v>
      </c>
      <c r="M132" s="442"/>
      <c r="N132" s="420" t="s">
        <v>45</v>
      </c>
      <c r="O132" s="420" t="s">
        <v>45</v>
      </c>
      <c r="P132" s="420" t="s">
        <v>45</v>
      </c>
      <c r="Q132" s="420" t="s">
        <v>45</v>
      </c>
    </row>
    <row r="133" spans="2:17" s="67" customFormat="1" ht="51.75" customHeight="1" x14ac:dyDescent="0.25">
      <c r="B133" s="431"/>
      <c r="C133" s="432"/>
      <c r="D133" s="423"/>
      <c r="E133" s="423"/>
      <c r="F133" s="436"/>
      <c r="G133" s="467"/>
      <c r="H133" s="166" t="s">
        <v>365</v>
      </c>
      <c r="I133" s="419"/>
      <c r="J133" s="166"/>
      <c r="K133" s="166"/>
      <c r="L133" s="166" t="s">
        <v>377</v>
      </c>
      <c r="M133" s="442"/>
      <c r="N133" s="420"/>
      <c r="O133" s="420"/>
      <c r="P133" s="420"/>
      <c r="Q133" s="420"/>
    </row>
    <row r="134" spans="2:17" s="67" customFormat="1" x14ac:dyDescent="0.25">
      <c r="B134" s="431"/>
      <c r="C134" s="432"/>
      <c r="D134" s="423"/>
      <c r="E134" s="423"/>
      <c r="F134" s="435">
        <v>3</v>
      </c>
      <c r="G134" s="166" t="s">
        <v>296</v>
      </c>
      <c r="H134" s="166" t="s">
        <v>297</v>
      </c>
      <c r="I134" s="419"/>
      <c r="J134" s="166"/>
      <c r="K134" s="166"/>
      <c r="L134" s="166" t="s">
        <v>298</v>
      </c>
      <c r="M134" s="419"/>
      <c r="N134" s="420"/>
      <c r="O134" s="420"/>
      <c r="P134" s="420"/>
      <c r="Q134" s="420"/>
    </row>
    <row r="135" spans="2:17" s="67" customFormat="1" x14ac:dyDescent="0.25">
      <c r="B135" s="431"/>
      <c r="C135" s="432"/>
      <c r="D135" s="423"/>
      <c r="E135" s="423"/>
      <c r="F135" s="436"/>
      <c r="G135" s="166"/>
      <c r="H135" s="166" t="s">
        <v>299</v>
      </c>
      <c r="I135" s="419"/>
      <c r="J135" s="166"/>
      <c r="K135" s="166"/>
      <c r="L135" s="166" t="s">
        <v>300</v>
      </c>
      <c r="M135" s="419"/>
      <c r="N135" s="420"/>
      <c r="O135" s="420"/>
      <c r="P135" s="420"/>
      <c r="Q135" s="420"/>
    </row>
    <row r="136" spans="2:17" s="67" customFormat="1" x14ac:dyDescent="0.25">
      <c r="B136" s="431"/>
      <c r="C136" s="432"/>
      <c r="D136" s="423"/>
      <c r="E136" s="423"/>
      <c r="F136" s="435">
        <v>4</v>
      </c>
      <c r="G136" s="166" t="s">
        <v>301</v>
      </c>
      <c r="H136" s="166" t="s">
        <v>302</v>
      </c>
      <c r="I136" s="419"/>
      <c r="J136" s="166"/>
      <c r="K136" s="166"/>
      <c r="L136" s="166" t="s">
        <v>303</v>
      </c>
      <c r="M136" s="419"/>
      <c r="N136" s="420"/>
      <c r="O136" s="420"/>
      <c r="P136" s="420"/>
      <c r="Q136" s="420"/>
    </row>
    <row r="137" spans="2:17" s="67" customFormat="1" x14ac:dyDescent="0.25">
      <c r="B137" s="431"/>
      <c r="C137" s="432"/>
      <c r="D137" s="423"/>
      <c r="E137" s="423"/>
      <c r="F137" s="436"/>
      <c r="G137" s="166"/>
      <c r="H137" s="166" t="s">
        <v>304</v>
      </c>
      <c r="I137" s="419"/>
      <c r="J137" s="166"/>
      <c r="K137" s="166"/>
      <c r="L137" s="166" t="s">
        <v>305</v>
      </c>
      <c r="M137" s="419"/>
      <c r="N137" s="420"/>
      <c r="O137" s="420"/>
      <c r="P137" s="420"/>
      <c r="Q137" s="420"/>
    </row>
    <row r="138" spans="2:17" s="67" customFormat="1" x14ac:dyDescent="0.25">
      <c r="B138" s="431"/>
      <c r="C138" s="432"/>
      <c r="D138" s="423"/>
      <c r="E138" s="423"/>
      <c r="F138" s="435">
        <v>5</v>
      </c>
      <c r="G138" s="166" t="s">
        <v>306</v>
      </c>
      <c r="H138" s="166" t="s">
        <v>307</v>
      </c>
      <c r="I138" s="419"/>
      <c r="J138" s="166"/>
      <c r="K138" s="166"/>
      <c r="L138" s="166" t="s">
        <v>308</v>
      </c>
      <c r="M138" s="419"/>
      <c r="N138" s="420"/>
      <c r="O138" s="420"/>
      <c r="P138" s="420"/>
      <c r="Q138" s="420"/>
    </row>
    <row r="139" spans="2:17" s="67" customFormat="1" x14ac:dyDescent="0.25">
      <c r="B139" s="433"/>
      <c r="C139" s="434"/>
      <c r="D139" s="427"/>
      <c r="E139" s="427"/>
      <c r="F139" s="436"/>
      <c r="G139" s="166"/>
      <c r="H139" s="166" t="s">
        <v>309</v>
      </c>
      <c r="I139" s="419"/>
      <c r="J139" s="166"/>
      <c r="K139" s="166"/>
      <c r="L139" s="166" t="s">
        <v>310</v>
      </c>
      <c r="M139" s="419"/>
      <c r="N139" s="420"/>
      <c r="O139" s="420"/>
      <c r="P139" s="420"/>
      <c r="Q139" s="420"/>
    </row>
    <row r="140" spans="2:17" s="67" customFormat="1" ht="17.25" customHeight="1" x14ac:dyDescent="0.25">
      <c r="B140" s="429" t="str">
        <f>'2 - CONTEXTO'!E46</f>
        <v>Adquisición de Bienes y Servicios</v>
      </c>
      <c r="C140" s="430"/>
      <c r="D140" s="416" t="s">
        <v>380</v>
      </c>
      <c r="E140" s="416" t="str">
        <f>'2 - CONTEXTO'!K46</f>
        <v>1. Subdirección Administrativa y Financiera.
2. Secretaría General.</v>
      </c>
      <c r="F140" s="435">
        <v>1</v>
      </c>
      <c r="G140" s="166" t="s">
        <v>1112</v>
      </c>
      <c r="H140" s="166" t="s">
        <v>381</v>
      </c>
      <c r="I140" s="419"/>
      <c r="J140" s="166" t="s">
        <v>382</v>
      </c>
      <c r="K140" s="166"/>
      <c r="L140" s="166" t="s">
        <v>383</v>
      </c>
      <c r="M140" s="419"/>
      <c r="N140" s="420" t="s">
        <v>45</v>
      </c>
      <c r="O140" s="420" t="s">
        <v>45</v>
      </c>
      <c r="P140" s="420" t="s">
        <v>45</v>
      </c>
      <c r="Q140" s="420" t="s">
        <v>45</v>
      </c>
    </row>
    <row r="141" spans="2:17" s="67" customFormat="1" ht="17.25" customHeight="1" x14ac:dyDescent="0.25">
      <c r="B141" s="431"/>
      <c r="C141" s="432"/>
      <c r="D141" s="423"/>
      <c r="E141" s="423"/>
      <c r="F141" s="436"/>
      <c r="G141" s="166"/>
      <c r="H141" s="166" t="s">
        <v>384</v>
      </c>
      <c r="I141" s="419"/>
      <c r="J141" s="166"/>
      <c r="K141" s="166"/>
      <c r="L141" s="166" t="s">
        <v>385</v>
      </c>
      <c r="M141" s="419"/>
      <c r="N141" s="420"/>
      <c r="O141" s="420"/>
      <c r="P141" s="420"/>
      <c r="Q141" s="420"/>
    </row>
    <row r="142" spans="2:17" s="67" customFormat="1" ht="17.25" customHeight="1" x14ac:dyDescent="0.25">
      <c r="B142" s="431"/>
      <c r="C142" s="432"/>
      <c r="D142" s="423"/>
      <c r="E142" s="423"/>
      <c r="F142" s="435">
        <v>2</v>
      </c>
      <c r="G142" s="166" t="s">
        <v>291</v>
      </c>
      <c r="H142" s="166" t="s">
        <v>292</v>
      </c>
      <c r="I142" s="419"/>
      <c r="J142" s="166"/>
      <c r="K142" s="166"/>
      <c r="L142" s="166" t="s">
        <v>293</v>
      </c>
      <c r="M142" s="419"/>
      <c r="N142" s="420"/>
      <c r="O142" s="420"/>
      <c r="P142" s="420"/>
      <c r="Q142" s="420"/>
    </row>
    <row r="143" spans="2:17" s="67" customFormat="1" ht="17.25" customHeight="1" x14ac:dyDescent="0.25">
      <c r="B143" s="431"/>
      <c r="C143" s="432"/>
      <c r="D143" s="423"/>
      <c r="E143" s="423"/>
      <c r="F143" s="436"/>
      <c r="G143" s="166"/>
      <c r="H143" s="166" t="s">
        <v>294</v>
      </c>
      <c r="I143" s="419"/>
      <c r="J143" s="166"/>
      <c r="K143" s="166"/>
      <c r="L143" s="166" t="s">
        <v>295</v>
      </c>
      <c r="M143" s="419"/>
      <c r="N143" s="420"/>
      <c r="O143" s="420"/>
      <c r="P143" s="420"/>
      <c r="Q143" s="420"/>
    </row>
    <row r="144" spans="2:17" s="67" customFormat="1" ht="17.25" customHeight="1" x14ac:dyDescent="0.25">
      <c r="B144" s="431"/>
      <c r="C144" s="432"/>
      <c r="D144" s="423"/>
      <c r="E144" s="423"/>
      <c r="F144" s="435">
        <v>3</v>
      </c>
      <c r="G144" s="166" t="s">
        <v>296</v>
      </c>
      <c r="H144" s="166" t="s">
        <v>297</v>
      </c>
      <c r="I144" s="419"/>
      <c r="J144" s="166"/>
      <c r="K144" s="166"/>
      <c r="L144" s="166" t="s">
        <v>298</v>
      </c>
      <c r="M144" s="419"/>
      <c r="N144" s="420"/>
      <c r="O144" s="420"/>
      <c r="P144" s="420"/>
      <c r="Q144" s="420"/>
    </row>
    <row r="145" spans="2:17" s="67" customFormat="1" ht="17.25" customHeight="1" x14ac:dyDescent="0.25">
      <c r="B145" s="431"/>
      <c r="C145" s="432"/>
      <c r="D145" s="423"/>
      <c r="E145" s="423"/>
      <c r="F145" s="436"/>
      <c r="G145" s="166"/>
      <c r="H145" s="166" t="s">
        <v>299</v>
      </c>
      <c r="I145" s="419"/>
      <c r="J145" s="166"/>
      <c r="K145" s="166"/>
      <c r="L145" s="166" t="s">
        <v>300</v>
      </c>
      <c r="M145" s="419"/>
      <c r="N145" s="420"/>
      <c r="O145" s="420"/>
      <c r="P145" s="420"/>
      <c r="Q145" s="420"/>
    </row>
    <row r="146" spans="2:17" s="67" customFormat="1" ht="17.25" customHeight="1" x14ac:dyDescent="0.25">
      <c r="B146" s="431"/>
      <c r="C146" s="432"/>
      <c r="D146" s="423"/>
      <c r="E146" s="423"/>
      <c r="F146" s="435">
        <v>4</v>
      </c>
      <c r="G146" s="166" t="s">
        <v>301</v>
      </c>
      <c r="H146" s="166" t="s">
        <v>302</v>
      </c>
      <c r="I146" s="419"/>
      <c r="J146" s="166"/>
      <c r="K146" s="166"/>
      <c r="L146" s="166" t="s">
        <v>303</v>
      </c>
      <c r="M146" s="419"/>
      <c r="N146" s="420"/>
      <c r="O146" s="420"/>
      <c r="P146" s="420"/>
      <c r="Q146" s="420"/>
    </row>
    <row r="147" spans="2:17" s="67" customFormat="1" ht="17.25" customHeight="1" x14ac:dyDescent="0.25">
      <c r="B147" s="431"/>
      <c r="C147" s="432"/>
      <c r="D147" s="423"/>
      <c r="E147" s="423"/>
      <c r="F147" s="436"/>
      <c r="G147" s="166"/>
      <c r="H147" s="166" t="s">
        <v>304</v>
      </c>
      <c r="I147" s="419"/>
      <c r="J147" s="166"/>
      <c r="K147" s="166"/>
      <c r="L147" s="166" t="s">
        <v>305</v>
      </c>
      <c r="M147" s="419"/>
      <c r="N147" s="420"/>
      <c r="O147" s="420"/>
      <c r="P147" s="420"/>
      <c r="Q147" s="420"/>
    </row>
    <row r="148" spans="2:17" s="67" customFormat="1" x14ac:dyDescent="0.25">
      <c r="B148" s="431"/>
      <c r="C148" s="432"/>
      <c r="D148" s="423"/>
      <c r="E148" s="423"/>
      <c r="F148" s="435">
        <v>5</v>
      </c>
      <c r="G148" s="166" t="s">
        <v>306</v>
      </c>
      <c r="H148" s="166" t="s">
        <v>307</v>
      </c>
      <c r="I148" s="419"/>
      <c r="J148" s="166"/>
      <c r="K148" s="166"/>
      <c r="L148" s="166" t="s">
        <v>308</v>
      </c>
      <c r="M148" s="419"/>
      <c r="N148" s="420"/>
      <c r="O148" s="420"/>
      <c r="P148" s="420"/>
      <c r="Q148" s="420"/>
    </row>
    <row r="149" spans="2:17" s="67" customFormat="1" x14ac:dyDescent="0.25">
      <c r="B149" s="433"/>
      <c r="C149" s="434"/>
      <c r="D149" s="427"/>
      <c r="E149" s="427"/>
      <c r="F149" s="436"/>
      <c r="G149" s="166"/>
      <c r="H149" s="166" t="s">
        <v>309</v>
      </c>
      <c r="I149" s="419"/>
      <c r="J149" s="166"/>
      <c r="K149" s="166"/>
      <c r="L149" s="166" t="s">
        <v>310</v>
      </c>
      <c r="M149" s="419"/>
      <c r="N149" s="420"/>
      <c r="O149" s="420"/>
      <c r="P149" s="420"/>
      <c r="Q149" s="420"/>
    </row>
    <row r="150" spans="2:17" s="67" customFormat="1" ht="34.5" customHeight="1" x14ac:dyDescent="0.25">
      <c r="B150" s="470" t="str">
        <f>'2 - CONTEXTO'!E47</f>
        <v>Administración de Bienes y Servicios</v>
      </c>
      <c r="C150" s="430"/>
      <c r="D150" s="416" t="s">
        <v>386</v>
      </c>
      <c r="E150" s="416" t="str">
        <f>'2 - CONTEXTO'!K47</f>
        <v>1. Subdirección Administrativa y Financiera.
2. Secretaría General.</v>
      </c>
      <c r="F150" s="435">
        <v>1</v>
      </c>
      <c r="G150" s="166" t="s">
        <v>1113</v>
      </c>
      <c r="H150" s="166" t="s">
        <v>387</v>
      </c>
      <c r="I150" s="419"/>
      <c r="J150" s="166" t="s">
        <v>388</v>
      </c>
      <c r="K150" s="166"/>
      <c r="L150" s="166" t="s">
        <v>389</v>
      </c>
      <c r="M150" s="419"/>
      <c r="N150" s="420" t="s">
        <v>45</v>
      </c>
      <c r="O150" s="420" t="s">
        <v>45</v>
      </c>
      <c r="P150" s="420" t="s">
        <v>45</v>
      </c>
      <c r="Q150" s="420" t="s">
        <v>45</v>
      </c>
    </row>
    <row r="151" spans="2:17" s="67" customFormat="1" ht="27" customHeight="1" x14ac:dyDescent="0.25">
      <c r="B151" s="471"/>
      <c r="C151" s="432"/>
      <c r="D151" s="423"/>
      <c r="E151" s="423"/>
      <c r="F151" s="436"/>
      <c r="G151" s="166"/>
      <c r="H151" s="166" t="s">
        <v>390</v>
      </c>
      <c r="I151" s="419"/>
      <c r="J151" s="166"/>
      <c r="K151" s="166"/>
      <c r="L151" s="166" t="s">
        <v>391</v>
      </c>
      <c r="M151" s="419"/>
      <c r="N151" s="420"/>
      <c r="O151" s="420"/>
      <c r="P151" s="420"/>
      <c r="Q151" s="420"/>
    </row>
    <row r="152" spans="2:17" s="67" customFormat="1" x14ac:dyDescent="0.25">
      <c r="B152" s="471"/>
      <c r="C152" s="432"/>
      <c r="D152" s="423"/>
      <c r="E152" s="423"/>
      <c r="F152" s="435">
        <v>2</v>
      </c>
      <c r="G152" s="166" t="s">
        <v>291</v>
      </c>
      <c r="H152" s="166" t="s">
        <v>292</v>
      </c>
      <c r="I152" s="419"/>
      <c r="J152" s="166"/>
      <c r="K152" s="166"/>
      <c r="L152" s="166" t="s">
        <v>293</v>
      </c>
      <c r="M152" s="419"/>
      <c r="N152" s="420"/>
      <c r="O152" s="420"/>
      <c r="P152" s="420"/>
      <c r="Q152" s="420"/>
    </row>
    <row r="153" spans="2:17" s="67" customFormat="1" ht="27" customHeight="1" x14ac:dyDescent="0.25">
      <c r="B153" s="471"/>
      <c r="C153" s="432"/>
      <c r="D153" s="423"/>
      <c r="E153" s="423"/>
      <c r="F153" s="436"/>
      <c r="G153" s="166"/>
      <c r="H153" s="166" t="s">
        <v>294</v>
      </c>
      <c r="I153" s="419"/>
      <c r="J153" s="166"/>
      <c r="K153" s="166"/>
      <c r="L153" s="166" t="s">
        <v>295</v>
      </c>
      <c r="M153" s="419"/>
      <c r="N153" s="420"/>
      <c r="O153" s="420"/>
      <c r="P153" s="420"/>
      <c r="Q153" s="420"/>
    </row>
    <row r="154" spans="2:17" s="67" customFormat="1" x14ac:dyDescent="0.25">
      <c r="B154" s="471"/>
      <c r="C154" s="432"/>
      <c r="D154" s="423"/>
      <c r="E154" s="423"/>
      <c r="F154" s="435">
        <v>3</v>
      </c>
      <c r="G154" s="166" t="s">
        <v>296</v>
      </c>
      <c r="H154" s="166" t="s">
        <v>297</v>
      </c>
      <c r="I154" s="419"/>
      <c r="J154" s="166"/>
      <c r="K154" s="166"/>
      <c r="L154" s="166" t="s">
        <v>298</v>
      </c>
      <c r="M154" s="419"/>
      <c r="N154" s="420"/>
      <c r="O154" s="420"/>
      <c r="P154" s="420"/>
      <c r="Q154" s="420"/>
    </row>
    <row r="155" spans="2:17" s="67" customFormat="1" x14ac:dyDescent="0.25">
      <c r="B155" s="471"/>
      <c r="C155" s="432"/>
      <c r="D155" s="423"/>
      <c r="E155" s="423"/>
      <c r="F155" s="436"/>
      <c r="G155" s="166"/>
      <c r="H155" s="166" t="s">
        <v>299</v>
      </c>
      <c r="I155" s="419"/>
      <c r="J155" s="166"/>
      <c r="K155" s="166"/>
      <c r="L155" s="166" t="s">
        <v>300</v>
      </c>
      <c r="M155" s="419"/>
      <c r="N155" s="420"/>
      <c r="O155" s="420"/>
      <c r="P155" s="420"/>
      <c r="Q155" s="420"/>
    </row>
    <row r="156" spans="2:17" s="67" customFormat="1" x14ac:dyDescent="0.25">
      <c r="B156" s="471"/>
      <c r="C156" s="432"/>
      <c r="D156" s="423"/>
      <c r="E156" s="423"/>
      <c r="F156" s="435">
        <v>4</v>
      </c>
      <c r="G156" s="166" t="s">
        <v>301</v>
      </c>
      <c r="H156" s="166" t="s">
        <v>302</v>
      </c>
      <c r="I156" s="419"/>
      <c r="J156" s="166"/>
      <c r="K156" s="166"/>
      <c r="L156" s="166" t="s">
        <v>303</v>
      </c>
      <c r="M156" s="419"/>
      <c r="N156" s="420"/>
      <c r="O156" s="420"/>
      <c r="P156" s="420"/>
      <c r="Q156" s="420"/>
    </row>
    <row r="157" spans="2:17" s="67" customFormat="1" x14ac:dyDescent="0.25">
      <c r="B157" s="471"/>
      <c r="C157" s="432"/>
      <c r="D157" s="423"/>
      <c r="E157" s="423"/>
      <c r="F157" s="436"/>
      <c r="G157" s="166"/>
      <c r="H157" s="166" t="s">
        <v>304</v>
      </c>
      <c r="I157" s="419"/>
      <c r="J157" s="166"/>
      <c r="K157" s="166"/>
      <c r="L157" s="166" t="s">
        <v>305</v>
      </c>
      <c r="M157" s="419"/>
      <c r="N157" s="420"/>
      <c r="O157" s="420"/>
      <c r="P157" s="420"/>
      <c r="Q157" s="420"/>
    </row>
    <row r="158" spans="2:17" s="67" customFormat="1" x14ac:dyDescent="0.25">
      <c r="B158" s="471"/>
      <c r="C158" s="432"/>
      <c r="D158" s="423"/>
      <c r="E158" s="423"/>
      <c r="F158" s="435">
        <v>5</v>
      </c>
      <c r="G158" s="166" t="s">
        <v>306</v>
      </c>
      <c r="H158" s="166" t="s">
        <v>307</v>
      </c>
      <c r="I158" s="419"/>
      <c r="J158" s="166"/>
      <c r="K158" s="166"/>
      <c r="L158" s="166" t="s">
        <v>308</v>
      </c>
      <c r="M158" s="419"/>
      <c r="N158" s="420"/>
      <c r="O158" s="420"/>
      <c r="P158" s="420"/>
      <c r="Q158" s="420"/>
    </row>
    <row r="159" spans="2:17" s="67" customFormat="1" x14ac:dyDescent="0.25">
      <c r="B159" s="472"/>
      <c r="C159" s="434"/>
      <c r="D159" s="427"/>
      <c r="E159" s="427"/>
      <c r="F159" s="436"/>
      <c r="G159" s="166"/>
      <c r="H159" s="166" t="s">
        <v>309</v>
      </c>
      <c r="I159" s="419"/>
      <c r="J159" s="166"/>
      <c r="K159" s="166"/>
      <c r="L159" s="166" t="s">
        <v>310</v>
      </c>
      <c r="M159" s="419"/>
      <c r="N159" s="420"/>
      <c r="O159" s="420"/>
      <c r="P159" s="420"/>
      <c r="Q159" s="420"/>
    </row>
    <row r="160" spans="2:17" s="67" customFormat="1" ht="46.5" customHeight="1" x14ac:dyDescent="0.25">
      <c r="B160" s="473" t="str">
        <f>'2 - CONTEXTO'!E48</f>
        <v>Gestión Financiera</v>
      </c>
      <c r="C160" s="473"/>
      <c r="D160" s="474" t="s">
        <v>392</v>
      </c>
      <c r="E160" s="474" t="str">
        <f>'2 - CONTEXTO'!K48</f>
        <v xml:space="preserve">1. Secretaría General.
2. Subdirección Administrativa y Financiera.
3. Subdirección de Administracion de Tierras de la Nación.
4. Oficina de Planeación </v>
      </c>
      <c r="F160" s="435">
        <v>1</v>
      </c>
      <c r="G160" s="166" t="s">
        <v>1285</v>
      </c>
      <c r="H160" s="166" t="s">
        <v>393</v>
      </c>
      <c r="I160" s="419"/>
      <c r="J160" s="166" t="s">
        <v>394</v>
      </c>
      <c r="K160" s="166"/>
      <c r="L160" s="166" t="s">
        <v>395</v>
      </c>
      <c r="M160" s="419"/>
      <c r="N160" s="420" t="s">
        <v>45</v>
      </c>
      <c r="O160" s="420" t="s">
        <v>45</v>
      </c>
      <c r="P160" s="420" t="s">
        <v>45</v>
      </c>
      <c r="Q160" s="420" t="s">
        <v>45</v>
      </c>
    </row>
    <row r="161" spans="2:17" s="67" customFormat="1" x14ac:dyDescent="0.25">
      <c r="B161" s="473"/>
      <c r="C161" s="473"/>
      <c r="D161" s="474"/>
      <c r="E161" s="474"/>
      <c r="F161" s="436"/>
      <c r="G161" s="166"/>
      <c r="H161" s="166" t="s">
        <v>396</v>
      </c>
      <c r="I161" s="419"/>
      <c r="J161" s="166"/>
      <c r="K161" s="166"/>
      <c r="L161" s="166" t="s">
        <v>397</v>
      </c>
      <c r="M161" s="419"/>
      <c r="N161" s="420"/>
      <c r="O161" s="420"/>
      <c r="P161" s="420"/>
      <c r="Q161" s="420"/>
    </row>
    <row r="162" spans="2:17" s="67" customFormat="1" x14ac:dyDescent="0.25">
      <c r="B162" s="473"/>
      <c r="C162" s="473"/>
      <c r="D162" s="474"/>
      <c r="E162" s="474"/>
      <c r="F162" s="435">
        <v>2</v>
      </c>
      <c r="G162" s="166" t="s">
        <v>291</v>
      </c>
      <c r="H162" s="166" t="s">
        <v>292</v>
      </c>
      <c r="I162" s="419"/>
      <c r="J162" s="166"/>
      <c r="K162" s="166"/>
      <c r="L162" s="166" t="s">
        <v>293</v>
      </c>
      <c r="M162" s="419"/>
      <c r="N162" s="420"/>
      <c r="O162" s="420"/>
      <c r="P162" s="420"/>
      <c r="Q162" s="420"/>
    </row>
    <row r="163" spans="2:17" s="67" customFormat="1" x14ac:dyDescent="0.25">
      <c r="B163" s="473"/>
      <c r="C163" s="473"/>
      <c r="D163" s="474"/>
      <c r="E163" s="474"/>
      <c r="F163" s="436"/>
      <c r="G163" s="166"/>
      <c r="H163" s="166" t="s">
        <v>294</v>
      </c>
      <c r="I163" s="419"/>
      <c r="J163" s="166"/>
      <c r="K163" s="166"/>
      <c r="L163" s="166" t="s">
        <v>295</v>
      </c>
      <c r="M163" s="419"/>
      <c r="N163" s="420"/>
      <c r="O163" s="420"/>
      <c r="P163" s="420"/>
      <c r="Q163" s="420"/>
    </row>
    <row r="164" spans="2:17" s="67" customFormat="1" x14ac:dyDescent="0.25">
      <c r="B164" s="473"/>
      <c r="C164" s="473"/>
      <c r="D164" s="474"/>
      <c r="E164" s="474"/>
      <c r="F164" s="435">
        <v>3</v>
      </c>
      <c r="G164" s="166" t="s">
        <v>296</v>
      </c>
      <c r="H164" s="166" t="s">
        <v>297</v>
      </c>
      <c r="I164" s="419"/>
      <c r="J164" s="166"/>
      <c r="K164" s="166"/>
      <c r="L164" s="166" t="s">
        <v>298</v>
      </c>
      <c r="M164" s="419"/>
      <c r="N164" s="420"/>
      <c r="O164" s="420"/>
      <c r="P164" s="420"/>
      <c r="Q164" s="420"/>
    </row>
    <row r="165" spans="2:17" s="67" customFormat="1" x14ac:dyDescent="0.25">
      <c r="B165" s="473"/>
      <c r="C165" s="473"/>
      <c r="D165" s="474"/>
      <c r="E165" s="474"/>
      <c r="F165" s="436"/>
      <c r="G165" s="166"/>
      <c r="H165" s="166" t="s">
        <v>299</v>
      </c>
      <c r="I165" s="419"/>
      <c r="J165" s="166"/>
      <c r="K165" s="166"/>
      <c r="L165" s="166" t="s">
        <v>300</v>
      </c>
      <c r="M165" s="419"/>
      <c r="N165" s="420"/>
      <c r="O165" s="420"/>
      <c r="P165" s="420"/>
      <c r="Q165" s="420"/>
    </row>
    <row r="166" spans="2:17" s="67" customFormat="1" x14ac:dyDescent="0.25">
      <c r="B166" s="473"/>
      <c r="C166" s="473"/>
      <c r="D166" s="474"/>
      <c r="E166" s="474"/>
      <c r="F166" s="435">
        <v>4</v>
      </c>
      <c r="G166" s="166" t="s">
        <v>301</v>
      </c>
      <c r="H166" s="166" t="s">
        <v>302</v>
      </c>
      <c r="I166" s="419"/>
      <c r="J166" s="166"/>
      <c r="K166" s="166"/>
      <c r="L166" s="166" t="s">
        <v>303</v>
      </c>
      <c r="M166" s="419"/>
      <c r="N166" s="420"/>
      <c r="O166" s="420"/>
      <c r="P166" s="420"/>
      <c r="Q166" s="420"/>
    </row>
    <row r="167" spans="2:17" s="67" customFormat="1" x14ac:dyDescent="0.25">
      <c r="B167" s="473"/>
      <c r="C167" s="473"/>
      <c r="D167" s="474"/>
      <c r="E167" s="474"/>
      <c r="F167" s="436"/>
      <c r="G167" s="166"/>
      <c r="H167" s="166" t="s">
        <v>304</v>
      </c>
      <c r="I167" s="419"/>
      <c r="J167" s="166"/>
      <c r="K167" s="166"/>
      <c r="L167" s="166" t="s">
        <v>305</v>
      </c>
      <c r="M167" s="419"/>
      <c r="N167" s="420"/>
      <c r="O167" s="420"/>
      <c r="P167" s="420"/>
      <c r="Q167" s="420"/>
    </row>
    <row r="168" spans="2:17" s="67" customFormat="1" x14ac:dyDescent="0.25">
      <c r="B168" s="473"/>
      <c r="C168" s="473"/>
      <c r="D168" s="474"/>
      <c r="E168" s="474"/>
      <c r="F168" s="435">
        <v>5</v>
      </c>
      <c r="G168" s="166" t="s">
        <v>306</v>
      </c>
      <c r="H168" s="166" t="s">
        <v>307</v>
      </c>
      <c r="I168" s="419"/>
      <c r="J168" s="166"/>
      <c r="K168" s="166"/>
      <c r="L168" s="166" t="s">
        <v>308</v>
      </c>
      <c r="M168" s="419"/>
      <c r="N168" s="420"/>
      <c r="O168" s="420"/>
      <c r="P168" s="420"/>
      <c r="Q168" s="420"/>
    </row>
    <row r="169" spans="2:17" s="67" customFormat="1" x14ac:dyDescent="0.25">
      <c r="B169" s="473"/>
      <c r="C169" s="473"/>
      <c r="D169" s="474"/>
      <c r="E169" s="474"/>
      <c r="F169" s="436"/>
      <c r="G169" s="166"/>
      <c r="H169" s="166" t="s">
        <v>309</v>
      </c>
      <c r="I169" s="419"/>
      <c r="J169" s="166"/>
      <c r="K169" s="166"/>
      <c r="L169" s="166" t="s">
        <v>310</v>
      </c>
      <c r="M169" s="419"/>
      <c r="N169" s="420"/>
      <c r="O169" s="420"/>
      <c r="P169" s="420"/>
      <c r="Q169" s="420"/>
    </row>
    <row r="170" spans="2:17" s="67" customFormat="1" ht="16.5" customHeight="1" x14ac:dyDescent="0.25">
      <c r="B170" s="473" t="str">
        <f>'2 - CONTEXTO'!E49</f>
        <v>Seguimiento, Evaluación y Mejora</v>
      </c>
      <c r="C170" s="473"/>
      <c r="D170" s="474" t="s">
        <v>398</v>
      </c>
      <c r="E170" s="474" t="str">
        <f>'2 - CONTEXTO'!K49</f>
        <v xml:space="preserve">1. Oficina de Control Interno.
2. Oficina de Planeación.
3. Oficina del Inspector de Gestión de Tierras.
4. Secretaría General
</v>
      </c>
      <c r="F170" s="435">
        <v>1</v>
      </c>
      <c r="G170" s="166" t="s">
        <v>286</v>
      </c>
      <c r="H170" s="166" t="s">
        <v>287</v>
      </c>
      <c r="I170" s="419"/>
      <c r="J170" s="166"/>
      <c r="K170" s="166"/>
      <c r="L170" s="166" t="s">
        <v>288</v>
      </c>
      <c r="M170" s="419"/>
      <c r="N170" s="420"/>
      <c r="O170" s="420"/>
      <c r="P170" s="420"/>
      <c r="Q170" s="420"/>
    </row>
    <row r="171" spans="2:17" s="67" customFormat="1" x14ac:dyDescent="0.25">
      <c r="B171" s="473"/>
      <c r="C171" s="473"/>
      <c r="D171" s="474"/>
      <c r="E171" s="474"/>
      <c r="F171" s="436"/>
      <c r="G171" s="166"/>
      <c r="H171" s="166" t="s">
        <v>289</v>
      </c>
      <c r="I171" s="419"/>
      <c r="J171" s="166"/>
      <c r="K171" s="166"/>
      <c r="L171" s="166" t="s">
        <v>290</v>
      </c>
      <c r="M171" s="419"/>
      <c r="N171" s="420"/>
      <c r="O171" s="420"/>
      <c r="P171" s="420"/>
      <c r="Q171" s="420"/>
    </row>
    <row r="172" spans="2:17" s="67" customFormat="1" x14ac:dyDescent="0.25">
      <c r="B172" s="473"/>
      <c r="C172" s="473"/>
      <c r="D172" s="474"/>
      <c r="E172" s="474"/>
      <c r="F172" s="435">
        <v>2</v>
      </c>
      <c r="G172" s="166" t="s">
        <v>291</v>
      </c>
      <c r="H172" s="166" t="s">
        <v>292</v>
      </c>
      <c r="I172" s="419"/>
      <c r="J172" s="166"/>
      <c r="K172" s="166"/>
      <c r="L172" s="166" t="s">
        <v>293</v>
      </c>
      <c r="M172" s="419"/>
      <c r="N172" s="420"/>
      <c r="O172" s="420"/>
      <c r="P172" s="420"/>
      <c r="Q172" s="420"/>
    </row>
    <row r="173" spans="2:17" s="67" customFormat="1" x14ac:dyDescent="0.25">
      <c r="B173" s="473"/>
      <c r="C173" s="473"/>
      <c r="D173" s="474"/>
      <c r="E173" s="474"/>
      <c r="F173" s="436"/>
      <c r="G173" s="166"/>
      <c r="H173" s="166" t="s">
        <v>294</v>
      </c>
      <c r="I173" s="419"/>
      <c r="J173" s="166"/>
      <c r="K173" s="166"/>
      <c r="L173" s="166" t="s">
        <v>295</v>
      </c>
      <c r="M173" s="419"/>
      <c r="N173" s="420"/>
      <c r="O173" s="420"/>
      <c r="P173" s="420"/>
      <c r="Q173" s="420"/>
    </row>
    <row r="174" spans="2:17" s="67" customFormat="1" x14ac:dyDescent="0.25">
      <c r="B174" s="473"/>
      <c r="C174" s="473"/>
      <c r="D174" s="474"/>
      <c r="E174" s="474"/>
      <c r="F174" s="435">
        <v>3</v>
      </c>
      <c r="G174" s="166" t="s">
        <v>296</v>
      </c>
      <c r="H174" s="166" t="s">
        <v>297</v>
      </c>
      <c r="I174" s="419"/>
      <c r="J174" s="166"/>
      <c r="K174" s="166"/>
      <c r="L174" s="166" t="s">
        <v>298</v>
      </c>
      <c r="M174" s="419"/>
      <c r="N174" s="420"/>
      <c r="O174" s="420"/>
      <c r="P174" s="420"/>
      <c r="Q174" s="420"/>
    </row>
    <row r="175" spans="2:17" s="67" customFormat="1" x14ac:dyDescent="0.25">
      <c r="B175" s="473"/>
      <c r="C175" s="473"/>
      <c r="D175" s="474"/>
      <c r="E175" s="474"/>
      <c r="F175" s="436"/>
      <c r="G175" s="166"/>
      <c r="H175" s="166" t="s">
        <v>299</v>
      </c>
      <c r="I175" s="419"/>
      <c r="J175" s="166"/>
      <c r="K175" s="166"/>
      <c r="L175" s="166" t="s">
        <v>300</v>
      </c>
      <c r="M175" s="419"/>
      <c r="N175" s="420"/>
      <c r="O175" s="420"/>
      <c r="P175" s="420"/>
      <c r="Q175" s="420"/>
    </row>
    <row r="176" spans="2:17" s="67" customFormat="1" x14ac:dyDescent="0.25">
      <c r="B176" s="473"/>
      <c r="C176" s="473"/>
      <c r="D176" s="474"/>
      <c r="E176" s="474"/>
      <c r="F176" s="435">
        <v>4</v>
      </c>
      <c r="G176" s="166" t="s">
        <v>301</v>
      </c>
      <c r="H176" s="166" t="s">
        <v>302</v>
      </c>
      <c r="I176" s="419"/>
      <c r="J176" s="166"/>
      <c r="K176" s="166"/>
      <c r="L176" s="166" t="s">
        <v>303</v>
      </c>
      <c r="M176" s="419"/>
      <c r="N176" s="420"/>
      <c r="O176" s="420"/>
      <c r="P176" s="420"/>
      <c r="Q176" s="420"/>
    </row>
    <row r="177" spans="2:17" s="67" customFormat="1" x14ac:dyDescent="0.25">
      <c r="B177" s="473"/>
      <c r="C177" s="473"/>
      <c r="D177" s="474"/>
      <c r="E177" s="474"/>
      <c r="F177" s="436"/>
      <c r="G177" s="166"/>
      <c r="H177" s="166" t="s">
        <v>304</v>
      </c>
      <c r="I177" s="419"/>
      <c r="J177" s="166"/>
      <c r="K177" s="166"/>
      <c r="L177" s="166" t="s">
        <v>305</v>
      </c>
      <c r="M177" s="419"/>
      <c r="N177" s="420"/>
      <c r="O177" s="420"/>
      <c r="P177" s="420"/>
      <c r="Q177" s="420"/>
    </row>
    <row r="178" spans="2:17" s="67" customFormat="1" x14ac:dyDescent="0.25">
      <c r="B178" s="473"/>
      <c r="C178" s="473"/>
      <c r="D178" s="474"/>
      <c r="E178" s="474"/>
      <c r="F178" s="435">
        <v>5</v>
      </c>
      <c r="G178" s="166" t="s">
        <v>306</v>
      </c>
      <c r="H178" s="166" t="s">
        <v>307</v>
      </c>
      <c r="I178" s="419"/>
      <c r="J178" s="166"/>
      <c r="K178" s="166"/>
      <c r="L178" s="166" t="s">
        <v>308</v>
      </c>
      <c r="M178" s="419"/>
      <c r="N178" s="420"/>
      <c r="O178" s="420"/>
      <c r="P178" s="420"/>
      <c r="Q178" s="420"/>
    </row>
    <row r="179" spans="2:17" s="67" customFormat="1" x14ac:dyDescent="0.25">
      <c r="B179" s="473"/>
      <c r="C179" s="473"/>
      <c r="D179" s="474"/>
      <c r="E179" s="474"/>
      <c r="F179" s="436"/>
      <c r="G179" s="166"/>
      <c r="H179" s="166" t="s">
        <v>309</v>
      </c>
      <c r="I179" s="419"/>
      <c r="J179" s="166"/>
      <c r="K179" s="166"/>
      <c r="L179" s="166" t="s">
        <v>310</v>
      </c>
      <c r="M179" s="419"/>
      <c r="N179" s="420"/>
      <c r="O179" s="420"/>
      <c r="P179" s="420"/>
      <c r="Q179" s="420"/>
    </row>
    <row r="180" spans="2:17" s="67" customFormat="1" ht="18.75" x14ac:dyDescent="0.3">
      <c r="B180" s="104"/>
      <c r="C180" s="276"/>
      <c r="D180" s="276"/>
      <c r="E180" s="276"/>
      <c r="F180" s="276"/>
      <c r="G180" s="271"/>
      <c r="H180" s="271"/>
      <c r="I180" s="271"/>
      <c r="J180" s="271"/>
      <c r="K180" s="271"/>
      <c r="L180" s="271"/>
      <c r="M180" s="271"/>
      <c r="N180" s="105"/>
      <c r="O180" s="105"/>
      <c r="P180" s="105"/>
      <c r="Q180" s="106"/>
    </row>
    <row r="181" spans="2:17" s="67" customFormat="1" x14ac:dyDescent="0.25">
      <c r="B181" s="104"/>
      <c r="C181" s="105"/>
      <c r="D181" s="105"/>
      <c r="E181" s="105"/>
      <c r="F181" s="105"/>
      <c r="G181" s="105"/>
      <c r="H181" s="105"/>
      <c r="I181" s="105"/>
      <c r="J181" s="105"/>
      <c r="K181" s="105"/>
      <c r="L181" s="105"/>
      <c r="M181" s="105"/>
      <c r="N181" s="105"/>
      <c r="O181" s="105"/>
      <c r="P181" s="105"/>
      <c r="Q181" s="106"/>
    </row>
    <row r="182" spans="2:17" s="67" customFormat="1" ht="69" customHeight="1" thickBot="1" x14ac:dyDescent="0.3">
      <c r="B182" s="288"/>
      <c r="C182" s="289"/>
      <c r="D182" s="289"/>
      <c r="E182" s="289"/>
      <c r="F182" s="289"/>
      <c r="G182" s="289"/>
      <c r="H182" s="289"/>
      <c r="I182" s="289"/>
      <c r="J182" s="289"/>
      <c r="K182" s="289"/>
      <c r="L182" s="289"/>
      <c r="M182" s="289"/>
      <c r="N182" s="289"/>
      <c r="O182" s="289"/>
      <c r="P182" s="289"/>
      <c r="Q182" s="290"/>
    </row>
  </sheetData>
  <sheetProtection algorithmName="SHA-512" hashValue="Z5/yN4i5E4/sXYK85NaFKlm/2CWeR8RbuMNQYwr0uVdGpEKHqfk36BegKKm6ymV6cmu08HAeM2qzwRKaOyleXQ==" saltValue="+xVAf0rJNRju7XphiPpFqw==" spinCount="100000" sheet="1" objects="1" scenarios="1"/>
  <mergeCells count="994">
    <mergeCell ref="O178:O179"/>
    <mergeCell ref="P178:P179"/>
    <mergeCell ref="Q178:Q179"/>
    <mergeCell ref="H179:I179"/>
    <mergeCell ref="L179:M179"/>
    <mergeCell ref="O170:O171"/>
    <mergeCell ref="P170:P171"/>
    <mergeCell ref="Q170:Q171"/>
    <mergeCell ref="H171:I171"/>
    <mergeCell ref="L171:M171"/>
    <mergeCell ref="O174:O175"/>
    <mergeCell ref="P174:P175"/>
    <mergeCell ref="Q174:Q175"/>
    <mergeCell ref="H175:I175"/>
    <mergeCell ref="L175:M175"/>
    <mergeCell ref="J176:K177"/>
    <mergeCell ref="L176:M176"/>
    <mergeCell ref="N176:N177"/>
    <mergeCell ref="O176:O177"/>
    <mergeCell ref="P176:P177"/>
    <mergeCell ref="Q176:Q177"/>
    <mergeCell ref="H177:I177"/>
    <mergeCell ref="L177:M177"/>
    <mergeCell ref="F172:F173"/>
    <mergeCell ref="G172:G173"/>
    <mergeCell ref="H172:I172"/>
    <mergeCell ref="J172:K173"/>
    <mergeCell ref="L172:M172"/>
    <mergeCell ref="N172:N173"/>
    <mergeCell ref="O172:O173"/>
    <mergeCell ref="P172:P173"/>
    <mergeCell ref="Q172:Q173"/>
    <mergeCell ref="H173:I173"/>
    <mergeCell ref="L173:M173"/>
    <mergeCell ref="B170:C179"/>
    <mergeCell ref="D170:D179"/>
    <mergeCell ref="E170:E179"/>
    <mergeCell ref="F170:F171"/>
    <mergeCell ref="G170:G171"/>
    <mergeCell ref="H170:I170"/>
    <mergeCell ref="J170:K171"/>
    <mergeCell ref="L170:M170"/>
    <mergeCell ref="N170:N171"/>
    <mergeCell ref="F174:F175"/>
    <mergeCell ref="G174:G175"/>
    <mergeCell ref="H174:I174"/>
    <mergeCell ref="J174:K175"/>
    <mergeCell ref="L174:M174"/>
    <mergeCell ref="N174:N175"/>
    <mergeCell ref="F178:F179"/>
    <mergeCell ref="G178:G179"/>
    <mergeCell ref="H178:I178"/>
    <mergeCell ref="J178:K179"/>
    <mergeCell ref="L178:M178"/>
    <mergeCell ref="N178:N179"/>
    <mergeCell ref="F176:F177"/>
    <mergeCell ref="G176:G177"/>
    <mergeCell ref="H176:I176"/>
    <mergeCell ref="L140:M140"/>
    <mergeCell ref="H89:I89"/>
    <mergeCell ref="F166:F167"/>
    <mergeCell ref="G166:G167"/>
    <mergeCell ref="J166:K167"/>
    <mergeCell ref="H112:I112"/>
    <mergeCell ref="H114:I114"/>
    <mergeCell ref="H116:I116"/>
    <mergeCell ref="H118:I118"/>
    <mergeCell ref="L112:M112"/>
    <mergeCell ref="L160:M160"/>
    <mergeCell ref="L118:M118"/>
    <mergeCell ref="H136:I136"/>
    <mergeCell ref="L136:M136"/>
    <mergeCell ref="H142:I142"/>
    <mergeCell ref="H144:I144"/>
    <mergeCell ref="H146:I146"/>
    <mergeCell ref="L142:M142"/>
    <mergeCell ref="L144:M144"/>
    <mergeCell ref="L146:M146"/>
    <mergeCell ref="J138:K139"/>
    <mergeCell ref="H160:I160"/>
    <mergeCell ref="J130:K131"/>
    <mergeCell ref="J134:K135"/>
    <mergeCell ref="H140:I140"/>
    <mergeCell ref="H120:I120"/>
    <mergeCell ref="L120:M120"/>
    <mergeCell ref="H126:I126"/>
    <mergeCell ref="J78:K79"/>
    <mergeCell ref="L79:M79"/>
    <mergeCell ref="J80:K81"/>
    <mergeCell ref="H81:I81"/>
    <mergeCell ref="H52:I52"/>
    <mergeCell ref="L52:M52"/>
    <mergeCell ref="H56:I56"/>
    <mergeCell ref="H58:I58"/>
    <mergeCell ref="L56:M56"/>
    <mergeCell ref="L58:M58"/>
    <mergeCell ref="L100:M100"/>
    <mergeCell ref="L102:M102"/>
    <mergeCell ref="L104:M104"/>
    <mergeCell ref="H100:I100"/>
    <mergeCell ref="H102:I102"/>
    <mergeCell ref="H67:I67"/>
    <mergeCell ref="J66:K67"/>
    <mergeCell ref="J76:K77"/>
    <mergeCell ref="L77:M77"/>
    <mergeCell ref="L75:M75"/>
    <mergeCell ref="L16:M16"/>
    <mergeCell ref="L18:M18"/>
    <mergeCell ref="L20:M20"/>
    <mergeCell ref="L34:M34"/>
    <mergeCell ref="L36:M36"/>
    <mergeCell ref="H138:I138"/>
    <mergeCell ref="L138:M138"/>
    <mergeCell ref="L130:M130"/>
    <mergeCell ref="H132:I132"/>
    <mergeCell ref="L132:M132"/>
    <mergeCell ref="H130:I130"/>
    <mergeCell ref="H134:I134"/>
    <mergeCell ref="H42:I42"/>
    <mergeCell ref="L67:M67"/>
    <mergeCell ref="J68:K69"/>
    <mergeCell ref="H69:I69"/>
    <mergeCell ref="H76:I76"/>
    <mergeCell ref="L76:M76"/>
    <mergeCell ref="H74:I74"/>
    <mergeCell ref="L74:M74"/>
    <mergeCell ref="L42:M42"/>
    <mergeCell ref="H48:I48"/>
    <mergeCell ref="H40:I40"/>
    <mergeCell ref="J32:K33"/>
    <mergeCell ref="N12:N13"/>
    <mergeCell ref="O12:O13"/>
    <mergeCell ref="P12:P13"/>
    <mergeCell ref="Q12:Q13"/>
    <mergeCell ref="H13:I13"/>
    <mergeCell ref="L13:M13"/>
    <mergeCell ref="H30:I30"/>
    <mergeCell ref="H32:I32"/>
    <mergeCell ref="L12:M12"/>
    <mergeCell ref="L22:M22"/>
    <mergeCell ref="L30:M30"/>
    <mergeCell ref="L32:M32"/>
    <mergeCell ref="H24:I24"/>
    <mergeCell ref="H26:I26"/>
    <mergeCell ref="H28:I28"/>
    <mergeCell ref="L24:M24"/>
    <mergeCell ref="L26:M26"/>
    <mergeCell ref="L28:M28"/>
    <mergeCell ref="H22:I22"/>
    <mergeCell ref="H25:I25"/>
    <mergeCell ref="N14:N15"/>
    <mergeCell ref="O14:O15"/>
    <mergeCell ref="P14:P15"/>
    <mergeCell ref="L14:M14"/>
    <mergeCell ref="Q14:Q15"/>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B12:C21"/>
    <mergeCell ref="H110:I110"/>
    <mergeCell ref="L110:M110"/>
    <mergeCell ref="H98:I98"/>
    <mergeCell ref="L98:M98"/>
    <mergeCell ref="H92:I92"/>
    <mergeCell ref="H94:I94"/>
    <mergeCell ref="H96:I96"/>
    <mergeCell ref="H72:I72"/>
    <mergeCell ref="L72:M72"/>
    <mergeCell ref="H88:I88"/>
    <mergeCell ref="L88:M88"/>
    <mergeCell ref="H80:I80"/>
    <mergeCell ref="L80:M80"/>
    <mergeCell ref="H78:I78"/>
    <mergeCell ref="L78:M78"/>
    <mergeCell ref="H82:I82"/>
    <mergeCell ref="L82:M82"/>
    <mergeCell ref="H84:I84"/>
    <mergeCell ref="H86:I86"/>
    <mergeCell ref="L84:M84"/>
    <mergeCell ref="N16:N17"/>
    <mergeCell ref="O16:O17"/>
    <mergeCell ref="P16:P17"/>
    <mergeCell ref="Q16:Q17"/>
    <mergeCell ref="H17:I17"/>
    <mergeCell ref="H15:I15"/>
    <mergeCell ref="L15:M15"/>
    <mergeCell ref="L17:M17"/>
    <mergeCell ref="B62:C71"/>
    <mergeCell ref="D62:D71"/>
    <mergeCell ref="E62:E71"/>
    <mergeCell ref="F62:F63"/>
    <mergeCell ref="G62:G63"/>
    <mergeCell ref="H63:I63"/>
    <mergeCell ref="J62:K63"/>
    <mergeCell ref="J64:K65"/>
    <mergeCell ref="H65:I65"/>
    <mergeCell ref="G64:G65"/>
    <mergeCell ref="F64:F65"/>
    <mergeCell ref="F66:F67"/>
    <mergeCell ref="G66:G67"/>
    <mergeCell ref="H64:I64"/>
    <mergeCell ref="H66:I66"/>
    <mergeCell ref="H68:I68"/>
    <mergeCell ref="D12:D21"/>
    <mergeCell ref="E12:E21"/>
    <mergeCell ref="F18:F19"/>
    <mergeCell ref="G18:G19"/>
    <mergeCell ref="F20:F21"/>
    <mergeCell ref="G20:G21"/>
    <mergeCell ref="F16:F17"/>
    <mergeCell ref="G16:G17"/>
    <mergeCell ref="F14:F15"/>
    <mergeCell ref="G14:G15"/>
    <mergeCell ref="J14:K15"/>
    <mergeCell ref="H18:I18"/>
    <mergeCell ref="H20:I20"/>
    <mergeCell ref="H12:I12"/>
    <mergeCell ref="F12:F13"/>
    <mergeCell ref="G12:G13"/>
    <mergeCell ref="J12:K13"/>
    <mergeCell ref="H14:I14"/>
    <mergeCell ref="H16:I16"/>
    <mergeCell ref="J16:K17"/>
    <mergeCell ref="N18:N19"/>
    <mergeCell ref="O18:O19"/>
    <mergeCell ref="P18:P19"/>
    <mergeCell ref="Q18:Q19"/>
    <mergeCell ref="N20:N21"/>
    <mergeCell ref="O20:O21"/>
    <mergeCell ref="P20:P21"/>
    <mergeCell ref="Q20:Q21"/>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H27:I27"/>
    <mergeCell ref="H29:I29"/>
    <mergeCell ref="H31:I31"/>
    <mergeCell ref="L19:M19"/>
    <mergeCell ref="L21:M21"/>
    <mergeCell ref="L23:M23"/>
    <mergeCell ref="J22:K23"/>
    <mergeCell ref="J24:K25"/>
    <mergeCell ref="J26:K27"/>
    <mergeCell ref="J28:K29"/>
    <mergeCell ref="J30:K31"/>
    <mergeCell ref="L25:M25"/>
    <mergeCell ref="L27:M27"/>
    <mergeCell ref="L29:M29"/>
    <mergeCell ref="L31:M31"/>
    <mergeCell ref="J18:K19"/>
    <mergeCell ref="J20:K21"/>
    <mergeCell ref="N22:N23"/>
    <mergeCell ref="N24:N25"/>
    <mergeCell ref="N26:N27"/>
    <mergeCell ref="N28:N29"/>
    <mergeCell ref="N30:N31"/>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Q32:Q33"/>
    <mergeCell ref="Q34:Q35"/>
    <mergeCell ref="P34:P35"/>
    <mergeCell ref="O34:O35"/>
    <mergeCell ref="N34:N35"/>
    <mergeCell ref="L35:M35"/>
    <mergeCell ref="J34:K35"/>
    <mergeCell ref="H35:I35"/>
    <mergeCell ref="G34:G35"/>
    <mergeCell ref="H34:I34"/>
    <mergeCell ref="H33:I33"/>
    <mergeCell ref="Q36:Q37"/>
    <mergeCell ref="Q38:Q39"/>
    <mergeCell ref="P38:P39"/>
    <mergeCell ref="O38:O39"/>
    <mergeCell ref="N38:N39"/>
    <mergeCell ref="L39:M39"/>
    <mergeCell ref="J38:K39"/>
    <mergeCell ref="H39:I39"/>
    <mergeCell ref="G38:G39"/>
    <mergeCell ref="H36:I36"/>
    <mergeCell ref="H38:I38"/>
    <mergeCell ref="N40:N41"/>
    <mergeCell ref="O40:O41"/>
    <mergeCell ref="P40:P41"/>
    <mergeCell ref="Q40:Q41"/>
    <mergeCell ref="B42:C51"/>
    <mergeCell ref="D42:D51"/>
    <mergeCell ref="E42:E51"/>
    <mergeCell ref="F42:F43"/>
    <mergeCell ref="G42:G43"/>
    <mergeCell ref="H43:I43"/>
    <mergeCell ref="J42:K43"/>
    <mergeCell ref="L43:M43"/>
    <mergeCell ref="N42:N43"/>
    <mergeCell ref="O42:O43"/>
    <mergeCell ref="P42:P43"/>
    <mergeCell ref="Q42:Q43"/>
    <mergeCell ref="Q44:Q45"/>
    <mergeCell ref="P44:P45"/>
    <mergeCell ref="O44:O45"/>
    <mergeCell ref="N44:N45"/>
    <mergeCell ref="L45:M45"/>
    <mergeCell ref="J44:K45"/>
    <mergeCell ref="H45:I45"/>
    <mergeCell ref="B32:C41"/>
    <mergeCell ref="G44:G45"/>
    <mergeCell ref="F44:F45"/>
    <mergeCell ref="F46:F47"/>
    <mergeCell ref="G46:G47"/>
    <mergeCell ref="H47:I47"/>
    <mergeCell ref="J46:K47"/>
    <mergeCell ref="L47:M47"/>
    <mergeCell ref="N46:N47"/>
    <mergeCell ref="O46:O47"/>
    <mergeCell ref="H44:I44"/>
    <mergeCell ref="H46:I46"/>
    <mergeCell ref="L44:M44"/>
    <mergeCell ref="L46:M46"/>
    <mergeCell ref="P46:P47"/>
    <mergeCell ref="Q46:Q47"/>
    <mergeCell ref="Q48:Q49"/>
    <mergeCell ref="P48:P49"/>
    <mergeCell ref="O48:O49"/>
    <mergeCell ref="N48:N49"/>
    <mergeCell ref="L49:M49"/>
    <mergeCell ref="J48:K49"/>
    <mergeCell ref="H49:I49"/>
    <mergeCell ref="L48:M48"/>
    <mergeCell ref="G48:G49"/>
    <mergeCell ref="F48:F49"/>
    <mergeCell ref="F50:F51"/>
    <mergeCell ref="G50:G51"/>
    <mergeCell ref="H51:I51"/>
    <mergeCell ref="J50:K51"/>
    <mergeCell ref="L51:M51"/>
    <mergeCell ref="N50:N51"/>
    <mergeCell ref="O50:O51"/>
    <mergeCell ref="H50:I50"/>
    <mergeCell ref="L50:M50"/>
    <mergeCell ref="B52:C61"/>
    <mergeCell ref="D52:D61"/>
    <mergeCell ref="E52:E61"/>
    <mergeCell ref="F52:F53"/>
    <mergeCell ref="G52:G53"/>
    <mergeCell ref="H53:I53"/>
    <mergeCell ref="J52:K53"/>
    <mergeCell ref="L53:M53"/>
    <mergeCell ref="N52:N53"/>
    <mergeCell ref="N54:N55"/>
    <mergeCell ref="L55:M55"/>
    <mergeCell ref="J54:K55"/>
    <mergeCell ref="H55:I55"/>
    <mergeCell ref="G54:G55"/>
    <mergeCell ref="F54:F55"/>
    <mergeCell ref="F56:F57"/>
    <mergeCell ref="H54:I54"/>
    <mergeCell ref="L54:M54"/>
    <mergeCell ref="G56:G57"/>
    <mergeCell ref="H57:I57"/>
    <mergeCell ref="L57:M57"/>
    <mergeCell ref="J56:K57"/>
    <mergeCell ref="N56:N57"/>
    <mergeCell ref="F60:F61"/>
    <mergeCell ref="O56:O57"/>
    <mergeCell ref="P56:P57"/>
    <mergeCell ref="Q56:Q57"/>
    <mergeCell ref="P50:P51"/>
    <mergeCell ref="Q50:Q51"/>
    <mergeCell ref="O52:O53"/>
    <mergeCell ref="P52:P53"/>
    <mergeCell ref="Q52:Q53"/>
    <mergeCell ref="Q54:Q55"/>
    <mergeCell ref="P54:P55"/>
    <mergeCell ref="O54:O55"/>
    <mergeCell ref="Q58:Q59"/>
    <mergeCell ref="P58:P59"/>
    <mergeCell ref="O58:O59"/>
    <mergeCell ref="N58:N59"/>
    <mergeCell ref="L59:M59"/>
    <mergeCell ref="J58:K59"/>
    <mergeCell ref="H59:I59"/>
    <mergeCell ref="G58:G59"/>
    <mergeCell ref="F58:F59"/>
    <mergeCell ref="G60:G61"/>
    <mergeCell ref="H61:I61"/>
    <mergeCell ref="J60:K61"/>
    <mergeCell ref="L61:M61"/>
    <mergeCell ref="N60:N61"/>
    <mergeCell ref="O60:O61"/>
    <mergeCell ref="P60:P61"/>
    <mergeCell ref="Q60:Q61"/>
    <mergeCell ref="N62:N63"/>
    <mergeCell ref="O62:O63"/>
    <mergeCell ref="P62:P63"/>
    <mergeCell ref="Q62:Q63"/>
    <mergeCell ref="H62:I62"/>
    <mergeCell ref="L62:M62"/>
    <mergeCell ref="L63:M63"/>
    <mergeCell ref="H60:I60"/>
    <mergeCell ref="L60:M60"/>
    <mergeCell ref="Q64:Q65"/>
    <mergeCell ref="P64:P65"/>
    <mergeCell ref="O64:O65"/>
    <mergeCell ref="N64:N65"/>
    <mergeCell ref="L65:M65"/>
    <mergeCell ref="N66:N67"/>
    <mergeCell ref="O66:O67"/>
    <mergeCell ref="P66:P67"/>
    <mergeCell ref="Q66:Q67"/>
    <mergeCell ref="L64:M64"/>
    <mergeCell ref="L66:M66"/>
    <mergeCell ref="F78:F79"/>
    <mergeCell ref="G78:G79"/>
    <mergeCell ref="Q68:Q69"/>
    <mergeCell ref="P68:P69"/>
    <mergeCell ref="O68:O69"/>
    <mergeCell ref="N68:N69"/>
    <mergeCell ref="L69:M69"/>
    <mergeCell ref="G68:G69"/>
    <mergeCell ref="F68:F69"/>
    <mergeCell ref="F70:F71"/>
    <mergeCell ref="G70:G71"/>
    <mergeCell ref="H71:I71"/>
    <mergeCell ref="J70:K71"/>
    <mergeCell ref="L71:M71"/>
    <mergeCell ref="N70:N71"/>
    <mergeCell ref="O70:O71"/>
    <mergeCell ref="H70:I70"/>
    <mergeCell ref="L68:M68"/>
    <mergeCell ref="L70:M70"/>
    <mergeCell ref="J72:K73"/>
    <mergeCell ref="L73:M73"/>
    <mergeCell ref="N72:N73"/>
    <mergeCell ref="N74:N75"/>
    <mergeCell ref="H79:I79"/>
    <mergeCell ref="G74:G75"/>
    <mergeCell ref="F74:F75"/>
    <mergeCell ref="O76:O77"/>
    <mergeCell ref="P76:P77"/>
    <mergeCell ref="Q76:Q77"/>
    <mergeCell ref="P70:P71"/>
    <mergeCell ref="Q70:Q71"/>
    <mergeCell ref="O72:O73"/>
    <mergeCell ref="P72:P73"/>
    <mergeCell ref="Q72:Q73"/>
    <mergeCell ref="Q74:Q75"/>
    <mergeCell ref="P74:P75"/>
    <mergeCell ref="O74:O75"/>
    <mergeCell ref="N76:N77"/>
    <mergeCell ref="H75:I75"/>
    <mergeCell ref="J74:K75"/>
    <mergeCell ref="N78:N79"/>
    <mergeCell ref="O78:O79"/>
    <mergeCell ref="P78:P79"/>
    <mergeCell ref="Q78:Q79"/>
    <mergeCell ref="Q80:Q81"/>
    <mergeCell ref="P80:P81"/>
    <mergeCell ref="O80:O81"/>
    <mergeCell ref="N80:N81"/>
    <mergeCell ref="L81:M81"/>
    <mergeCell ref="G80:G81"/>
    <mergeCell ref="F80:F81"/>
    <mergeCell ref="F82:F83"/>
    <mergeCell ref="G82:G83"/>
    <mergeCell ref="H83:I83"/>
    <mergeCell ref="J82:K83"/>
    <mergeCell ref="L83:M83"/>
    <mergeCell ref="N82:N83"/>
    <mergeCell ref="O82:O83"/>
    <mergeCell ref="P82:P83"/>
    <mergeCell ref="Q82:Q83"/>
    <mergeCell ref="Q84:Q85"/>
    <mergeCell ref="P84:P85"/>
    <mergeCell ref="O84:O85"/>
    <mergeCell ref="N84:N85"/>
    <mergeCell ref="L85:M85"/>
    <mergeCell ref="J84:K85"/>
    <mergeCell ref="H85:I85"/>
    <mergeCell ref="G84:G85"/>
    <mergeCell ref="F84:F85"/>
    <mergeCell ref="F86:F87"/>
    <mergeCell ref="G86:G87"/>
    <mergeCell ref="H87:I87"/>
    <mergeCell ref="J86:K87"/>
    <mergeCell ref="L87:M87"/>
    <mergeCell ref="N86:N87"/>
    <mergeCell ref="L86:M86"/>
    <mergeCell ref="O86:O87"/>
    <mergeCell ref="P86:P87"/>
    <mergeCell ref="Q86:Q87"/>
    <mergeCell ref="Q88:Q89"/>
    <mergeCell ref="P88:P89"/>
    <mergeCell ref="O88:O89"/>
    <mergeCell ref="N88:N89"/>
    <mergeCell ref="L89:M89"/>
    <mergeCell ref="J88:K89"/>
    <mergeCell ref="G88:G89"/>
    <mergeCell ref="F88:F89"/>
    <mergeCell ref="B90:C99"/>
    <mergeCell ref="D90:D99"/>
    <mergeCell ref="E90:E99"/>
    <mergeCell ref="F90:F91"/>
    <mergeCell ref="G90:G91"/>
    <mergeCell ref="H91:I91"/>
    <mergeCell ref="H97:I97"/>
    <mergeCell ref="G96:G97"/>
    <mergeCell ref="F96:F97"/>
    <mergeCell ref="F98:F99"/>
    <mergeCell ref="G98:G99"/>
    <mergeCell ref="H99:I99"/>
    <mergeCell ref="B72:C89"/>
    <mergeCell ref="D72:D89"/>
    <mergeCell ref="E72:E89"/>
    <mergeCell ref="F72:F73"/>
    <mergeCell ref="G72:G73"/>
    <mergeCell ref="H73:I73"/>
    <mergeCell ref="F76:F77"/>
    <mergeCell ref="G76:G77"/>
    <mergeCell ref="H77:I77"/>
    <mergeCell ref="H93:I93"/>
    <mergeCell ref="G92:G93"/>
    <mergeCell ref="F92:F93"/>
    <mergeCell ref="F94:F95"/>
    <mergeCell ref="G94:G95"/>
    <mergeCell ref="H95:I95"/>
    <mergeCell ref="J94:K95"/>
    <mergeCell ref="L95:M95"/>
    <mergeCell ref="N94:N95"/>
    <mergeCell ref="O90:O91"/>
    <mergeCell ref="O94:O95"/>
    <mergeCell ref="L92:M92"/>
    <mergeCell ref="L94:M94"/>
    <mergeCell ref="H90:I90"/>
    <mergeCell ref="L90:M90"/>
    <mergeCell ref="P90:P91"/>
    <mergeCell ref="Q90:Q91"/>
    <mergeCell ref="Q92:Q93"/>
    <mergeCell ref="P92:P93"/>
    <mergeCell ref="O92:O93"/>
    <mergeCell ref="N92:N93"/>
    <mergeCell ref="L93:M93"/>
    <mergeCell ref="J92:K93"/>
    <mergeCell ref="J90:K91"/>
    <mergeCell ref="L91:M91"/>
    <mergeCell ref="N90:N91"/>
    <mergeCell ref="P94:P95"/>
    <mergeCell ref="Q94:Q95"/>
    <mergeCell ref="Q96:Q97"/>
    <mergeCell ref="P96:P97"/>
    <mergeCell ref="O96:O97"/>
    <mergeCell ref="N96:N97"/>
    <mergeCell ref="L97:M97"/>
    <mergeCell ref="J96:K97"/>
    <mergeCell ref="N98:N99"/>
    <mergeCell ref="O98:O99"/>
    <mergeCell ref="P98:P99"/>
    <mergeCell ref="Q98:Q99"/>
    <mergeCell ref="L96:M96"/>
    <mergeCell ref="J98:K99"/>
    <mergeCell ref="L99:M99"/>
    <mergeCell ref="B100:C109"/>
    <mergeCell ref="D100:D109"/>
    <mergeCell ref="E100:E109"/>
    <mergeCell ref="F100:F101"/>
    <mergeCell ref="G100:G101"/>
    <mergeCell ref="H101:I101"/>
    <mergeCell ref="J100:K101"/>
    <mergeCell ref="L101:M101"/>
    <mergeCell ref="N100:N101"/>
    <mergeCell ref="H103:I103"/>
    <mergeCell ref="G102:G103"/>
    <mergeCell ref="F108:F109"/>
    <mergeCell ref="G108:G109"/>
    <mergeCell ref="H109:I109"/>
    <mergeCell ref="J108:K109"/>
    <mergeCell ref="L109:M109"/>
    <mergeCell ref="N108:N109"/>
    <mergeCell ref="L106:M106"/>
    <mergeCell ref="L108:M108"/>
    <mergeCell ref="O100:O101"/>
    <mergeCell ref="P100:P101"/>
    <mergeCell ref="Q100:Q101"/>
    <mergeCell ref="Q102:Q103"/>
    <mergeCell ref="P102:P103"/>
    <mergeCell ref="O102:O103"/>
    <mergeCell ref="N102:N103"/>
    <mergeCell ref="L103:M103"/>
    <mergeCell ref="J102:K103"/>
    <mergeCell ref="Q104:Q105"/>
    <mergeCell ref="Q106:Q107"/>
    <mergeCell ref="P106:P107"/>
    <mergeCell ref="O106:O107"/>
    <mergeCell ref="N106:N107"/>
    <mergeCell ref="L107:M107"/>
    <mergeCell ref="J106:K107"/>
    <mergeCell ref="H107:I107"/>
    <mergeCell ref="F102:F103"/>
    <mergeCell ref="F104:F105"/>
    <mergeCell ref="G104:G105"/>
    <mergeCell ref="H105:I105"/>
    <mergeCell ref="J104:K105"/>
    <mergeCell ref="L105:M105"/>
    <mergeCell ref="N104:N105"/>
    <mergeCell ref="O104:O105"/>
    <mergeCell ref="P104:P105"/>
    <mergeCell ref="H104:I104"/>
    <mergeCell ref="H106:I106"/>
    <mergeCell ref="G106:G107"/>
    <mergeCell ref="F106:F107"/>
    <mergeCell ref="O108:O109"/>
    <mergeCell ref="H108:I108"/>
    <mergeCell ref="P108:P109"/>
    <mergeCell ref="Q108:Q109"/>
    <mergeCell ref="B110:C119"/>
    <mergeCell ref="D110:D119"/>
    <mergeCell ref="E110:E119"/>
    <mergeCell ref="F110:F111"/>
    <mergeCell ref="G110:G111"/>
    <mergeCell ref="H111:I111"/>
    <mergeCell ref="J110:K111"/>
    <mergeCell ref="L111:M111"/>
    <mergeCell ref="N110:N111"/>
    <mergeCell ref="O110:O111"/>
    <mergeCell ref="P110:P111"/>
    <mergeCell ref="Q110:Q111"/>
    <mergeCell ref="Q112:Q113"/>
    <mergeCell ref="P112:P113"/>
    <mergeCell ref="O112:O113"/>
    <mergeCell ref="N112:N113"/>
    <mergeCell ref="L113:M113"/>
    <mergeCell ref="J112:K113"/>
    <mergeCell ref="H113:I113"/>
    <mergeCell ref="G112:G113"/>
    <mergeCell ref="F112:F113"/>
    <mergeCell ref="F114:F115"/>
    <mergeCell ref="O114:O115"/>
    <mergeCell ref="P114:P115"/>
    <mergeCell ref="Q114:Q115"/>
    <mergeCell ref="F116:F117"/>
    <mergeCell ref="G116:G117"/>
    <mergeCell ref="H117:I117"/>
    <mergeCell ref="J116:K117"/>
    <mergeCell ref="L117:M117"/>
    <mergeCell ref="N116:N117"/>
    <mergeCell ref="O116:O117"/>
    <mergeCell ref="P116:P117"/>
    <mergeCell ref="Q116:Q117"/>
    <mergeCell ref="L114:M114"/>
    <mergeCell ref="L116:M116"/>
    <mergeCell ref="F118:F119"/>
    <mergeCell ref="L37:M37"/>
    <mergeCell ref="G120:G121"/>
    <mergeCell ref="J120:K121"/>
    <mergeCell ref="N120:N121"/>
    <mergeCell ref="O120:O121"/>
    <mergeCell ref="P120:P121"/>
    <mergeCell ref="Q120:Q121"/>
    <mergeCell ref="H121:I121"/>
    <mergeCell ref="L121:M121"/>
    <mergeCell ref="F120:F121"/>
    <mergeCell ref="Q118:Q119"/>
    <mergeCell ref="P118:P119"/>
    <mergeCell ref="O118:O119"/>
    <mergeCell ref="N118:N119"/>
    <mergeCell ref="L119:M119"/>
    <mergeCell ref="J118:K119"/>
    <mergeCell ref="H119:I119"/>
    <mergeCell ref="G118:G119"/>
    <mergeCell ref="G114:G115"/>
    <mergeCell ref="H115:I115"/>
    <mergeCell ref="J114:K115"/>
    <mergeCell ref="L115:M115"/>
    <mergeCell ref="N114:N115"/>
    <mergeCell ref="N122:N123"/>
    <mergeCell ref="O122:O123"/>
    <mergeCell ref="P122:P123"/>
    <mergeCell ref="Q122:Q123"/>
    <mergeCell ref="H123:I123"/>
    <mergeCell ref="L123:M123"/>
    <mergeCell ref="G124:G125"/>
    <mergeCell ref="J124:K125"/>
    <mergeCell ref="N124:N125"/>
    <mergeCell ref="O124:O125"/>
    <mergeCell ref="P124:P125"/>
    <mergeCell ref="Q124:Q125"/>
    <mergeCell ref="H125:I125"/>
    <mergeCell ref="L125:M125"/>
    <mergeCell ref="G122:G123"/>
    <mergeCell ref="J122:K123"/>
    <mergeCell ref="H124:I124"/>
    <mergeCell ref="L124:M124"/>
    <mergeCell ref="H122:I122"/>
    <mergeCell ref="L122:M122"/>
    <mergeCell ref="N126:N127"/>
    <mergeCell ref="O126:O127"/>
    <mergeCell ref="P126:P127"/>
    <mergeCell ref="Q126:Q127"/>
    <mergeCell ref="H127:I127"/>
    <mergeCell ref="L127:M127"/>
    <mergeCell ref="G128:G129"/>
    <mergeCell ref="J128:K129"/>
    <mergeCell ref="N128:N129"/>
    <mergeCell ref="O128:O129"/>
    <mergeCell ref="P128:P129"/>
    <mergeCell ref="Q128:Q129"/>
    <mergeCell ref="H129:I129"/>
    <mergeCell ref="L129:M129"/>
    <mergeCell ref="G126:G127"/>
    <mergeCell ref="L126:M126"/>
    <mergeCell ref="J126:K127"/>
    <mergeCell ref="H128:I128"/>
    <mergeCell ref="L128:M128"/>
    <mergeCell ref="F128:F129"/>
    <mergeCell ref="E120:E129"/>
    <mergeCell ref="D120:D129"/>
    <mergeCell ref="B120:C129"/>
    <mergeCell ref="B130:C139"/>
    <mergeCell ref="D130:D139"/>
    <mergeCell ref="E130:E139"/>
    <mergeCell ref="F130:F131"/>
    <mergeCell ref="G130:G131"/>
    <mergeCell ref="F134:F135"/>
    <mergeCell ref="G134:G135"/>
    <mergeCell ref="F138:F139"/>
    <mergeCell ref="G138:G139"/>
    <mergeCell ref="F122:F123"/>
    <mergeCell ref="F124:F125"/>
    <mergeCell ref="F126:F127"/>
    <mergeCell ref="N130:N131"/>
    <mergeCell ref="O130:O131"/>
    <mergeCell ref="P130:P131"/>
    <mergeCell ref="Q130:Q131"/>
    <mergeCell ref="H131:I131"/>
    <mergeCell ref="L131:M131"/>
    <mergeCell ref="F132:F133"/>
    <mergeCell ref="G132:G133"/>
    <mergeCell ref="J132:K133"/>
    <mergeCell ref="N132:N133"/>
    <mergeCell ref="O132:O133"/>
    <mergeCell ref="P132:P133"/>
    <mergeCell ref="Q132:Q133"/>
    <mergeCell ref="H133:I133"/>
    <mergeCell ref="L133:M133"/>
    <mergeCell ref="N134:N135"/>
    <mergeCell ref="O134:O135"/>
    <mergeCell ref="P134:P135"/>
    <mergeCell ref="Q134:Q135"/>
    <mergeCell ref="H135:I135"/>
    <mergeCell ref="L135:M135"/>
    <mergeCell ref="F136:F137"/>
    <mergeCell ref="G136:G137"/>
    <mergeCell ref="J136:K137"/>
    <mergeCell ref="N136:N137"/>
    <mergeCell ref="O136:O137"/>
    <mergeCell ref="P136:P137"/>
    <mergeCell ref="Q136:Q137"/>
    <mergeCell ref="H137:I137"/>
    <mergeCell ref="L137:M137"/>
    <mergeCell ref="L134:M134"/>
    <mergeCell ref="N138:N139"/>
    <mergeCell ref="O138:O139"/>
    <mergeCell ref="P138:P139"/>
    <mergeCell ref="Q138:Q139"/>
    <mergeCell ref="H139:I139"/>
    <mergeCell ref="L139:M139"/>
    <mergeCell ref="B140:C149"/>
    <mergeCell ref="D140:D149"/>
    <mergeCell ref="E140:E149"/>
    <mergeCell ref="F140:F141"/>
    <mergeCell ref="G140:G141"/>
    <mergeCell ref="J140:K141"/>
    <mergeCell ref="N140:N141"/>
    <mergeCell ref="O140:O141"/>
    <mergeCell ref="P140:P141"/>
    <mergeCell ref="Q140:Q141"/>
    <mergeCell ref="H141:I141"/>
    <mergeCell ref="L141:M141"/>
    <mergeCell ref="F142:F143"/>
    <mergeCell ref="G142:G143"/>
    <mergeCell ref="J142:K143"/>
    <mergeCell ref="N142:N143"/>
    <mergeCell ref="O142:O143"/>
    <mergeCell ref="P142:P143"/>
    <mergeCell ref="Q142:Q143"/>
    <mergeCell ref="H143:I143"/>
    <mergeCell ref="L143:M143"/>
    <mergeCell ref="F144:F145"/>
    <mergeCell ref="G144:G145"/>
    <mergeCell ref="J144:K145"/>
    <mergeCell ref="N144:N145"/>
    <mergeCell ref="O144:O145"/>
    <mergeCell ref="P144:P145"/>
    <mergeCell ref="Q144:Q145"/>
    <mergeCell ref="H145:I145"/>
    <mergeCell ref="L145:M145"/>
    <mergeCell ref="F146:F147"/>
    <mergeCell ref="G146:G147"/>
    <mergeCell ref="J146:K147"/>
    <mergeCell ref="N146:N147"/>
    <mergeCell ref="O146:O147"/>
    <mergeCell ref="P146:P147"/>
    <mergeCell ref="Q146:Q147"/>
    <mergeCell ref="H147:I147"/>
    <mergeCell ref="L147:M147"/>
    <mergeCell ref="F148:F149"/>
    <mergeCell ref="G148:G149"/>
    <mergeCell ref="J148:K149"/>
    <mergeCell ref="N148:N149"/>
    <mergeCell ref="O148:O149"/>
    <mergeCell ref="P148:P149"/>
    <mergeCell ref="Q148:Q149"/>
    <mergeCell ref="H149:I149"/>
    <mergeCell ref="L149:M149"/>
    <mergeCell ref="L148:M148"/>
    <mergeCell ref="H148:I148"/>
    <mergeCell ref="B150:C159"/>
    <mergeCell ref="D150:D159"/>
    <mergeCell ref="E150:E159"/>
    <mergeCell ref="F150:F151"/>
    <mergeCell ref="G150:G151"/>
    <mergeCell ref="J150:K151"/>
    <mergeCell ref="N150:N151"/>
    <mergeCell ref="O150:O151"/>
    <mergeCell ref="P150:P151"/>
    <mergeCell ref="F154:F155"/>
    <mergeCell ref="G154:G155"/>
    <mergeCell ref="J154:K155"/>
    <mergeCell ref="N154:N155"/>
    <mergeCell ref="O154:O155"/>
    <mergeCell ref="P154:P155"/>
    <mergeCell ref="F158:F159"/>
    <mergeCell ref="G158:G159"/>
    <mergeCell ref="J158:K159"/>
    <mergeCell ref="N158:N159"/>
    <mergeCell ref="O158:O159"/>
    <mergeCell ref="P158:P159"/>
    <mergeCell ref="L150:M150"/>
    <mergeCell ref="H158:I158"/>
    <mergeCell ref="L158:M158"/>
    <mergeCell ref="Q150:Q151"/>
    <mergeCell ref="H151:I151"/>
    <mergeCell ref="L151:M151"/>
    <mergeCell ref="F152:F153"/>
    <mergeCell ref="G152:G153"/>
    <mergeCell ref="J152:K153"/>
    <mergeCell ref="N152:N153"/>
    <mergeCell ref="O152:O153"/>
    <mergeCell ref="P152:P153"/>
    <mergeCell ref="Q152:Q153"/>
    <mergeCell ref="H153:I153"/>
    <mergeCell ref="L153:M153"/>
    <mergeCell ref="H152:I152"/>
    <mergeCell ref="L152:M152"/>
    <mergeCell ref="H150:I150"/>
    <mergeCell ref="P162:P163"/>
    <mergeCell ref="H163:I163"/>
    <mergeCell ref="L163:M163"/>
    <mergeCell ref="F164:F165"/>
    <mergeCell ref="G164:G165"/>
    <mergeCell ref="J164:K165"/>
    <mergeCell ref="F168:F169"/>
    <mergeCell ref="G168:G169"/>
    <mergeCell ref="Q154:Q155"/>
    <mergeCell ref="H155:I155"/>
    <mergeCell ref="L155:M155"/>
    <mergeCell ref="F156:F157"/>
    <mergeCell ref="G156:G157"/>
    <mergeCell ref="J156:K157"/>
    <mergeCell ref="N156:N157"/>
    <mergeCell ref="O156:O157"/>
    <mergeCell ref="P156:P157"/>
    <mergeCell ref="Q156:Q157"/>
    <mergeCell ref="H157:I157"/>
    <mergeCell ref="L157:M157"/>
    <mergeCell ref="H154:I154"/>
    <mergeCell ref="H156:I156"/>
    <mergeCell ref="L154:M154"/>
    <mergeCell ref="L156:M156"/>
    <mergeCell ref="P164:P165"/>
    <mergeCell ref="Q164:Q165"/>
    <mergeCell ref="H165:I165"/>
    <mergeCell ref="L165:M165"/>
    <mergeCell ref="N166:N167"/>
    <mergeCell ref="O166:O167"/>
    <mergeCell ref="P166:P167"/>
    <mergeCell ref="Q166:Q167"/>
    <mergeCell ref="B160:C169"/>
    <mergeCell ref="D160:D169"/>
    <mergeCell ref="E160:E169"/>
    <mergeCell ref="F160:F161"/>
    <mergeCell ref="G160:G161"/>
    <mergeCell ref="J160:K161"/>
    <mergeCell ref="N160:N161"/>
    <mergeCell ref="O160:O161"/>
    <mergeCell ref="P160:P161"/>
    <mergeCell ref="H161:I161"/>
    <mergeCell ref="L161:M161"/>
    <mergeCell ref="F162:F163"/>
    <mergeCell ref="G162:G163"/>
    <mergeCell ref="J162:K163"/>
    <mergeCell ref="N162:N163"/>
    <mergeCell ref="O162:O163"/>
    <mergeCell ref="H167:I167"/>
    <mergeCell ref="L167:M167"/>
    <mergeCell ref="N168:N169"/>
    <mergeCell ref="O168:O169"/>
    <mergeCell ref="P168:P169"/>
    <mergeCell ref="Q168:Q169"/>
    <mergeCell ref="H169:I169"/>
    <mergeCell ref="L169:M169"/>
    <mergeCell ref="Q158:Q159"/>
    <mergeCell ref="H159:I159"/>
    <mergeCell ref="L159:M159"/>
    <mergeCell ref="Q160:Q161"/>
    <mergeCell ref="Q162:Q163"/>
    <mergeCell ref="J168:K169"/>
    <mergeCell ref="L162:M162"/>
    <mergeCell ref="L164:M164"/>
    <mergeCell ref="L166:M166"/>
    <mergeCell ref="L168:M168"/>
    <mergeCell ref="H162:I162"/>
    <mergeCell ref="H164:I164"/>
    <mergeCell ref="H166:I166"/>
    <mergeCell ref="H168:I168"/>
    <mergeCell ref="N164:N165"/>
    <mergeCell ref="O164:O16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'0 - CALOR'!$O$42:$P$42</xm:f>
          </x14:formula1>
          <xm:sqref>N12:Q12 N14:Q14 N16:Q16 N18:Q18 N20:Q20 N100:Q100 N102:Q102 N104:Q104 N106:Q106 N118:Q118 N22:Q22 N24:Q24 N26:Q26 N28:Q28 N30:Q30 N32:Q32 N34:Q34 N36:Q36 N38:Q38 N40:Q40 N42:Q42 N44:Q44 N46:Q46 N48:Q48 N50:Q50 N52:Q52 N54:Q54 N56:Q56 N58:Q58 N60:Q60 N62:Q62 N64:Q64 N66:Q66 N68:Q68 N70:Q70 N82:Q82 N84:Q84 N86:Q86 N88:Q88 N72:Q72 N74:Q74 N76:Q76 N78:Q78 N80:Q80 N90:Q90 N92:Q92 N94:Q94 N96:Q96 N98:Q98 N108:Q108 N110:Q110 N112:Q112 N114:Q114 N116:Q116 N128:Q128 N120:Q120 N122:Q122 N124:Q124 N126:Q126 N136:Q136 N138:Q138 N130:Q130 N132:Q132 N134:Q134 N144:Q144 N146:Q146 N148:Q148 N140:Q140 N142:Q142 N152:Q152 N154:Q154 N156:Q156 N158:Q158 N150:Q150 N162:Q162 N164:Q164 N166:Q166 N168:Q168 N160:Q160 N172:Q172 N174:Q174 N176:Q176 N178:Q178 N170:Q170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7"/>
  <sheetViews>
    <sheetView topLeftCell="B2" zoomScale="70" zoomScaleNormal="70" workbookViewId="0">
      <pane xSplit="5" ySplit="9" topLeftCell="G11" activePane="bottomRight" state="frozen"/>
      <selection activeCell="B2" sqref="B2"/>
      <selection pane="topRight" activeCell="G2" sqref="G2"/>
      <selection pane="bottomLeft" activeCell="B11" sqref="B11"/>
      <selection pane="bottomRight" activeCell="G33" sqref="G33"/>
    </sheetView>
  </sheetViews>
  <sheetFormatPr baseColWidth="10" defaultColWidth="11.42578125" defaultRowHeight="15" x14ac:dyDescent="0.25"/>
  <cols>
    <col min="1" max="1" width="2" style="67" customWidth="1"/>
    <col min="2" max="2" width="17.7109375" style="67" customWidth="1"/>
    <col min="3" max="3" width="14.85546875" style="67" customWidth="1"/>
    <col min="4" max="4" width="32.85546875" style="67" customWidth="1"/>
    <col min="5" max="5" width="19.7109375" style="67" customWidth="1"/>
    <col min="6" max="6" width="31.140625" style="67" customWidth="1"/>
    <col min="7" max="7" width="72.140625" style="67" customWidth="1"/>
    <col min="8" max="8" width="19.42578125" style="67" customWidth="1"/>
    <col min="9" max="9" width="9.5703125" style="67" customWidth="1"/>
    <col min="10" max="10" width="10.85546875" style="67" customWidth="1"/>
    <col min="11" max="11" width="10.7109375" style="67" customWidth="1"/>
    <col min="12" max="12" width="11.140625" style="67" customWidth="1"/>
    <col min="13" max="13" width="11.42578125" style="67" customWidth="1"/>
    <col min="14" max="14" width="11.28515625" style="67" customWidth="1"/>
    <col min="15" max="15" width="11.140625" style="67" customWidth="1"/>
    <col min="16" max="16" width="15" style="67" customWidth="1"/>
    <col min="17" max="17" width="9.85546875" style="67" customWidth="1"/>
    <col min="18" max="18" width="13.5703125" style="67" customWidth="1"/>
    <col min="19" max="19" width="11.7109375" style="67" customWidth="1"/>
    <col min="20" max="20" width="10.85546875" style="67" customWidth="1"/>
    <col min="21" max="21" width="8.140625" style="67" customWidth="1"/>
    <col min="22" max="22" width="8.7109375" style="67" customWidth="1"/>
    <col min="23" max="23" width="10.85546875" style="67" customWidth="1"/>
    <col min="24" max="24" width="9.7109375" style="67" customWidth="1"/>
    <col min="25" max="25" width="10.28515625" style="67" customWidth="1"/>
    <col min="26" max="26" width="9.42578125" style="67" customWidth="1"/>
    <col min="27" max="27" width="9" style="67" customWidth="1"/>
    <col min="28" max="28" width="11.85546875" style="67" customWidth="1"/>
    <col min="29" max="29" width="19.85546875" style="67" customWidth="1"/>
    <col min="30" max="30" width="19.85546875" style="67" hidden="1" customWidth="1"/>
    <col min="31" max="31" width="32.7109375" style="67" customWidth="1"/>
    <col min="32" max="32" width="31.85546875" style="67" customWidth="1"/>
    <col min="33" max="33" width="16.42578125" style="67" customWidth="1"/>
    <col min="34" max="16384" width="11.42578125" style="67"/>
  </cols>
  <sheetData>
    <row r="1" spans="2:32" s="67" customFormat="1" ht="11.25" customHeight="1" thickBot="1" x14ac:dyDescent="0.3"/>
    <row r="2" spans="2:32" s="76" customFormat="1" ht="39" customHeight="1" x14ac:dyDescent="0.25">
      <c r="B2" s="371"/>
      <c r="C2" s="475"/>
      <c r="D2" s="372"/>
      <c r="E2" s="70" t="s">
        <v>0</v>
      </c>
      <c r="F2" s="70"/>
      <c r="G2" s="71" t="s">
        <v>1</v>
      </c>
      <c r="H2" s="72"/>
      <c r="I2" s="72"/>
      <c r="J2" s="72"/>
      <c r="K2" s="72"/>
      <c r="L2" s="72"/>
      <c r="M2" s="72"/>
      <c r="N2" s="72"/>
      <c r="O2" s="72"/>
      <c r="P2" s="72"/>
      <c r="Q2" s="72"/>
      <c r="R2" s="72"/>
      <c r="S2" s="72"/>
      <c r="T2" s="72"/>
      <c r="U2" s="72"/>
      <c r="V2" s="72"/>
      <c r="W2" s="72"/>
      <c r="X2" s="72"/>
      <c r="Y2" s="72"/>
      <c r="Z2" s="72"/>
      <c r="AA2" s="72"/>
      <c r="AB2" s="72"/>
      <c r="AC2" s="72"/>
      <c r="AD2" s="73"/>
      <c r="AE2" s="476" t="s">
        <v>2</v>
      </c>
      <c r="AF2" s="477"/>
    </row>
    <row r="3" spans="2:32" s="76" customFormat="1" ht="27.75" customHeight="1" x14ac:dyDescent="0.25">
      <c r="B3" s="379"/>
      <c r="C3" s="478"/>
      <c r="D3" s="380"/>
      <c r="E3" s="79" t="s">
        <v>3</v>
      </c>
      <c r="F3" s="79"/>
      <c r="G3" s="80" t="s">
        <v>4</v>
      </c>
      <c r="H3" s="81"/>
      <c r="I3" s="81"/>
      <c r="J3" s="81"/>
      <c r="K3" s="81"/>
      <c r="L3" s="81"/>
      <c r="M3" s="81"/>
      <c r="N3" s="81"/>
      <c r="O3" s="81"/>
      <c r="P3" s="81"/>
      <c r="Q3" s="81"/>
      <c r="R3" s="81"/>
      <c r="S3" s="81"/>
      <c r="T3" s="81"/>
      <c r="U3" s="81"/>
      <c r="V3" s="81"/>
      <c r="W3" s="81"/>
      <c r="X3" s="81"/>
      <c r="Y3" s="81"/>
      <c r="Z3" s="81"/>
      <c r="AA3" s="81"/>
      <c r="AB3" s="81"/>
      <c r="AC3" s="81"/>
      <c r="AD3" s="82"/>
      <c r="AE3" s="479" t="s">
        <v>5</v>
      </c>
      <c r="AF3" s="480"/>
    </row>
    <row r="4" spans="2:32" s="76" customFormat="1" ht="27.75" customHeight="1" x14ac:dyDescent="0.25">
      <c r="B4" s="379"/>
      <c r="C4" s="478"/>
      <c r="D4" s="380"/>
      <c r="E4" s="79" t="s">
        <v>6</v>
      </c>
      <c r="F4" s="79"/>
      <c r="G4" s="335" t="s">
        <v>7</v>
      </c>
      <c r="H4" s="336"/>
      <c r="I4" s="336"/>
      <c r="J4" s="336"/>
      <c r="K4" s="336"/>
      <c r="L4" s="336"/>
      <c r="M4" s="336"/>
      <c r="N4" s="336"/>
      <c r="O4" s="336"/>
      <c r="P4" s="336"/>
      <c r="Q4" s="336"/>
      <c r="R4" s="336"/>
      <c r="S4" s="336"/>
      <c r="T4" s="336"/>
      <c r="U4" s="336"/>
      <c r="V4" s="336"/>
      <c r="W4" s="336"/>
      <c r="X4" s="336"/>
      <c r="Y4" s="336"/>
      <c r="Z4" s="336"/>
      <c r="AA4" s="336"/>
      <c r="AB4" s="336"/>
      <c r="AC4" s="336"/>
      <c r="AD4" s="337"/>
      <c r="AE4" s="86" t="s">
        <v>8</v>
      </c>
      <c r="AF4" s="89"/>
    </row>
    <row r="5" spans="2:32" s="76" customFormat="1" ht="42" customHeight="1" thickBot="1" x14ac:dyDescent="0.3">
      <c r="B5" s="379"/>
      <c r="C5" s="478"/>
      <c r="D5" s="380"/>
      <c r="E5" s="92" t="s">
        <v>9</v>
      </c>
      <c r="F5" s="92"/>
      <c r="G5" s="339" t="s">
        <v>10</v>
      </c>
      <c r="H5" s="340"/>
      <c r="I5" s="340"/>
      <c r="J5" s="340"/>
      <c r="K5" s="340"/>
      <c r="L5" s="340"/>
      <c r="M5" s="340"/>
      <c r="N5" s="340"/>
      <c r="O5" s="340"/>
      <c r="P5" s="340"/>
      <c r="Q5" s="340"/>
      <c r="R5" s="340"/>
      <c r="S5" s="340"/>
      <c r="T5" s="340"/>
      <c r="U5" s="340"/>
      <c r="V5" s="340"/>
      <c r="W5" s="340"/>
      <c r="X5" s="340"/>
      <c r="Y5" s="340"/>
      <c r="Z5" s="340"/>
      <c r="AA5" s="340"/>
      <c r="AB5" s="340"/>
      <c r="AC5" s="340"/>
      <c r="AD5" s="341"/>
      <c r="AE5" s="94"/>
      <c r="AF5" s="97"/>
    </row>
    <row r="6" spans="2:32" s="67" customFormat="1" ht="23.25" customHeight="1" thickBot="1" x14ac:dyDescent="0.3">
      <c r="B6" s="98" t="s">
        <v>399</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100"/>
    </row>
    <row r="7" spans="2:32" s="67" customFormat="1" ht="33" customHeight="1" x14ac:dyDescent="0.25">
      <c r="B7" s="391" t="s">
        <v>400</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3"/>
    </row>
    <row r="8" spans="2:32" s="67" customFormat="1" ht="27.75" customHeight="1" x14ac:dyDescent="0.25">
      <c r="B8" s="394" t="s">
        <v>401</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row>
    <row r="9" spans="2:32" s="67" customFormat="1" ht="93" customHeight="1" x14ac:dyDescent="0.25">
      <c r="B9" s="481" t="s">
        <v>9</v>
      </c>
      <c r="C9" s="482"/>
      <c r="D9" s="483" t="s">
        <v>275</v>
      </c>
      <c r="E9" s="484" t="s">
        <v>402</v>
      </c>
      <c r="F9" s="485"/>
      <c r="G9" s="486" t="s">
        <v>403</v>
      </c>
      <c r="H9" s="487" t="s">
        <v>404</v>
      </c>
      <c r="I9" s="488" t="s">
        <v>405</v>
      </c>
      <c r="J9" s="488"/>
      <c r="K9" s="488"/>
      <c r="L9" s="488"/>
      <c r="M9" s="488"/>
      <c r="N9" s="488"/>
      <c r="O9" s="488"/>
      <c r="P9" s="488"/>
      <c r="Q9" s="488"/>
      <c r="R9" s="488"/>
      <c r="S9" s="488"/>
      <c r="T9" s="488"/>
      <c r="U9" s="488"/>
      <c r="V9" s="488"/>
      <c r="W9" s="488"/>
      <c r="X9" s="488"/>
      <c r="Y9" s="488"/>
      <c r="Z9" s="488"/>
      <c r="AA9" s="488"/>
      <c r="AB9" s="488"/>
      <c r="AC9" s="488"/>
      <c r="AD9" s="487" t="s">
        <v>406</v>
      </c>
      <c r="AE9" s="489" t="s">
        <v>407</v>
      </c>
      <c r="AF9" s="490" t="s">
        <v>408</v>
      </c>
    </row>
    <row r="10" spans="2:32" s="67" customFormat="1" ht="93" customHeight="1" x14ac:dyDescent="0.25">
      <c r="B10" s="481"/>
      <c r="C10" s="482"/>
      <c r="D10" s="491"/>
      <c r="E10" s="492"/>
      <c r="F10" s="493"/>
      <c r="G10" s="494"/>
      <c r="H10" s="495"/>
      <c r="I10" s="496" t="s">
        <v>49</v>
      </c>
      <c r="J10" s="496" t="s">
        <v>50</v>
      </c>
      <c r="K10" s="496" t="s">
        <v>53</v>
      </c>
      <c r="L10" s="496" t="s">
        <v>56</v>
      </c>
      <c r="M10" s="496" t="s">
        <v>59</v>
      </c>
      <c r="N10" s="496" t="s">
        <v>60</v>
      </c>
      <c r="O10" s="496" t="s">
        <v>61</v>
      </c>
      <c r="P10" s="496" t="s">
        <v>63</v>
      </c>
      <c r="Q10" s="496" t="s">
        <v>65</v>
      </c>
      <c r="R10" s="496" t="s">
        <v>68</v>
      </c>
      <c r="S10" s="496" t="s">
        <v>71</v>
      </c>
      <c r="T10" s="496" t="s">
        <v>74</v>
      </c>
      <c r="U10" s="496" t="s">
        <v>77</v>
      </c>
      <c r="V10" s="496" t="s">
        <v>78</v>
      </c>
      <c r="W10" s="496" t="s">
        <v>79</v>
      </c>
      <c r="X10" s="496" t="s">
        <v>80</v>
      </c>
      <c r="Y10" s="496" t="s">
        <v>81</v>
      </c>
      <c r="Z10" s="496" t="s">
        <v>82</v>
      </c>
      <c r="AA10" s="496" t="s">
        <v>83</v>
      </c>
      <c r="AB10" s="496" t="s">
        <v>409</v>
      </c>
      <c r="AC10" s="497" t="s">
        <v>15</v>
      </c>
      <c r="AD10" s="495"/>
      <c r="AE10" s="489"/>
      <c r="AF10" s="490"/>
    </row>
    <row r="11" spans="2:32" s="67" customFormat="1" ht="25.5" x14ac:dyDescent="0.25">
      <c r="B11" s="414" t="str">
        <f>'3-IDENTIFICACIÓN DEL RIESGO'!B12</f>
        <v>Direccionamiento Estratégico</v>
      </c>
      <c r="C11" s="415"/>
      <c r="D11" s="498" t="str">
        <f>'3-IDENTIFICACIÓN DEL RIESGO'!E12</f>
        <v>1. Oficina del Planeación.
2. Dirección General.</v>
      </c>
      <c r="E11" s="499" t="str">
        <f>'3-IDENTIFICACIÓN DEL RIESGO'!G12</f>
        <v>Riesgo 1</v>
      </c>
      <c r="F11" s="500"/>
      <c r="G11" s="501"/>
      <c r="H11" s="502" t="b">
        <f>IF(G11="Casi Seguro",5,IF(G11="Probable",4,IF(G11="Posible",3,IF(G11="Improbable",2,IF(G11="Rara Vez",1)))))</f>
        <v>0</v>
      </c>
      <c r="I11" s="503"/>
      <c r="J11" s="503"/>
      <c r="K11" s="503"/>
      <c r="L11" s="503"/>
      <c r="M11" s="503"/>
      <c r="N11" s="503"/>
      <c r="O11" s="503"/>
      <c r="P11" s="503"/>
      <c r="Q11" s="503"/>
      <c r="R11" s="503"/>
      <c r="S11" s="503"/>
      <c r="T11" s="503"/>
      <c r="U11" s="503"/>
      <c r="V11" s="503"/>
      <c r="W11" s="503"/>
      <c r="X11" s="503"/>
      <c r="Y11" s="503"/>
      <c r="Z11" s="503"/>
      <c r="AA11" s="503"/>
      <c r="AB11" s="504">
        <f>COUNTIF(I11:AA11,"SI")</f>
        <v>0</v>
      </c>
      <c r="AC11" s="505" t="str">
        <f>IF(AB11&lt;6,"Moderado",IF(AB11&lt;12,"Mayor",IF(AB11&lt;20,"Catastrófico")))</f>
        <v>Moderado</v>
      </c>
      <c r="AD11" s="505">
        <f>IF(AC11="Catastrófico",5,IF(AC11="Mayor",4,IF(AC11="Moderado",3)))</f>
        <v>3</v>
      </c>
      <c r="AE11" s="506" t="b">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0</v>
      </c>
      <c r="AF11" s="507" t="s">
        <v>69</v>
      </c>
    </row>
    <row r="12" spans="2:32" s="67" customFormat="1" ht="25.5" x14ac:dyDescent="0.25">
      <c r="B12" s="421"/>
      <c r="C12" s="422"/>
      <c r="D12" s="508"/>
      <c r="E12" s="499" t="str">
        <f>'3-IDENTIFICACIÓN DEL RIESGO'!G14</f>
        <v>Riesgo 2</v>
      </c>
      <c r="F12" s="500"/>
      <c r="G12" s="501"/>
      <c r="H12" s="502" t="b">
        <f t="shared" ref="H12:H75" si="0">IF(G12="Casi Seguro",5,IF(G12="Probable",4,IF(G12="Posible",3,IF(G12="Improbable",2,IF(G12="Rara Vez",1)))))</f>
        <v>0</v>
      </c>
      <c r="I12" s="503"/>
      <c r="J12" s="503"/>
      <c r="K12" s="503"/>
      <c r="L12" s="503"/>
      <c r="M12" s="503"/>
      <c r="N12" s="503"/>
      <c r="O12" s="503"/>
      <c r="P12" s="503"/>
      <c r="Q12" s="503"/>
      <c r="R12" s="503"/>
      <c r="S12" s="503"/>
      <c r="T12" s="503"/>
      <c r="U12" s="503"/>
      <c r="V12" s="503"/>
      <c r="W12" s="503"/>
      <c r="X12" s="503"/>
      <c r="Y12" s="503"/>
      <c r="Z12" s="503"/>
      <c r="AA12" s="503"/>
      <c r="AB12" s="504">
        <f t="shared" ref="AB12:AB15" si="1">COUNTIF(I12:AA12,"SI")</f>
        <v>0</v>
      </c>
      <c r="AC12" s="505" t="str">
        <f t="shared" ref="AC12:AC15" si="2">IF(AB12&lt;6,"Moderado",IF(AB12&lt;12,"Mayor",IF(AB12&lt;20,"Catastrófico")))</f>
        <v>Moderado</v>
      </c>
      <c r="AD12" s="505">
        <f t="shared" ref="AD12:AD75" si="3">IF(AC12="Catastrófico",5,IF(AC12="Mayor",4,IF(AC12="Moderado",3)))</f>
        <v>3</v>
      </c>
      <c r="AE12" s="506"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507" t="s">
        <v>69</v>
      </c>
    </row>
    <row r="13" spans="2:32" s="67" customFormat="1" ht="25.5" x14ac:dyDescent="0.25">
      <c r="B13" s="421"/>
      <c r="C13" s="422"/>
      <c r="D13" s="508"/>
      <c r="E13" s="499" t="str">
        <f>'3-IDENTIFICACIÓN DEL RIESGO'!G16</f>
        <v>Riesgo 3</v>
      </c>
      <c r="F13" s="500"/>
      <c r="G13" s="501"/>
      <c r="H13" s="502" t="b">
        <f t="shared" si="0"/>
        <v>0</v>
      </c>
      <c r="I13" s="503"/>
      <c r="J13" s="503"/>
      <c r="K13" s="503"/>
      <c r="L13" s="503"/>
      <c r="M13" s="503"/>
      <c r="N13" s="503"/>
      <c r="O13" s="503"/>
      <c r="P13" s="503"/>
      <c r="Q13" s="503"/>
      <c r="R13" s="503"/>
      <c r="S13" s="503"/>
      <c r="T13" s="503"/>
      <c r="U13" s="503"/>
      <c r="V13" s="503"/>
      <c r="W13" s="503"/>
      <c r="X13" s="503"/>
      <c r="Y13" s="503"/>
      <c r="Z13" s="503"/>
      <c r="AA13" s="503"/>
      <c r="AB13" s="504">
        <f t="shared" si="1"/>
        <v>0</v>
      </c>
      <c r="AC13" s="505" t="str">
        <f t="shared" si="2"/>
        <v>Moderado</v>
      </c>
      <c r="AD13" s="505">
        <f t="shared" si="3"/>
        <v>3</v>
      </c>
      <c r="AE13" s="506" t="b">
        <f t="shared" si="4"/>
        <v>0</v>
      </c>
      <c r="AF13" s="507" t="s">
        <v>69</v>
      </c>
    </row>
    <row r="14" spans="2:32" s="67" customFormat="1" ht="25.5" x14ac:dyDescent="0.25">
      <c r="B14" s="421"/>
      <c r="C14" s="422"/>
      <c r="D14" s="508"/>
      <c r="E14" s="499" t="str">
        <f>'3-IDENTIFICACIÓN DEL RIESGO'!G18</f>
        <v>Riesgo 4</v>
      </c>
      <c r="F14" s="500"/>
      <c r="G14" s="501"/>
      <c r="H14" s="502" t="b">
        <f t="shared" si="0"/>
        <v>0</v>
      </c>
      <c r="I14" s="503"/>
      <c r="J14" s="503"/>
      <c r="K14" s="503"/>
      <c r="L14" s="503"/>
      <c r="M14" s="503"/>
      <c r="N14" s="503"/>
      <c r="O14" s="503"/>
      <c r="P14" s="503"/>
      <c r="Q14" s="503"/>
      <c r="R14" s="503"/>
      <c r="S14" s="503"/>
      <c r="T14" s="503"/>
      <c r="U14" s="503"/>
      <c r="V14" s="503"/>
      <c r="W14" s="503"/>
      <c r="X14" s="503"/>
      <c r="Y14" s="503"/>
      <c r="Z14" s="503"/>
      <c r="AA14" s="503"/>
      <c r="AB14" s="504">
        <f t="shared" si="1"/>
        <v>0</v>
      </c>
      <c r="AC14" s="505" t="str">
        <f t="shared" si="2"/>
        <v>Moderado</v>
      </c>
      <c r="AD14" s="505">
        <f t="shared" si="3"/>
        <v>3</v>
      </c>
      <c r="AE14" s="506" t="b">
        <f t="shared" si="4"/>
        <v>0</v>
      </c>
      <c r="AF14" s="507" t="s">
        <v>69</v>
      </c>
    </row>
    <row r="15" spans="2:32" s="67" customFormat="1" ht="25.5" x14ac:dyDescent="0.25">
      <c r="B15" s="425"/>
      <c r="C15" s="426"/>
      <c r="D15" s="509"/>
      <c r="E15" s="499" t="str">
        <f>'3-IDENTIFICACIÓN DEL RIESGO'!G20</f>
        <v>Riesgo 5</v>
      </c>
      <c r="F15" s="500"/>
      <c r="G15" s="501"/>
      <c r="H15" s="502" t="b">
        <f t="shared" si="0"/>
        <v>0</v>
      </c>
      <c r="I15" s="503"/>
      <c r="J15" s="503"/>
      <c r="K15" s="503"/>
      <c r="L15" s="503"/>
      <c r="M15" s="503"/>
      <c r="N15" s="503"/>
      <c r="O15" s="503"/>
      <c r="P15" s="503"/>
      <c r="Q15" s="503"/>
      <c r="R15" s="503"/>
      <c r="S15" s="503"/>
      <c r="T15" s="503"/>
      <c r="U15" s="503"/>
      <c r="V15" s="503"/>
      <c r="W15" s="503"/>
      <c r="X15" s="503"/>
      <c r="Y15" s="503"/>
      <c r="Z15" s="503"/>
      <c r="AA15" s="503"/>
      <c r="AB15" s="504">
        <f t="shared" si="1"/>
        <v>0</v>
      </c>
      <c r="AC15" s="505" t="str">
        <f t="shared" si="2"/>
        <v>Moderado</v>
      </c>
      <c r="AD15" s="505">
        <f t="shared" si="3"/>
        <v>3</v>
      </c>
      <c r="AE15" s="506" t="b">
        <f t="shared" si="4"/>
        <v>0</v>
      </c>
      <c r="AF15" s="507" t="s">
        <v>69</v>
      </c>
    </row>
    <row r="16" spans="2:32" s="67" customFormat="1" ht="19.5" customHeight="1" x14ac:dyDescent="0.25">
      <c r="B16" s="429" t="str">
        <f>'3-IDENTIFICACIÓN DEL RIESGO'!B22</f>
        <v>Comunicación y Gestión con Grupos de Interés.</v>
      </c>
      <c r="C16" s="430"/>
      <c r="D16" s="510" t="str">
        <f>'3-IDENTIFICACIÓN DEL RIESGO'!E22</f>
        <v>1. Dirección General.
2. Secretaría General.
3. Oficina de Planeación.
4. Oficina Jurídica.
5. Oficina del Inspector de la Gestión de Tierras.
6. Oficina de Control Interno.</v>
      </c>
      <c r="E16" s="499" t="str">
        <f>'3-IDENTIFICACIÓN DEL RIESGO'!G22</f>
        <v>Riesgo 1</v>
      </c>
      <c r="F16" s="500"/>
      <c r="G16" s="501"/>
      <c r="H16" s="502" t="b">
        <f t="shared" si="0"/>
        <v>0</v>
      </c>
      <c r="I16" s="503"/>
      <c r="J16" s="503"/>
      <c r="K16" s="503"/>
      <c r="L16" s="503"/>
      <c r="M16" s="503"/>
      <c r="N16" s="503"/>
      <c r="O16" s="503"/>
      <c r="P16" s="503"/>
      <c r="Q16" s="503"/>
      <c r="R16" s="503"/>
      <c r="S16" s="503"/>
      <c r="T16" s="503"/>
      <c r="U16" s="503"/>
      <c r="V16" s="503"/>
      <c r="W16" s="503"/>
      <c r="X16" s="503"/>
      <c r="Y16" s="503"/>
      <c r="Z16" s="503"/>
      <c r="AA16" s="503"/>
      <c r="AB16" s="504">
        <f t="shared" ref="AB16:AB86" si="5">COUNTIF(I16:AA16,"SI")</f>
        <v>0</v>
      </c>
      <c r="AC16" s="505" t="str">
        <f t="shared" ref="AC16:AC86" si="6">IF(AB16&lt;6,"Moderado",IF(AB16&lt;12,"Mayor",IF(AB16&lt;20,"Catastrófico")))</f>
        <v>Moderado</v>
      </c>
      <c r="AD16" s="505">
        <f t="shared" si="3"/>
        <v>3</v>
      </c>
      <c r="AE16" s="506" t="b">
        <f t="shared" ref="AE16:AE8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0</v>
      </c>
      <c r="AF16" s="507" t="s">
        <v>69</v>
      </c>
    </row>
    <row r="17" spans="2:32" s="67" customFormat="1" ht="19.5" customHeight="1" x14ac:dyDescent="0.25">
      <c r="B17" s="431"/>
      <c r="C17" s="432"/>
      <c r="D17" s="511"/>
      <c r="E17" s="499" t="str">
        <f>'3-IDENTIFICACIÓN DEL RIESGO'!G24</f>
        <v>Riesgo 2</v>
      </c>
      <c r="F17" s="500"/>
      <c r="G17" s="501"/>
      <c r="H17" s="502" t="b">
        <f t="shared" si="0"/>
        <v>0</v>
      </c>
      <c r="I17" s="503"/>
      <c r="J17" s="503"/>
      <c r="K17" s="503"/>
      <c r="L17" s="503"/>
      <c r="M17" s="503"/>
      <c r="N17" s="503"/>
      <c r="O17" s="503"/>
      <c r="P17" s="503"/>
      <c r="Q17" s="503"/>
      <c r="R17" s="503"/>
      <c r="S17" s="503"/>
      <c r="T17" s="503"/>
      <c r="U17" s="503"/>
      <c r="V17" s="503"/>
      <c r="W17" s="503"/>
      <c r="X17" s="503"/>
      <c r="Y17" s="503"/>
      <c r="Z17" s="503"/>
      <c r="AA17" s="503"/>
      <c r="AB17" s="504">
        <f t="shared" si="5"/>
        <v>0</v>
      </c>
      <c r="AC17" s="505" t="str">
        <f t="shared" si="6"/>
        <v>Moderado</v>
      </c>
      <c r="AD17" s="505">
        <f t="shared" si="3"/>
        <v>3</v>
      </c>
      <c r="AE17" s="506" t="b">
        <f t="shared" si="7"/>
        <v>0</v>
      </c>
      <c r="AF17" s="507" t="s">
        <v>69</v>
      </c>
    </row>
    <row r="18" spans="2:32" s="67" customFormat="1" ht="19.5" customHeight="1" x14ac:dyDescent="0.25">
      <c r="B18" s="431"/>
      <c r="C18" s="432"/>
      <c r="D18" s="511"/>
      <c r="E18" s="499" t="str">
        <f>'3-IDENTIFICACIÓN DEL RIESGO'!G26</f>
        <v>Riesgo 3</v>
      </c>
      <c r="F18" s="500"/>
      <c r="G18" s="501"/>
      <c r="H18" s="502" t="b">
        <f t="shared" si="0"/>
        <v>0</v>
      </c>
      <c r="I18" s="503"/>
      <c r="J18" s="503"/>
      <c r="K18" s="503"/>
      <c r="L18" s="503"/>
      <c r="M18" s="503"/>
      <c r="N18" s="503"/>
      <c r="O18" s="503"/>
      <c r="P18" s="503"/>
      <c r="Q18" s="503"/>
      <c r="R18" s="503"/>
      <c r="S18" s="503"/>
      <c r="T18" s="503"/>
      <c r="U18" s="503"/>
      <c r="V18" s="503"/>
      <c r="W18" s="503"/>
      <c r="X18" s="503"/>
      <c r="Y18" s="503"/>
      <c r="Z18" s="503"/>
      <c r="AA18" s="503"/>
      <c r="AB18" s="504">
        <f t="shared" si="5"/>
        <v>0</v>
      </c>
      <c r="AC18" s="505" t="str">
        <f t="shared" si="6"/>
        <v>Moderado</v>
      </c>
      <c r="AD18" s="505">
        <f t="shared" si="3"/>
        <v>3</v>
      </c>
      <c r="AE18" s="506" t="b">
        <f t="shared" si="7"/>
        <v>0</v>
      </c>
      <c r="AF18" s="507" t="s">
        <v>69</v>
      </c>
    </row>
    <row r="19" spans="2:32" s="67" customFormat="1" ht="19.5" customHeight="1" x14ac:dyDescent="0.25">
      <c r="B19" s="431"/>
      <c r="C19" s="432"/>
      <c r="D19" s="511"/>
      <c r="E19" s="499" t="str">
        <f>'3-IDENTIFICACIÓN DEL RIESGO'!G28</f>
        <v>Riesgo 4</v>
      </c>
      <c r="F19" s="500"/>
      <c r="G19" s="501"/>
      <c r="H19" s="502" t="b">
        <f t="shared" si="0"/>
        <v>0</v>
      </c>
      <c r="I19" s="503"/>
      <c r="J19" s="503"/>
      <c r="K19" s="503"/>
      <c r="L19" s="503"/>
      <c r="M19" s="503"/>
      <c r="N19" s="503"/>
      <c r="O19" s="503"/>
      <c r="P19" s="503"/>
      <c r="Q19" s="503"/>
      <c r="R19" s="503"/>
      <c r="S19" s="503"/>
      <c r="T19" s="503"/>
      <c r="U19" s="503"/>
      <c r="V19" s="503"/>
      <c r="W19" s="503"/>
      <c r="X19" s="503"/>
      <c r="Y19" s="503"/>
      <c r="Z19" s="503"/>
      <c r="AA19" s="503"/>
      <c r="AB19" s="504">
        <f t="shared" si="5"/>
        <v>0</v>
      </c>
      <c r="AC19" s="505" t="str">
        <f t="shared" si="6"/>
        <v>Moderado</v>
      </c>
      <c r="AD19" s="505">
        <f t="shared" si="3"/>
        <v>3</v>
      </c>
      <c r="AE19" s="506" t="b">
        <f t="shared" si="7"/>
        <v>0</v>
      </c>
      <c r="AF19" s="507" t="s">
        <v>69</v>
      </c>
    </row>
    <row r="20" spans="2:32" s="67" customFormat="1" ht="25.5" x14ac:dyDescent="0.25">
      <c r="B20" s="433"/>
      <c r="C20" s="434"/>
      <c r="D20" s="512"/>
      <c r="E20" s="499" t="str">
        <f>'3-IDENTIFICACIÓN DEL RIESGO'!G30</f>
        <v>Riesgo 5</v>
      </c>
      <c r="F20" s="500"/>
      <c r="G20" s="501"/>
      <c r="H20" s="502" t="b">
        <f t="shared" si="0"/>
        <v>0</v>
      </c>
      <c r="I20" s="503"/>
      <c r="J20" s="503"/>
      <c r="K20" s="503"/>
      <c r="L20" s="503"/>
      <c r="M20" s="503"/>
      <c r="N20" s="503"/>
      <c r="O20" s="503"/>
      <c r="P20" s="503"/>
      <c r="Q20" s="503"/>
      <c r="R20" s="503"/>
      <c r="S20" s="503"/>
      <c r="T20" s="503"/>
      <c r="U20" s="503"/>
      <c r="V20" s="503"/>
      <c r="W20" s="503"/>
      <c r="X20" s="503"/>
      <c r="Y20" s="503"/>
      <c r="Z20" s="503"/>
      <c r="AA20" s="503"/>
      <c r="AB20" s="504">
        <f t="shared" si="5"/>
        <v>0</v>
      </c>
      <c r="AC20" s="505" t="str">
        <f t="shared" si="6"/>
        <v>Moderado</v>
      </c>
      <c r="AD20" s="505">
        <f t="shared" si="3"/>
        <v>3</v>
      </c>
      <c r="AE20" s="506" t="b">
        <f t="shared" si="7"/>
        <v>0</v>
      </c>
      <c r="AF20" s="507" t="s">
        <v>69</v>
      </c>
    </row>
    <row r="21" spans="2:32" s="67" customFormat="1" ht="25.5" x14ac:dyDescent="0.25">
      <c r="B21" s="429" t="str">
        <f>'3-IDENTIFICACIÓN DEL RIESGO'!B32</f>
        <v>Inteligencia de la información.</v>
      </c>
      <c r="C21" s="430"/>
      <c r="D21" s="513" t="str">
        <f>'3-IDENTIFICACIÓN DEL RIESGO'!E32</f>
        <v>1. Dirección de Gestión del Ordenamiento Social de la Propiedad.
2. Oficina de Planeación.</v>
      </c>
      <c r="E21" s="499" t="str">
        <f>'3-IDENTIFICACIÓN DEL RIESGO'!G32</f>
        <v>Riesgo 1</v>
      </c>
      <c r="F21" s="500"/>
      <c r="G21" s="501"/>
      <c r="H21" s="502" t="b">
        <f t="shared" si="0"/>
        <v>0</v>
      </c>
      <c r="I21" s="503"/>
      <c r="J21" s="503"/>
      <c r="K21" s="503"/>
      <c r="L21" s="503"/>
      <c r="M21" s="503"/>
      <c r="N21" s="503"/>
      <c r="O21" s="503"/>
      <c r="P21" s="503"/>
      <c r="Q21" s="503"/>
      <c r="R21" s="503"/>
      <c r="S21" s="503"/>
      <c r="T21" s="503"/>
      <c r="U21" s="503"/>
      <c r="V21" s="503"/>
      <c r="W21" s="503"/>
      <c r="X21" s="503"/>
      <c r="Y21" s="503"/>
      <c r="Z21" s="503"/>
      <c r="AA21" s="503"/>
      <c r="AB21" s="504">
        <f t="shared" si="5"/>
        <v>0</v>
      </c>
      <c r="AC21" s="505" t="str">
        <f t="shared" si="6"/>
        <v>Moderado</v>
      </c>
      <c r="AD21" s="505">
        <f t="shared" si="3"/>
        <v>3</v>
      </c>
      <c r="AE21" s="506" t="b">
        <f t="shared" si="7"/>
        <v>0</v>
      </c>
      <c r="AF21" s="507" t="s">
        <v>69</v>
      </c>
    </row>
    <row r="22" spans="2:32" s="67" customFormat="1" ht="25.5" x14ac:dyDescent="0.25">
      <c r="B22" s="431"/>
      <c r="C22" s="432"/>
      <c r="D22" s="514"/>
      <c r="E22" s="499" t="str">
        <f>'3-IDENTIFICACIÓN DEL RIESGO'!G34</f>
        <v>Riesgo 2</v>
      </c>
      <c r="F22" s="500"/>
      <c r="G22" s="501"/>
      <c r="H22" s="502" t="b">
        <f t="shared" si="0"/>
        <v>0</v>
      </c>
      <c r="I22" s="503"/>
      <c r="J22" s="503"/>
      <c r="K22" s="503"/>
      <c r="L22" s="503"/>
      <c r="M22" s="503"/>
      <c r="N22" s="503"/>
      <c r="O22" s="503"/>
      <c r="P22" s="503"/>
      <c r="Q22" s="503"/>
      <c r="R22" s="503"/>
      <c r="S22" s="503"/>
      <c r="T22" s="503"/>
      <c r="U22" s="503"/>
      <c r="V22" s="503"/>
      <c r="W22" s="503"/>
      <c r="X22" s="503"/>
      <c r="Y22" s="503"/>
      <c r="Z22" s="503"/>
      <c r="AA22" s="503"/>
      <c r="AB22" s="504">
        <f t="shared" si="5"/>
        <v>0</v>
      </c>
      <c r="AC22" s="505" t="str">
        <f t="shared" si="6"/>
        <v>Moderado</v>
      </c>
      <c r="AD22" s="505">
        <f t="shared" si="3"/>
        <v>3</v>
      </c>
      <c r="AE22" s="506" t="b">
        <f t="shared" si="7"/>
        <v>0</v>
      </c>
      <c r="AF22" s="507" t="s">
        <v>69</v>
      </c>
    </row>
    <row r="23" spans="2:32" s="67" customFormat="1" ht="25.5" x14ac:dyDescent="0.25">
      <c r="B23" s="431"/>
      <c r="C23" s="432"/>
      <c r="D23" s="514"/>
      <c r="E23" s="499" t="str">
        <f>'3-IDENTIFICACIÓN DEL RIESGO'!G36</f>
        <v>Riesgo 3</v>
      </c>
      <c r="F23" s="500"/>
      <c r="G23" s="501"/>
      <c r="H23" s="502" t="b">
        <f t="shared" si="0"/>
        <v>0</v>
      </c>
      <c r="I23" s="503"/>
      <c r="J23" s="503"/>
      <c r="K23" s="503"/>
      <c r="L23" s="503"/>
      <c r="M23" s="503"/>
      <c r="N23" s="503"/>
      <c r="O23" s="503"/>
      <c r="P23" s="503"/>
      <c r="Q23" s="503"/>
      <c r="R23" s="503"/>
      <c r="S23" s="503"/>
      <c r="T23" s="503"/>
      <c r="U23" s="503"/>
      <c r="V23" s="503"/>
      <c r="W23" s="503"/>
      <c r="X23" s="503"/>
      <c r="Y23" s="503"/>
      <c r="Z23" s="503"/>
      <c r="AA23" s="503"/>
      <c r="AB23" s="504">
        <f t="shared" si="5"/>
        <v>0</v>
      </c>
      <c r="AC23" s="505" t="str">
        <f t="shared" si="6"/>
        <v>Moderado</v>
      </c>
      <c r="AD23" s="505">
        <f t="shared" si="3"/>
        <v>3</v>
      </c>
      <c r="AE23" s="506" t="b">
        <f t="shared" si="7"/>
        <v>0</v>
      </c>
      <c r="AF23" s="507" t="s">
        <v>69</v>
      </c>
    </row>
    <row r="24" spans="2:32" s="67" customFormat="1" ht="25.5" x14ac:dyDescent="0.25">
      <c r="B24" s="431"/>
      <c r="C24" s="432"/>
      <c r="D24" s="514"/>
      <c r="E24" s="499" t="str">
        <f>'3-IDENTIFICACIÓN DEL RIESGO'!G38</f>
        <v>Riesgo 4</v>
      </c>
      <c r="F24" s="500"/>
      <c r="G24" s="501"/>
      <c r="H24" s="502" t="b">
        <f t="shared" si="0"/>
        <v>0</v>
      </c>
      <c r="I24" s="503"/>
      <c r="J24" s="503"/>
      <c r="K24" s="503"/>
      <c r="L24" s="503"/>
      <c r="M24" s="503"/>
      <c r="N24" s="503"/>
      <c r="O24" s="503"/>
      <c r="P24" s="503"/>
      <c r="Q24" s="503"/>
      <c r="R24" s="503"/>
      <c r="S24" s="503"/>
      <c r="T24" s="503"/>
      <c r="U24" s="503"/>
      <c r="V24" s="503"/>
      <c r="W24" s="503"/>
      <c r="X24" s="503"/>
      <c r="Y24" s="503"/>
      <c r="Z24" s="503"/>
      <c r="AA24" s="503"/>
      <c r="AB24" s="504">
        <f t="shared" si="5"/>
        <v>0</v>
      </c>
      <c r="AC24" s="505" t="str">
        <f t="shared" si="6"/>
        <v>Moderado</v>
      </c>
      <c r="AD24" s="505">
        <f t="shared" si="3"/>
        <v>3</v>
      </c>
      <c r="AE24" s="506" t="b">
        <f t="shared" si="7"/>
        <v>0</v>
      </c>
      <c r="AF24" s="507" t="s">
        <v>69</v>
      </c>
    </row>
    <row r="25" spans="2:32" s="67" customFormat="1" ht="25.5" x14ac:dyDescent="0.25">
      <c r="B25" s="433"/>
      <c r="C25" s="434"/>
      <c r="D25" s="515"/>
      <c r="E25" s="499" t="str">
        <f>'3-IDENTIFICACIÓN DEL RIESGO'!G40</f>
        <v>Riesgo 5</v>
      </c>
      <c r="F25" s="500"/>
      <c r="G25" s="501"/>
      <c r="H25" s="502" t="b">
        <f t="shared" si="0"/>
        <v>0</v>
      </c>
      <c r="I25" s="503"/>
      <c r="J25" s="503"/>
      <c r="K25" s="503"/>
      <c r="L25" s="503"/>
      <c r="M25" s="503"/>
      <c r="N25" s="503"/>
      <c r="O25" s="503"/>
      <c r="P25" s="503"/>
      <c r="Q25" s="503"/>
      <c r="R25" s="503"/>
      <c r="S25" s="503"/>
      <c r="T25" s="503"/>
      <c r="U25" s="503"/>
      <c r="V25" s="503"/>
      <c r="W25" s="503"/>
      <c r="X25" s="503"/>
      <c r="Y25" s="503"/>
      <c r="Z25" s="503"/>
      <c r="AA25" s="503"/>
      <c r="AB25" s="504">
        <f t="shared" si="5"/>
        <v>0</v>
      </c>
      <c r="AC25" s="505" t="str">
        <f t="shared" si="6"/>
        <v>Moderado</v>
      </c>
      <c r="AD25" s="505">
        <f t="shared" si="3"/>
        <v>3</v>
      </c>
      <c r="AE25" s="506" t="b">
        <f t="shared" si="7"/>
        <v>0</v>
      </c>
      <c r="AF25" s="507" t="s">
        <v>69</v>
      </c>
    </row>
    <row r="26" spans="2:32" s="67" customFormat="1" ht="49.5" customHeight="1" x14ac:dyDescent="0.25">
      <c r="B26" s="429" t="str">
        <f>'3-IDENTIFICACIÓN DEL RIESGO'!B42</f>
        <v>Gestión del Modelo de Atención.</v>
      </c>
      <c r="C26" s="430"/>
      <c r="D26" s="513" t="str">
        <f>'3-IDENTIFICACIÓN DEL RIESGO'!E42</f>
        <v>1. Secretaría General.
2. Dirección de Gestión del Ordenamiento social de la Propiedad.
3. Dirección Acceso a Tierras.
4. Dirección Gestión Jurídica de Tierras.
5. Dirección Asuntos Étnicos.</v>
      </c>
      <c r="E26" s="499" t="str">
        <f>'3-IDENTIFICACIÓN DEL RIESGO'!G42</f>
        <v>La posibilidad de ocurrencia de hechos de concusión o cohecho en la atención a la ciudadanía en la UGT’S, PAT’S y cualquier ventanilla de atención al ciudadano.</v>
      </c>
      <c r="F26" s="500"/>
      <c r="G26" s="501" t="s">
        <v>18</v>
      </c>
      <c r="H26" s="502">
        <f t="shared" si="0"/>
        <v>4</v>
      </c>
      <c r="I26" s="503" t="s">
        <v>45</v>
      </c>
      <c r="J26" s="503" t="s">
        <v>45</v>
      </c>
      <c r="K26" s="503" t="s">
        <v>45</v>
      </c>
      <c r="L26" s="503" t="s">
        <v>45</v>
      </c>
      <c r="M26" s="503" t="s">
        <v>45</v>
      </c>
      <c r="N26" s="503" t="s">
        <v>45</v>
      </c>
      <c r="O26" s="503" t="s">
        <v>45</v>
      </c>
      <c r="P26" s="503" t="s">
        <v>46</v>
      </c>
      <c r="Q26" s="503" t="s">
        <v>45</v>
      </c>
      <c r="R26" s="503" t="s">
        <v>45</v>
      </c>
      <c r="S26" s="503" t="s">
        <v>45</v>
      </c>
      <c r="T26" s="503" t="s">
        <v>45</v>
      </c>
      <c r="U26" s="503" t="s">
        <v>45</v>
      </c>
      <c r="V26" s="503" t="s">
        <v>45</v>
      </c>
      <c r="W26" s="503" t="s">
        <v>45</v>
      </c>
      <c r="X26" s="503" t="s">
        <v>46</v>
      </c>
      <c r="Y26" s="503" t="s">
        <v>45</v>
      </c>
      <c r="Z26" s="503" t="s">
        <v>45</v>
      </c>
      <c r="AA26" s="503" t="s">
        <v>46</v>
      </c>
      <c r="AB26" s="504">
        <f t="shared" si="5"/>
        <v>16</v>
      </c>
      <c r="AC26" s="505" t="str">
        <f t="shared" si="6"/>
        <v>Catastrófico</v>
      </c>
      <c r="AD26" s="505">
        <f t="shared" si="3"/>
        <v>5</v>
      </c>
      <c r="AE26" s="506" t="str">
        <f t="shared" si="7"/>
        <v>Extremo</v>
      </c>
      <c r="AF26" s="507" t="s">
        <v>69</v>
      </c>
    </row>
    <row r="27" spans="2:32" s="67" customFormat="1" ht="25.5" x14ac:dyDescent="0.25">
      <c r="B27" s="431"/>
      <c r="C27" s="432"/>
      <c r="D27" s="514"/>
      <c r="E27" s="499" t="str">
        <f>'3-IDENTIFICACIÓN DEL RIESGO'!G44</f>
        <v>Riesgo 2</v>
      </c>
      <c r="F27" s="500"/>
      <c r="G27" s="501"/>
      <c r="H27" s="502" t="b">
        <f t="shared" si="0"/>
        <v>0</v>
      </c>
      <c r="I27" s="503"/>
      <c r="J27" s="503"/>
      <c r="K27" s="503"/>
      <c r="L27" s="503"/>
      <c r="M27" s="503"/>
      <c r="N27" s="503"/>
      <c r="O27" s="503"/>
      <c r="P27" s="503"/>
      <c r="Q27" s="503"/>
      <c r="R27" s="503"/>
      <c r="S27" s="503"/>
      <c r="T27" s="503"/>
      <c r="U27" s="503"/>
      <c r="V27" s="503"/>
      <c r="W27" s="503"/>
      <c r="X27" s="503"/>
      <c r="Y27" s="503"/>
      <c r="Z27" s="503"/>
      <c r="AA27" s="503"/>
      <c r="AB27" s="504">
        <f t="shared" si="5"/>
        <v>0</v>
      </c>
      <c r="AC27" s="505" t="str">
        <f t="shared" si="6"/>
        <v>Moderado</v>
      </c>
      <c r="AD27" s="505">
        <f t="shared" si="3"/>
        <v>3</v>
      </c>
      <c r="AE27" s="506" t="b">
        <f t="shared" si="7"/>
        <v>0</v>
      </c>
      <c r="AF27" s="507" t="s">
        <v>69</v>
      </c>
    </row>
    <row r="28" spans="2:32" s="67" customFormat="1" ht="25.5" x14ac:dyDescent="0.25">
      <c r="B28" s="431"/>
      <c r="C28" s="432"/>
      <c r="D28" s="514"/>
      <c r="E28" s="499" t="str">
        <f>'3-IDENTIFICACIÓN DEL RIESGO'!G46</f>
        <v>Riesgo 3</v>
      </c>
      <c r="F28" s="500"/>
      <c r="G28" s="501"/>
      <c r="H28" s="502" t="b">
        <f t="shared" si="0"/>
        <v>0</v>
      </c>
      <c r="I28" s="503"/>
      <c r="J28" s="503"/>
      <c r="K28" s="503"/>
      <c r="L28" s="503"/>
      <c r="M28" s="503"/>
      <c r="N28" s="503"/>
      <c r="O28" s="503"/>
      <c r="P28" s="503"/>
      <c r="Q28" s="503"/>
      <c r="R28" s="503"/>
      <c r="S28" s="503"/>
      <c r="T28" s="503"/>
      <c r="U28" s="503"/>
      <c r="V28" s="503"/>
      <c r="W28" s="503"/>
      <c r="X28" s="503"/>
      <c r="Y28" s="503"/>
      <c r="Z28" s="503"/>
      <c r="AA28" s="503"/>
      <c r="AB28" s="504">
        <f t="shared" si="5"/>
        <v>0</v>
      </c>
      <c r="AC28" s="505" t="str">
        <f t="shared" si="6"/>
        <v>Moderado</v>
      </c>
      <c r="AD28" s="505">
        <f t="shared" si="3"/>
        <v>3</v>
      </c>
      <c r="AE28" s="506" t="b">
        <f t="shared" si="7"/>
        <v>0</v>
      </c>
      <c r="AF28" s="507" t="s">
        <v>69</v>
      </c>
    </row>
    <row r="29" spans="2:32" s="67" customFormat="1" ht="25.5" x14ac:dyDescent="0.25">
      <c r="B29" s="431"/>
      <c r="C29" s="432"/>
      <c r="D29" s="514"/>
      <c r="E29" s="499" t="str">
        <f>'3-IDENTIFICACIÓN DEL RIESGO'!G48</f>
        <v>Riesgo 4</v>
      </c>
      <c r="F29" s="500"/>
      <c r="G29" s="501"/>
      <c r="H29" s="502" t="b">
        <f t="shared" si="0"/>
        <v>0</v>
      </c>
      <c r="I29" s="503"/>
      <c r="J29" s="503"/>
      <c r="K29" s="503"/>
      <c r="L29" s="503"/>
      <c r="M29" s="503"/>
      <c r="N29" s="503"/>
      <c r="O29" s="503"/>
      <c r="P29" s="503"/>
      <c r="Q29" s="503"/>
      <c r="R29" s="503"/>
      <c r="S29" s="503"/>
      <c r="T29" s="503"/>
      <c r="U29" s="503"/>
      <c r="V29" s="503"/>
      <c r="W29" s="503"/>
      <c r="X29" s="503"/>
      <c r="Y29" s="503"/>
      <c r="Z29" s="503"/>
      <c r="AA29" s="503"/>
      <c r="AB29" s="504">
        <f t="shared" si="5"/>
        <v>0</v>
      </c>
      <c r="AC29" s="505" t="str">
        <f t="shared" si="6"/>
        <v>Moderado</v>
      </c>
      <c r="AD29" s="505">
        <f t="shared" si="3"/>
        <v>3</v>
      </c>
      <c r="AE29" s="506" t="b">
        <f t="shared" si="7"/>
        <v>0</v>
      </c>
      <c r="AF29" s="507" t="s">
        <v>69</v>
      </c>
    </row>
    <row r="30" spans="2:32" s="67" customFormat="1" ht="25.5" x14ac:dyDescent="0.25">
      <c r="B30" s="433"/>
      <c r="C30" s="434"/>
      <c r="D30" s="515"/>
      <c r="E30" s="499" t="str">
        <f>'3-IDENTIFICACIÓN DEL RIESGO'!G50</f>
        <v>Riesgo 5</v>
      </c>
      <c r="F30" s="500"/>
      <c r="G30" s="501"/>
      <c r="H30" s="502" t="b">
        <f t="shared" si="0"/>
        <v>0</v>
      </c>
      <c r="I30" s="503"/>
      <c r="J30" s="503"/>
      <c r="K30" s="503"/>
      <c r="L30" s="503"/>
      <c r="M30" s="503"/>
      <c r="N30" s="503"/>
      <c r="O30" s="503"/>
      <c r="P30" s="503"/>
      <c r="Q30" s="503"/>
      <c r="R30" s="503"/>
      <c r="S30" s="503"/>
      <c r="T30" s="503"/>
      <c r="U30" s="503"/>
      <c r="V30" s="503"/>
      <c r="W30" s="503"/>
      <c r="X30" s="503"/>
      <c r="Y30" s="503"/>
      <c r="Z30" s="503"/>
      <c r="AA30" s="503"/>
      <c r="AB30" s="504">
        <f t="shared" si="5"/>
        <v>0</v>
      </c>
      <c r="AC30" s="505" t="str">
        <f t="shared" si="6"/>
        <v>Moderado</v>
      </c>
      <c r="AD30" s="505">
        <f t="shared" si="3"/>
        <v>3</v>
      </c>
      <c r="AE30" s="506" t="b">
        <f t="shared" si="7"/>
        <v>0</v>
      </c>
      <c r="AF30" s="507" t="s">
        <v>69</v>
      </c>
    </row>
    <row r="31" spans="2:32" s="67" customFormat="1" ht="51.75" customHeight="1" x14ac:dyDescent="0.25">
      <c r="B31" s="429" t="str">
        <f>'3-IDENTIFICACIÓN DEL RIESGO'!B52</f>
        <v>Planificación del Ordenamiento Social de la Propiedad</v>
      </c>
      <c r="C31" s="430"/>
      <c r="D31" s="513"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E31" s="499" t="str">
        <f>'3-IDENTIFICACIÓN DEL RIESGO'!G52</f>
        <v>Posibilidad de trafico de influencias en el levantamiento de información durante la implementación de Planes de Ordenamiento Social de la Propiedad para favorecer a terceros.</v>
      </c>
      <c r="F31" s="500"/>
      <c r="G31" s="501" t="s">
        <v>22</v>
      </c>
      <c r="H31" s="502">
        <f t="shared" si="0"/>
        <v>3</v>
      </c>
      <c r="I31" s="503" t="s">
        <v>45</v>
      </c>
      <c r="J31" s="503" t="s">
        <v>46</v>
      </c>
      <c r="K31" s="503" t="s">
        <v>45</v>
      </c>
      <c r="L31" s="503" t="s">
        <v>45</v>
      </c>
      <c r="M31" s="503" t="s">
        <v>45</v>
      </c>
      <c r="N31" s="503" t="s">
        <v>45</v>
      </c>
      <c r="O31" s="503" t="s">
        <v>45</v>
      </c>
      <c r="P31" s="503" t="s">
        <v>45</v>
      </c>
      <c r="Q31" s="503" t="s">
        <v>45</v>
      </c>
      <c r="R31" s="503" t="s">
        <v>45</v>
      </c>
      <c r="S31" s="503" t="s">
        <v>45</v>
      </c>
      <c r="T31" s="503" t="s">
        <v>45</v>
      </c>
      <c r="U31" s="503" t="s">
        <v>45</v>
      </c>
      <c r="V31" s="503" t="s">
        <v>45</v>
      </c>
      <c r="W31" s="503" t="s">
        <v>45</v>
      </c>
      <c r="X31" s="503" t="s">
        <v>46</v>
      </c>
      <c r="Y31" s="503" t="s">
        <v>46</v>
      </c>
      <c r="Z31" s="503" t="s">
        <v>45</v>
      </c>
      <c r="AA31" s="503" t="s">
        <v>46</v>
      </c>
      <c r="AB31" s="504">
        <f t="shared" si="5"/>
        <v>15</v>
      </c>
      <c r="AC31" s="505" t="str">
        <f t="shared" si="6"/>
        <v>Catastrófico</v>
      </c>
      <c r="AD31" s="505">
        <f t="shared" si="3"/>
        <v>5</v>
      </c>
      <c r="AE31" s="506" t="str">
        <f t="shared" si="7"/>
        <v>Extremo</v>
      </c>
      <c r="AF31" s="507" t="s">
        <v>69</v>
      </c>
    </row>
    <row r="32" spans="2:32" s="67" customFormat="1" ht="47.25" customHeight="1" x14ac:dyDescent="0.25">
      <c r="B32" s="431"/>
      <c r="C32" s="432"/>
      <c r="D32" s="514"/>
      <c r="E32" s="499" t="str">
        <f>'3-IDENTIFICACIÓN DEL RIESGO'!G54</f>
        <v>Posibilidad de concusión o cohecho por inscripción, valoración y calificación en el Registro de Sujetos de Ordenamiento</v>
      </c>
      <c r="F32" s="500"/>
      <c r="G32" s="501" t="s">
        <v>22</v>
      </c>
      <c r="H32" s="502">
        <f t="shared" si="0"/>
        <v>3</v>
      </c>
      <c r="I32" s="503" t="s">
        <v>45</v>
      </c>
      <c r="J32" s="503" t="s">
        <v>46</v>
      </c>
      <c r="K32" s="503" t="s">
        <v>45</v>
      </c>
      <c r="L32" s="503" t="s">
        <v>45</v>
      </c>
      <c r="M32" s="503" t="s">
        <v>45</v>
      </c>
      <c r="N32" s="503" t="s">
        <v>45</v>
      </c>
      <c r="O32" s="503" t="s">
        <v>45</v>
      </c>
      <c r="P32" s="503" t="s">
        <v>45</v>
      </c>
      <c r="Q32" s="503" t="s">
        <v>45</v>
      </c>
      <c r="R32" s="503" t="s">
        <v>45</v>
      </c>
      <c r="S32" s="503" t="s">
        <v>45</v>
      </c>
      <c r="T32" s="503" t="s">
        <v>45</v>
      </c>
      <c r="U32" s="503" t="s">
        <v>45</v>
      </c>
      <c r="V32" s="503" t="s">
        <v>45</v>
      </c>
      <c r="W32" s="503" t="s">
        <v>45</v>
      </c>
      <c r="X32" s="503" t="s">
        <v>46</v>
      </c>
      <c r="Y32" s="503" t="s">
        <v>46</v>
      </c>
      <c r="Z32" s="503" t="s">
        <v>45</v>
      </c>
      <c r="AA32" s="503" t="s">
        <v>46</v>
      </c>
      <c r="AB32" s="504">
        <f t="shared" si="5"/>
        <v>15</v>
      </c>
      <c r="AC32" s="505" t="str">
        <f t="shared" si="6"/>
        <v>Catastrófico</v>
      </c>
      <c r="AD32" s="505">
        <f t="shared" si="3"/>
        <v>5</v>
      </c>
      <c r="AE32" s="506" t="str">
        <f t="shared" si="7"/>
        <v>Extremo</v>
      </c>
      <c r="AF32" s="507" t="s">
        <v>69</v>
      </c>
    </row>
    <row r="33" spans="2:32" s="67" customFormat="1" ht="63" customHeight="1" x14ac:dyDescent="0.25">
      <c r="B33" s="431"/>
      <c r="C33" s="432"/>
      <c r="D33" s="514"/>
      <c r="E33" s="499" t="str">
        <f>'3-IDENTIFICACIÓN DEL RIESGO'!G56</f>
        <v>Posibilidad de prevaricato por inscripción, valoración y calificación en el Registro de Sujetos de Ordenamiento</v>
      </c>
      <c r="F33" s="500"/>
      <c r="G33" s="501" t="s">
        <v>22</v>
      </c>
      <c r="H33" s="502">
        <f t="shared" si="0"/>
        <v>3</v>
      </c>
      <c r="I33" s="503" t="s">
        <v>45</v>
      </c>
      <c r="J33" s="503" t="s">
        <v>46</v>
      </c>
      <c r="K33" s="503" t="s">
        <v>45</v>
      </c>
      <c r="L33" s="503" t="s">
        <v>45</v>
      </c>
      <c r="M33" s="503" t="s">
        <v>45</v>
      </c>
      <c r="N33" s="503" t="s">
        <v>45</v>
      </c>
      <c r="O33" s="503" t="s">
        <v>46</v>
      </c>
      <c r="P33" s="503" t="s">
        <v>45</v>
      </c>
      <c r="Q33" s="503" t="s">
        <v>45</v>
      </c>
      <c r="R33" s="503" t="s">
        <v>45</v>
      </c>
      <c r="S33" s="503" t="s">
        <v>45</v>
      </c>
      <c r="T33" s="503" t="s">
        <v>45</v>
      </c>
      <c r="U33" s="503" t="s">
        <v>45</v>
      </c>
      <c r="V33" s="503" t="s">
        <v>45</v>
      </c>
      <c r="W33" s="503" t="s">
        <v>45</v>
      </c>
      <c r="X33" s="503" t="s">
        <v>46</v>
      </c>
      <c r="Y33" s="503" t="s">
        <v>46</v>
      </c>
      <c r="Z33" s="503" t="s">
        <v>45</v>
      </c>
      <c r="AA33" s="503" t="s">
        <v>46</v>
      </c>
      <c r="AB33" s="504">
        <f t="shared" si="5"/>
        <v>14</v>
      </c>
      <c r="AC33" s="505" t="str">
        <f t="shared" si="6"/>
        <v>Catastrófico</v>
      </c>
      <c r="AD33" s="505">
        <f t="shared" si="3"/>
        <v>5</v>
      </c>
      <c r="AE33" s="506" t="str">
        <f t="shared" si="7"/>
        <v>Extremo</v>
      </c>
      <c r="AF33" s="507" t="s">
        <v>69</v>
      </c>
    </row>
    <row r="34" spans="2:32" s="67" customFormat="1" ht="25.5" x14ac:dyDescent="0.25">
      <c r="B34" s="431"/>
      <c r="C34" s="432"/>
      <c r="D34" s="514"/>
      <c r="E34" s="499" t="str">
        <f>'3-IDENTIFICACIÓN DEL RIESGO'!G58</f>
        <v>Riesgo 4</v>
      </c>
      <c r="F34" s="500"/>
      <c r="G34" s="501"/>
      <c r="H34" s="502" t="b">
        <f t="shared" si="0"/>
        <v>0</v>
      </c>
      <c r="I34" s="503"/>
      <c r="J34" s="503"/>
      <c r="K34" s="503"/>
      <c r="L34" s="503"/>
      <c r="M34" s="503"/>
      <c r="N34" s="503"/>
      <c r="O34" s="503"/>
      <c r="P34" s="503"/>
      <c r="Q34" s="503"/>
      <c r="R34" s="503"/>
      <c r="S34" s="503"/>
      <c r="T34" s="503"/>
      <c r="U34" s="503"/>
      <c r="V34" s="503"/>
      <c r="W34" s="503"/>
      <c r="X34" s="503"/>
      <c r="Y34" s="503"/>
      <c r="Z34" s="503"/>
      <c r="AA34" s="503"/>
      <c r="AB34" s="504">
        <f t="shared" si="5"/>
        <v>0</v>
      </c>
      <c r="AC34" s="505" t="str">
        <f t="shared" si="6"/>
        <v>Moderado</v>
      </c>
      <c r="AD34" s="505">
        <f t="shared" si="3"/>
        <v>3</v>
      </c>
      <c r="AE34" s="506" t="b">
        <f t="shared" si="7"/>
        <v>0</v>
      </c>
      <c r="AF34" s="507" t="s">
        <v>69</v>
      </c>
    </row>
    <row r="35" spans="2:32" s="67" customFormat="1" ht="32.25" customHeight="1" x14ac:dyDescent="0.25">
      <c r="B35" s="433"/>
      <c r="C35" s="434"/>
      <c r="D35" s="515"/>
      <c r="E35" s="499" t="str">
        <f>'3-IDENTIFICACIÓN DEL RIESGO'!G60</f>
        <v>Riesgo 5</v>
      </c>
      <c r="F35" s="500"/>
      <c r="G35" s="501"/>
      <c r="H35" s="502" t="b">
        <f t="shared" si="0"/>
        <v>0</v>
      </c>
      <c r="I35" s="503"/>
      <c r="J35" s="503"/>
      <c r="K35" s="503"/>
      <c r="L35" s="503"/>
      <c r="M35" s="503"/>
      <c r="N35" s="503"/>
      <c r="O35" s="503"/>
      <c r="P35" s="503"/>
      <c r="Q35" s="503"/>
      <c r="R35" s="503"/>
      <c r="S35" s="503"/>
      <c r="T35" s="503"/>
      <c r="U35" s="503"/>
      <c r="V35" s="503"/>
      <c r="W35" s="503"/>
      <c r="X35" s="503"/>
      <c r="Y35" s="503"/>
      <c r="Z35" s="503"/>
      <c r="AA35" s="503"/>
      <c r="AB35" s="504">
        <f t="shared" si="5"/>
        <v>0</v>
      </c>
      <c r="AC35" s="505" t="str">
        <f t="shared" si="6"/>
        <v>Moderado</v>
      </c>
      <c r="AD35" s="505">
        <f t="shared" si="3"/>
        <v>3</v>
      </c>
      <c r="AE35" s="506" t="b">
        <f t="shared" si="7"/>
        <v>0</v>
      </c>
      <c r="AF35" s="507" t="s">
        <v>69</v>
      </c>
    </row>
    <row r="36" spans="2:32" s="67" customFormat="1" ht="77.25" customHeight="1" x14ac:dyDescent="0.25">
      <c r="B36" s="429" t="str">
        <f>'3-IDENTIFICACIÓN DEL RIESGO'!B62</f>
        <v>Seguridad Jurídica sobre la Titularidad de la Tierra y los Territorios</v>
      </c>
      <c r="C36" s="430"/>
      <c r="D36" s="513" t="str">
        <f>'3-IDENTIFICACIÓN DEL RIESGO'!E62</f>
        <v>1. Dirección de Gestión Jurídica de Tierras.
2. Subdirección de procesos Agrarios y Gestión Jurídica.
3. Subdirección de seguridad Jurídica.
4. Dirección Asuntos Étnicos.
5. Subdirección Asuntos Étnicos.</v>
      </c>
      <c r="E36" s="499" t="str">
        <f>'3-IDENTIFICACIÓN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F36" s="500"/>
      <c r="G36" s="501" t="s">
        <v>24</v>
      </c>
      <c r="H36" s="502">
        <f t="shared" si="0"/>
        <v>1</v>
      </c>
      <c r="I36" s="516" t="s">
        <v>45</v>
      </c>
      <c r="J36" s="516" t="s">
        <v>45</v>
      </c>
      <c r="K36" s="516" t="s">
        <v>45</v>
      </c>
      <c r="L36" s="516" t="s">
        <v>46</v>
      </c>
      <c r="M36" s="516" t="s">
        <v>45</v>
      </c>
      <c r="N36" s="516" t="s">
        <v>45</v>
      </c>
      <c r="O36" s="516" t="s">
        <v>45</v>
      </c>
      <c r="P36" s="516" t="s">
        <v>45</v>
      </c>
      <c r="Q36" s="516" t="s">
        <v>45</v>
      </c>
      <c r="R36" s="516" t="s">
        <v>45</v>
      </c>
      <c r="S36" s="516" t="s">
        <v>45</v>
      </c>
      <c r="T36" s="516" t="s">
        <v>45</v>
      </c>
      <c r="U36" s="516" t="s">
        <v>45</v>
      </c>
      <c r="V36" s="516" t="s">
        <v>45</v>
      </c>
      <c r="W36" s="516" t="s">
        <v>45</v>
      </c>
      <c r="X36" s="516" t="s">
        <v>46</v>
      </c>
      <c r="Y36" s="516" t="s">
        <v>45</v>
      </c>
      <c r="Z36" s="516" t="s">
        <v>46</v>
      </c>
      <c r="AA36" s="516" t="s">
        <v>45</v>
      </c>
      <c r="AB36" s="504">
        <f t="shared" si="5"/>
        <v>16</v>
      </c>
      <c r="AC36" s="505" t="str">
        <f t="shared" si="6"/>
        <v>Catastrófico</v>
      </c>
      <c r="AD36" s="505">
        <f t="shared" si="3"/>
        <v>5</v>
      </c>
      <c r="AE36" s="506" t="str">
        <f t="shared" si="7"/>
        <v>Extremo</v>
      </c>
      <c r="AF36" s="507" t="s">
        <v>69</v>
      </c>
    </row>
    <row r="37" spans="2:32" s="67" customFormat="1" ht="85.5" customHeight="1" x14ac:dyDescent="0.25">
      <c r="B37" s="431"/>
      <c r="C37" s="432"/>
      <c r="D37" s="514"/>
      <c r="E37" s="499" t="str">
        <f>'3-IDENTIFICACIÓN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F37" s="500"/>
      <c r="G37" s="501" t="s">
        <v>24</v>
      </c>
      <c r="H37" s="502">
        <f t="shared" si="0"/>
        <v>1</v>
      </c>
      <c r="I37" s="516" t="s">
        <v>45</v>
      </c>
      <c r="J37" s="516" t="s">
        <v>45</v>
      </c>
      <c r="K37" s="516" t="s">
        <v>45</v>
      </c>
      <c r="L37" s="516" t="s">
        <v>46</v>
      </c>
      <c r="M37" s="516" t="s">
        <v>45</v>
      </c>
      <c r="N37" s="516" t="s">
        <v>45</v>
      </c>
      <c r="O37" s="516" t="s">
        <v>45</v>
      </c>
      <c r="P37" s="516" t="s">
        <v>45</v>
      </c>
      <c r="Q37" s="516" t="s">
        <v>45</v>
      </c>
      <c r="R37" s="516" t="s">
        <v>45</v>
      </c>
      <c r="S37" s="516" t="s">
        <v>45</v>
      </c>
      <c r="T37" s="516" t="s">
        <v>45</v>
      </c>
      <c r="U37" s="516" t="s">
        <v>45</v>
      </c>
      <c r="V37" s="516" t="s">
        <v>45</v>
      </c>
      <c r="W37" s="516" t="s">
        <v>45</v>
      </c>
      <c r="X37" s="516" t="s">
        <v>46</v>
      </c>
      <c r="Y37" s="516" t="s">
        <v>45</v>
      </c>
      <c r="Z37" s="516" t="s">
        <v>46</v>
      </c>
      <c r="AA37" s="516" t="s">
        <v>45</v>
      </c>
      <c r="AB37" s="504">
        <f t="shared" si="5"/>
        <v>16</v>
      </c>
      <c r="AC37" s="505" t="str">
        <f t="shared" si="6"/>
        <v>Catastrófico</v>
      </c>
      <c r="AD37" s="505">
        <f t="shared" si="3"/>
        <v>5</v>
      </c>
      <c r="AE37" s="506" t="str">
        <f t="shared" si="7"/>
        <v>Extremo</v>
      </c>
      <c r="AF37" s="507" t="s">
        <v>69</v>
      </c>
    </row>
    <row r="38" spans="2:32" s="67" customFormat="1" ht="25.5" x14ac:dyDescent="0.25">
      <c r="B38" s="431"/>
      <c r="C38" s="432"/>
      <c r="D38" s="514"/>
      <c r="E38" s="499" t="str">
        <f>'3-IDENTIFICACIÓN DEL RIESGO'!G66</f>
        <v>Riesgo 3</v>
      </c>
      <c r="F38" s="500"/>
      <c r="G38" s="501"/>
      <c r="H38" s="502" t="b">
        <f t="shared" si="0"/>
        <v>0</v>
      </c>
      <c r="I38" s="503"/>
      <c r="J38" s="503"/>
      <c r="K38" s="503"/>
      <c r="L38" s="503"/>
      <c r="M38" s="503"/>
      <c r="N38" s="503"/>
      <c r="O38" s="503"/>
      <c r="P38" s="503"/>
      <c r="Q38" s="503"/>
      <c r="R38" s="503"/>
      <c r="S38" s="503"/>
      <c r="T38" s="503"/>
      <c r="U38" s="503"/>
      <c r="V38" s="503"/>
      <c r="W38" s="503"/>
      <c r="X38" s="503"/>
      <c r="Y38" s="503"/>
      <c r="Z38" s="503"/>
      <c r="AA38" s="503"/>
      <c r="AB38" s="504">
        <f t="shared" si="5"/>
        <v>0</v>
      </c>
      <c r="AC38" s="505" t="str">
        <f t="shared" si="6"/>
        <v>Moderado</v>
      </c>
      <c r="AD38" s="505">
        <f t="shared" si="3"/>
        <v>3</v>
      </c>
      <c r="AE38" s="506" t="b">
        <f t="shared" si="7"/>
        <v>0</v>
      </c>
      <c r="AF38" s="507" t="s">
        <v>69</v>
      </c>
    </row>
    <row r="39" spans="2:32" s="67" customFormat="1" ht="25.5" x14ac:dyDescent="0.25">
      <c r="B39" s="431"/>
      <c r="C39" s="432"/>
      <c r="D39" s="514"/>
      <c r="E39" s="499" t="str">
        <f>'3-IDENTIFICACIÓN DEL RIESGO'!G68</f>
        <v>Riesgo 4</v>
      </c>
      <c r="F39" s="500"/>
      <c r="G39" s="501"/>
      <c r="H39" s="502" t="b">
        <f t="shared" si="0"/>
        <v>0</v>
      </c>
      <c r="I39" s="503"/>
      <c r="J39" s="503"/>
      <c r="K39" s="503"/>
      <c r="L39" s="503"/>
      <c r="M39" s="503"/>
      <c r="N39" s="503"/>
      <c r="O39" s="503"/>
      <c r="P39" s="503"/>
      <c r="Q39" s="503"/>
      <c r="R39" s="503"/>
      <c r="S39" s="503"/>
      <c r="T39" s="503"/>
      <c r="U39" s="503"/>
      <c r="V39" s="503"/>
      <c r="W39" s="503"/>
      <c r="X39" s="503"/>
      <c r="Y39" s="503"/>
      <c r="Z39" s="503"/>
      <c r="AA39" s="503"/>
      <c r="AB39" s="504">
        <f t="shared" si="5"/>
        <v>0</v>
      </c>
      <c r="AC39" s="505" t="str">
        <f t="shared" si="6"/>
        <v>Moderado</v>
      </c>
      <c r="AD39" s="505">
        <f t="shared" si="3"/>
        <v>3</v>
      </c>
      <c r="AE39" s="506" t="b">
        <f t="shared" si="7"/>
        <v>0</v>
      </c>
      <c r="AF39" s="507" t="s">
        <v>69</v>
      </c>
    </row>
    <row r="40" spans="2:32" s="67" customFormat="1" ht="25.5" x14ac:dyDescent="0.25">
      <c r="B40" s="433"/>
      <c r="C40" s="434"/>
      <c r="D40" s="515"/>
      <c r="E40" s="499" t="str">
        <f>'3-IDENTIFICACIÓN DEL RIESGO'!G70</f>
        <v>Riesgo 5</v>
      </c>
      <c r="F40" s="500"/>
      <c r="G40" s="501"/>
      <c r="H40" s="502" t="b">
        <f t="shared" si="0"/>
        <v>0</v>
      </c>
      <c r="I40" s="503"/>
      <c r="J40" s="503"/>
      <c r="K40" s="503"/>
      <c r="L40" s="503"/>
      <c r="M40" s="503"/>
      <c r="N40" s="503"/>
      <c r="O40" s="503"/>
      <c r="P40" s="503"/>
      <c r="Q40" s="503"/>
      <c r="R40" s="503"/>
      <c r="S40" s="503"/>
      <c r="T40" s="503"/>
      <c r="U40" s="503"/>
      <c r="V40" s="503"/>
      <c r="W40" s="503"/>
      <c r="X40" s="503"/>
      <c r="Y40" s="503"/>
      <c r="Z40" s="503"/>
      <c r="AA40" s="503"/>
      <c r="AB40" s="504">
        <f t="shared" si="5"/>
        <v>0</v>
      </c>
      <c r="AC40" s="505" t="str">
        <f t="shared" si="6"/>
        <v>Moderado</v>
      </c>
      <c r="AD40" s="505">
        <f t="shared" si="3"/>
        <v>3</v>
      </c>
      <c r="AE40" s="506" t="b">
        <f t="shared" si="7"/>
        <v>0</v>
      </c>
      <c r="AF40" s="507" t="s">
        <v>69</v>
      </c>
    </row>
    <row r="41" spans="2:32" s="67" customFormat="1" ht="48" customHeight="1" x14ac:dyDescent="0.25">
      <c r="B41" s="429" t="str">
        <f>'3-IDENTIFICACIÓN DEL RIESGO'!B72</f>
        <v>Acceso a la Propiedad de la Tierra y los Territorios</v>
      </c>
      <c r="C41" s="430"/>
      <c r="D41" s="513"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E41" s="499" t="str">
        <f>'3-IDENTIFICACIÓN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F41" s="500"/>
      <c r="G41" s="501" t="s">
        <v>18</v>
      </c>
      <c r="H41" s="502">
        <f t="shared" si="0"/>
        <v>4</v>
      </c>
      <c r="I41" s="517" t="s">
        <v>45</v>
      </c>
      <c r="J41" s="517" t="s">
        <v>45</v>
      </c>
      <c r="K41" s="517" t="s">
        <v>45</v>
      </c>
      <c r="L41" s="517" t="s">
        <v>45</v>
      </c>
      <c r="M41" s="517" t="s">
        <v>45</v>
      </c>
      <c r="N41" s="517" t="s">
        <v>45</v>
      </c>
      <c r="O41" s="517" t="s">
        <v>45</v>
      </c>
      <c r="P41" s="517" t="s">
        <v>45</v>
      </c>
      <c r="Q41" s="517" t="s">
        <v>45</v>
      </c>
      <c r="R41" s="517" t="s">
        <v>45</v>
      </c>
      <c r="S41" s="517" t="s">
        <v>45</v>
      </c>
      <c r="T41" s="517" t="s">
        <v>45</v>
      </c>
      <c r="U41" s="517" t="s">
        <v>45</v>
      </c>
      <c r="V41" s="517" t="s">
        <v>45</v>
      </c>
      <c r="W41" s="517" t="s">
        <v>45</v>
      </c>
      <c r="X41" s="517" t="s">
        <v>46</v>
      </c>
      <c r="Y41" s="517" t="s">
        <v>45</v>
      </c>
      <c r="Z41" s="517" t="s">
        <v>45</v>
      </c>
      <c r="AA41" s="517" t="s">
        <v>45</v>
      </c>
      <c r="AB41" s="504">
        <f t="shared" si="5"/>
        <v>18</v>
      </c>
      <c r="AC41" s="505" t="str">
        <f t="shared" si="6"/>
        <v>Catastrófico</v>
      </c>
      <c r="AD41" s="505">
        <f t="shared" si="3"/>
        <v>5</v>
      </c>
      <c r="AE41" s="506" t="str">
        <f t="shared" si="7"/>
        <v>Extremo</v>
      </c>
      <c r="AF41" s="507" t="s">
        <v>69</v>
      </c>
    </row>
    <row r="42" spans="2:32" s="67" customFormat="1" ht="74.25" customHeight="1" x14ac:dyDescent="0.25">
      <c r="B42" s="431"/>
      <c r="C42" s="432"/>
      <c r="D42" s="514"/>
      <c r="E42" s="499" t="str">
        <f>'3-IDENTIFICACIÓN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F42" s="500"/>
      <c r="G42" s="501" t="s">
        <v>24</v>
      </c>
      <c r="H42" s="502">
        <f t="shared" si="0"/>
        <v>1</v>
      </c>
      <c r="I42" s="517" t="s">
        <v>45</v>
      </c>
      <c r="J42" s="517" t="s">
        <v>45</v>
      </c>
      <c r="K42" s="517" t="s">
        <v>45</v>
      </c>
      <c r="L42" s="517" t="s">
        <v>45</v>
      </c>
      <c r="M42" s="517" t="s">
        <v>45</v>
      </c>
      <c r="N42" s="517" t="s">
        <v>45</v>
      </c>
      <c r="O42" s="517" t="s">
        <v>45</v>
      </c>
      <c r="P42" s="517" t="s">
        <v>45</v>
      </c>
      <c r="Q42" s="517" t="s">
        <v>45</v>
      </c>
      <c r="R42" s="517" t="s">
        <v>45</v>
      </c>
      <c r="S42" s="517" t="s">
        <v>45</v>
      </c>
      <c r="T42" s="517" t="s">
        <v>45</v>
      </c>
      <c r="U42" s="517" t="s">
        <v>45</v>
      </c>
      <c r="V42" s="517" t="s">
        <v>45</v>
      </c>
      <c r="W42" s="517" t="s">
        <v>45</v>
      </c>
      <c r="X42" s="517" t="s">
        <v>46</v>
      </c>
      <c r="Y42" s="517" t="s">
        <v>45</v>
      </c>
      <c r="Z42" s="517" t="s">
        <v>45</v>
      </c>
      <c r="AA42" s="517" t="s">
        <v>45</v>
      </c>
      <c r="AB42" s="504">
        <f t="shared" si="5"/>
        <v>18</v>
      </c>
      <c r="AC42" s="505" t="str">
        <f t="shared" si="6"/>
        <v>Catastrófico</v>
      </c>
      <c r="AD42" s="505">
        <f t="shared" si="3"/>
        <v>5</v>
      </c>
      <c r="AE42" s="506" t="str">
        <f t="shared" si="7"/>
        <v>Extremo</v>
      </c>
      <c r="AF42" s="507" t="s">
        <v>69</v>
      </c>
    </row>
    <row r="43" spans="2:32" s="67" customFormat="1" ht="81.75" customHeight="1" x14ac:dyDescent="0.25">
      <c r="B43" s="431"/>
      <c r="C43" s="432"/>
      <c r="D43" s="514"/>
      <c r="E43" s="499" t="str">
        <f>'3-IDENTIFICACIÓN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F43" s="500"/>
      <c r="G43" s="501" t="s">
        <v>18</v>
      </c>
      <c r="H43" s="502">
        <f t="shared" si="0"/>
        <v>4</v>
      </c>
      <c r="I43" s="517" t="s">
        <v>45</v>
      </c>
      <c r="J43" s="517" t="s">
        <v>45</v>
      </c>
      <c r="K43" s="517" t="s">
        <v>45</v>
      </c>
      <c r="L43" s="517" t="s">
        <v>45</v>
      </c>
      <c r="M43" s="517" t="s">
        <v>45</v>
      </c>
      <c r="N43" s="517" t="s">
        <v>45</v>
      </c>
      <c r="O43" s="517" t="s">
        <v>45</v>
      </c>
      <c r="P43" s="517" t="s">
        <v>45</v>
      </c>
      <c r="Q43" s="517" t="s">
        <v>46</v>
      </c>
      <c r="R43" s="517" t="s">
        <v>45</v>
      </c>
      <c r="S43" s="517" t="s">
        <v>45</v>
      </c>
      <c r="T43" s="517" t="s">
        <v>45</v>
      </c>
      <c r="U43" s="517" t="s">
        <v>45</v>
      </c>
      <c r="V43" s="517" t="s">
        <v>45</v>
      </c>
      <c r="W43" s="517" t="s">
        <v>45</v>
      </c>
      <c r="X43" s="517" t="s">
        <v>46</v>
      </c>
      <c r="Y43" s="517" t="s">
        <v>45</v>
      </c>
      <c r="Z43" s="517" t="s">
        <v>45</v>
      </c>
      <c r="AA43" s="517" t="s">
        <v>46</v>
      </c>
      <c r="AB43" s="504">
        <f t="shared" si="5"/>
        <v>16</v>
      </c>
      <c r="AC43" s="505" t="str">
        <f t="shared" si="6"/>
        <v>Catastrófico</v>
      </c>
      <c r="AD43" s="505">
        <f t="shared" si="3"/>
        <v>5</v>
      </c>
      <c r="AE43" s="506" t="str">
        <f t="shared" si="7"/>
        <v>Extremo</v>
      </c>
      <c r="AF43" s="507" t="s">
        <v>69</v>
      </c>
    </row>
    <row r="44" spans="2:32" s="67" customFormat="1" ht="74.25" customHeight="1" x14ac:dyDescent="0.25">
      <c r="B44" s="431"/>
      <c r="C44" s="432"/>
      <c r="D44" s="514"/>
      <c r="E44" s="499" t="str">
        <f>'3-IDENTIFICACIÓN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F44" s="500"/>
      <c r="G44" s="501" t="s">
        <v>18</v>
      </c>
      <c r="H44" s="502">
        <f t="shared" si="0"/>
        <v>4</v>
      </c>
      <c r="I44" s="517" t="s">
        <v>45</v>
      </c>
      <c r="J44" s="517" t="s">
        <v>45</v>
      </c>
      <c r="K44" s="517" t="s">
        <v>45</v>
      </c>
      <c r="L44" s="517" t="s">
        <v>45</v>
      </c>
      <c r="M44" s="517" t="s">
        <v>45</v>
      </c>
      <c r="N44" s="517" t="s">
        <v>45</v>
      </c>
      <c r="O44" s="517" t="s">
        <v>45</v>
      </c>
      <c r="P44" s="517" t="s">
        <v>45</v>
      </c>
      <c r="Q44" s="517" t="s">
        <v>45</v>
      </c>
      <c r="R44" s="517" t="s">
        <v>45</v>
      </c>
      <c r="S44" s="517" t="s">
        <v>45</v>
      </c>
      <c r="T44" s="517" t="s">
        <v>45</v>
      </c>
      <c r="U44" s="517" t="s">
        <v>45</v>
      </c>
      <c r="V44" s="517" t="s">
        <v>45</v>
      </c>
      <c r="W44" s="517" t="s">
        <v>45</v>
      </c>
      <c r="X44" s="517" t="s">
        <v>46</v>
      </c>
      <c r="Y44" s="517" t="s">
        <v>45</v>
      </c>
      <c r="Z44" s="517" t="s">
        <v>45</v>
      </c>
      <c r="AA44" s="517" t="s">
        <v>46</v>
      </c>
      <c r="AB44" s="504">
        <f t="shared" si="5"/>
        <v>17</v>
      </c>
      <c r="AC44" s="505" t="str">
        <f t="shared" si="6"/>
        <v>Catastrófico</v>
      </c>
      <c r="AD44" s="505">
        <f t="shared" si="3"/>
        <v>5</v>
      </c>
      <c r="AE44" s="506" t="str">
        <f t="shared" si="7"/>
        <v>Extremo</v>
      </c>
      <c r="AF44" s="507" t="s">
        <v>69</v>
      </c>
    </row>
    <row r="45" spans="2:32" s="67" customFormat="1" ht="78.75" customHeight="1" x14ac:dyDescent="0.25">
      <c r="B45" s="431"/>
      <c r="C45" s="432"/>
      <c r="D45" s="514"/>
      <c r="E45" s="499" t="str">
        <f>'3-IDENTIFICACIÓN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F45" s="500"/>
      <c r="G45" s="501" t="s">
        <v>22</v>
      </c>
      <c r="H45" s="502">
        <f t="shared" si="0"/>
        <v>3</v>
      </c>
      <c r="I45" s="503" t="s">
        <v>45</v>
      </c>
      <c r="J45" s="503" t="s">
        <v>45</v>
      </c>
      <c r="K45" s="503" t="s">
        <v>45</v>
      </c>
      <c r="L45" s="503" t="s">
        <v>45</v>
      </c>
      <c r="M45" s="503" t="s">
        <v>45</v>
      </c>
      <c r="N45" s="503" t="s">
        <v>45</v>
      </c>
      <c r="O45" s="503" t="s">
        <v>45</v>
      </c>
      <c r="P45" s="503" t="s">
        <v>45</v>
      </c>
      <c r="Q45" s="503" t="s">
        <v>45</v>
      </c>
      <c r="R45" s="503" t="s">
        <v>45</v>
      </c>
      <c r="S45" s="503" t="s">
        <v>45</v>
      </c>
      <c r="T45" s="503" t="s">
        <v>45</v>
      </c>
      <c r="U45" s="503" t="s">
        <v>46</v>
      </c>
      <c r="V45" s="503" t="s">
        <v>45</v>
      </c>
      <c r="W45" s="503" t="s">
        <v>45</v>
      </c>
      <c r="X45" s="503" t="s">
        <v>46</v>
      </c>
      <c r="Y45" s="503" t="s">
        <v>45</v>
      </c>
      <c r="Z45" s="503" t="s">
        <v>45</v>
      </c>
      <c r="AA45" s="503" t="s">
        <v>46</v>
      </c>
      <c r="AB45" s="504">
        <f t="shared" si="5"/>
        <v>16</v>
      </c>
      <c r="AC45" s="505" t="str">
        <f t="shared" si="6"/>
        <v>Catastrófico</v>
      </c>
      <c r="AD45" s="505">
        <f t="shared" si="3"/>
        <v>5</v>
      </c>
      <c r="AE45" s="506" t="str">
        <f t="shared" si="7"/>
        <v>Extremo</v>
      </c>
      <c r="AF45" s="507" t="s">
        <v>69</v>
      </c>
    </row>
    <row r="46" spans="2:32" s="67" customFormat="1" ht="75" customHeight="1" x14ac:dyDescent="0.25">
      <c r="B46" s="431"/>
      <c r="C46" s="432"/>
      <c r="D46" s="514"/>
      <c r="E46" s="499" t="str">
        <f>'3-IDENTIFICACIÓN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F46" s="500"/>
      <c r="G46" s="501" t="s">
        <v>22</v>
      </c>
      <c r="H46" s="502">
        <f t="shared" si="0"/>
        <v>3</v>
      </c>
      <c r="I46" s="503" t="s">
        <v>45</v>
      </c>
      <c r="J46" s="503" t="s">
        <v>45</v>
      </c>
      <c r="K46" s="503" t="s">
        <v>45</v>
      </c>
      <c r="L46" s="503" t="s">
        <v>45</v>
      </c>
      <c r="M46" s="503" t="s">
        <v>45</v>
      </c>
      <c r="N46" s="503" t="s">
        <v>45</v>
      </c>
      <c r="O46" s="503" t="s">
        <v>45</v>
      </c>
      <c r="P46" s="503" t="s">
        <v>45</v>
      </c>
      <c r="Q46" s="503" t="s">
        <v>45</v>
      </c>
      <c r="R46" s="503" t="s">
        <v>45</v>
      </c>
      <c r="S46" s="503" t="s">
        <v>45</v>
      </c>
      <c r="T46" s="503" t="s">
        <v>45</v>
      </c>
      <c r="U46" s="503" t="s">
        <v>46</v>
      </c>
      <c r="V46" s="503" t="s">
        <v>45</v>
      </c>
      <c r="W46" s="503" t="s">
        <v>45</v>
      </c>
      <c r="X46" s="503" t="s">
        <v>46</v>
      </c>
      <c r="Y46" s="503" t="s">
        <v>45</v>
      </c>
      <c r="Z46" s="503" t="s">
        <v>45</v>
      </c>
      <c r="AA46" s="503" t="s">
        <v>46</v>
      </c>
      <c r="AB46" s="504">
        <f t="shared" si="5"/>
        <v>16</v>
      </c>
      <c r="AC46" s="505" t="str">
        <f t="shared" si="6"/>
        <v>Catastrófico</v>
      </c>
      <c r="AD46" s="505">
        <f t="shared" si="3"/>
        <v>5</v>
      </c>
      <c r="AE46" s="506" t="str">
        <f t="shared" si="7"/>
        <v>Extremo</v>
      </c>
      <c r="AF46" s="507" t="s">
        <v>69</v>
      </c>
    </row>
    <row r="47" spans="2:32" s="67" customFormat="1" ht="66" customHeight="1" x14ac:dyDescent="0.25">
      <c r="B47" s="431"/>
      <c r="C47" s="432"/>
      <c r="D47" s="514"/>
      <c r="E47" s="499" t="str">
        <f>'3-IDENTIFICACIÓN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F47" s="500"/>
      <c r="G47" s="501" t="s">
        <v>24</v>
      </c>
      <c r="H47" s="502">
        <f t="shared" si="0"/>
        <v>1</v>
      </c>
      <c r="I47" s="503" t="s">
        <v>45</v>
      </c>
      <c r="J47" s="503" t="s">
        <v>45</v>
      </c>
      <c r="K47" s="503" t="s">
        <v>45</v>
      </c>
      <c r="L47" s="503" t="s">
        <v>45</v>
      </c>
      <c r="M47" s="503" t="s">
        <v>45</v>
      </c>
      <c r="N47" s="503" t="s">
        <v>45</v>
      </c>
      <c r="O47" s="503" t="s">
        <v>45</v>
      </c>
      <c r="P47" s="503" t="s">
        <v>45</v>
      </c>
      <c r="Q47" s="503" t="s">
        <v>46</v>
      </c>
      <c r="R47" s="503" t="s">
        <v>45</v>
      </c>
      <c r="S47" s="503" t="s">
        <v>410</v>
      </c>
      <c r="T47" s="503" t="s">
        <v>45</v>
      </c>
      <c r="U47" s="503" t="s">
        <v>45</v>
      </c>
      <c r="V47" s="503" t="s">
        <v>45</v>
      </c>
      <c r="W47" s="503" t="s">
        <v>45</v>
      </c>
      <c r="X47" s="503" t="s">
        <v>46</v>
      </c>
      <c r="Y47" s="503" t="s">
        <v>45</v>
      </c>
      <c r="Z47" s="503" t="s">
        <v>45</v>
      </c>
      <c r="AA47" s="503" t="s">
        <v>46</v>
      </c>
      <c r="AB47" s="504">
        <f t="shared" si="5"/>
        <v>16</v>
      </c>
      <c r="AC47" s="505" t="str">
        <f t="shared" si="6"/>
        <v>Catastrófico</v>
      </c>
      <c r="AD47" s="505">
        <f t="shared" si="3"/>
        <v>5</v>
      </c>
      <c r="AE47" s="506" t="str">
        <f t="shared" si="7"/>
        <v>Extremo</v>
      </c>
      <c r="AF47" s="507" t="s">
        <v>69</v>
      </c>
    </row>
    <row r="48" spans="2:32" s="67" customFormat="1" ht="52.5" customHeight="1" x14ac:dyDescent="0.25">
      <c r="B48" s="431"/>
      <c r="C48" s="432"/>
      <c r="D48" s="514"/>
      <c r="E48" s="499" t="str">
        <f>'3-IDENTIFICACIÓN DEL RIESGO'!G86</f>
        <v>Posibilidad de ocurrencia de prevaricato en la adquisición de predios para comunidades étnicas con avaluos mal prácticados, o no aptos para beneficio de terceros.</v>
      </c>
      <c r="F48" s="500"/>
      <c r="G48" s="501" t="s">
        <v>24</v>
      </c>
      <c r="H48" s="502">
        <f t="shared" si="0"/>
        <v>1</v>
      </c>
      <c r="I48" s="503" t="s">
        <v>45</v>
      </c>
      <c r="J48" s="503" t="s">
        <v>45</v>
      </c>
      <c r="K48" s="503" t="s">
        <v>45</v>
      </c>
      <c r="L48" s="503" t="s">
        <v>45</v>
      </c>
      <c r="M48" s="503" t="s">
        <v>45</v>
      </c>
      <c r="N48" s="503" t="s">
        <v>45</v>
      </c>
      <c r="O48" s="503" t="s">
        <v>45</v>
      </c>
      <c r="P48" s="503" t="s">
        <v>45</v>
      </c>
      <c r="Q48" s="503" t="s">
        <v>45</v>
      </c>
      <c r="R48" s="503" t="s">
        <v>45</v>
      </c>
      <c r="S48" s="503" t="s">
        <v>45</v>
      </c>
      <c r="T48" s="503" t="s">
        <v>45</v>
      </c>
      <c r="U48" s="503" t="s">
        <v>46</v>
      </c>
      <c r="V48" s="503" t="s">
        <v>45</v>
      </c>
      <c r="W48" s="503" t="s">
        <v>45</v>
      </c>
      <c r="X48" s="503" t="s">
        <v>46</v>
      </c>
      <c r="Y48" s="503" t="s">
        <v>45</v>
      </c>
      <c r="Z48" s="503" t="s">
        <v>45</v>
      </c>
      <c r="AA48" s="503" t="s">
        <v>46</v>
      </c>
      <c r="AB48" s="504">
        <f t="shared" si="5"/>
        <v>16</v>
      </c>
      <c r="AC48" s="505" t="str">
        <f t="shared" si="6"/>
        <v>Catastrófico</v>
      </c>
      <c r="AD48" s="505">
        <f t="shared" si="3"/>
        <v>5</v>
      </c>
      <c r="AE48" s="506" t="str">
        <f t="shared" si="7"/>
        <v>Extremo</v>
      </c>
      <c r="AF48" s="507" t="s">
        <v>69</v>
      </c>
    </row>
    <row r="49" spans="2:32" s="67" customFormat="1" ht="25.5" x14ac:dyDescent="0.25">
      <c r="B49" s="433"/>
      <c r="C49" s="434"/>
      <c r="D49" s="515"/>
      <c r="E49" s="499" t="str">
        <f>'3-IDENTIFICACIÓN DEL RIESGO'!G88</f>
        <v>Riesgo 9</v>
      </c>
      <c r="F49" s="500"/>
      <c r="G49" s="501"/>
      <c r="H49" s="502" t="b">
        <f t="shared" si="0"/>
        <v>0</v>
      </c>
      <c r="I49" s="503"/>
      <c r="J49" s="503"/>
      <c r="K49" s="503"/>
      <c r="L49" s="503"/>
      <c r="M49" s="503"/>
      <c r="N49" s="503"/>
      <c r="O49" s="503"/>
      <c r="P49" s="503"/>
      <c r="Q49" s="503"/>
      <c r="R49" s="503"/>
      <c r="S49" s="503"/>
      <c r="T49" s="503"/>
      <c r="U49" s="503"/>
      <c r="V49" s="503"/>
      <c r="W49" s="503"/>
      <c r="X49" s="503"/>
      <c r="Y49" s="503"/>
      <c r="Z49" s="503"/>
      <c r="AA49" s="503"/>
      <c r="AB49" s="504">
        <f t="shared" si="5"/>
        <v>0</v>
      </c>
      <c r="AC49" s="505" t="str">
        <f t="shared" si="6"/>
        <v>Moderado</v>
      </c>
      <c r="AD49" s="505">
        <f t="shared" si="3"/>
        <v>3</v>
      </c>
      <c r="AE49" s="506" t="b">
        <f t="shared" si="7"/>
        <v>0</v>
      </c>
      <c r="AF49" s="507" t="s">
        <v>69</v>
      </c>
    </row>
    <row r="50" spans="2:32" s="67" customFormat="1" ht="70.5" customHeight="1" x14ac:dyDescent="0.25">
      <c r="B50" s="429" t="str">
        <f>'3-IDENTIFICACIÓN DEL RIESGO'!B90</f>
        <v>Administración de Tierras.</v>
      </c>
      <c r="C50" s="430"/>
      <c r="D50" s="513" t="str">
        <f>'3-IDENTIFICACIÓN DEL RIESGO'!E90</f>
        <v>1. Dirección de Acceso a Tierras.
2. Subdirección de Administración de Tierras de la Nación.
3. Dirección de Asuntos Étnicos.
4. Subdirección de Asuntos Étnicos.
5. UGT's.</v>
      </c>
      <c r="E50" s="499" t="str">
        <f>'3-IDENTIFICACIÓN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F50" s="500"/>
      <c r="G50" s="501" t="s">
        <v>22</v>
      </c>
      <c r="H50" s="502">
        <f t="shared" si="0"/>
        <v>3</v>
      </c>
      <c r="I50" s="517" t="s">
        <v>45</v>
      </c>
      <c r="J50" s="517" t="s">
        <v>45</v>
      </c>
      <c r="K50" s="517" t="s">
        <v>45</v>
      </c>
      <c r="L50" s="517" t="s">
        <v>45</v>
      </c>
      <c r="M50" s="517" t="s">
        <v>45</v>
      </c>
      <c r="N50" s="517" t="s">
        <v>45</v>
      </c>
      <c r="O50" s="517" t="s">
        <v>45</v>
      </c>
      <c r="P50" s="517" t="s">
        <v>45</v>
      </c>
      <c r="Q50" s="517" t="s">
        <v>46</v>
      </c>
      <c r="R50" s="517" t="s">
        <v>45</v>
      </c>
      <c r="S50" s="517" t="s">
        <v>45</v>
      </c>
      <c r="T50" s="517" t="s">
        <v>45</v>
      </c>
      <c r="U50" s="517" t="s">
        <v>45</v>
      </c>
      <c r="V50" s="517" t="s">
        <v>45</v>
      </c>
      <c r="W50" s="517" t="s">
        <v>45</v>
      </c>
      <c r="X50" s="517" t="s">
        <v>46</v>
      </c>
      <c r="Y50" s="517" t="s">
        <v>45</v>
      </c>
      <c r="Z50" s="517" t="s">
        <v>45</v>
      </c>
      <c r="AA50" s="517" t="s">
        <v>45</v>
      </c>
      <c r="AB50" s="504">
        <f t="shared" si="5"/>
        <v>17</v>
      </c>
      <c r="AC50" s="505" t="str">
        <f t="shared" si="6"/>
        <v>Catastrófico</v>
      </c>
      <c r="AD50" s="505">
        <f t="shared" si="3"/>
        <v>5</v>
      </c>
      <c r="AE50" s="506" t="str">
        <f t="shared" si="7"/>
        <v>Extremo</v>
      </c>
      <c r="AF50" s="507" t="s">
        <v>69</v>
      </c>
    </row>
    <row r="51" spans="2:32" s="67" customFormat="1" ht="65.25" customHeight="1" x14ac:dyDescent="0.25">
      <c r="B51" s="431"/>
      <c r="C51" s="432"/>
      <c r="D51" s="514"/>
      <c r="E51" s="499" t="str">
        <f>'3-IDENTIFICACIÓN DEL RIESGO'!G92</f>
        <v>Posibilidad de presentarse cohecho, concusión y/o prevaricato,  en las actuaciones de algún profesional de la Subdirección de Administración de Tierras de la Nación, sobre adjudicación de baldíos a Entidades de Derecho Público</v>
      </c>
      <c r="F51" s="500"/>
      <c r="G51" s="501" t="s">
        <v>22</v>
      </c>
      <c r="H51" s="502">
        <f t="shared" si="0"/>
        <v>3</v>
      </c>
      <c r="I51" s="517" t="s">
        <v>45</v>
      </c>
      <c r="J51" s="517" t="s">
        <v>45</v>
      </c>
      <c r="K51" s="517" t="s">
        <v>45</v>
      </c>
      <c r="L51" s="517" t="s">
        <v>45</v>
      </c>
      <c r="M51" s="517" t="s">
        <v>45</v>
      </c>
      <c r="N51" s="517" t="s">
        <v>45</v>
      </c>
      <c r="O51" s="517" t="s">
        <v>45</v>
      </c>
      <c r="P51" s="517" t="s">
        <v>45</v>
      </c>
      <c r="Q51" s="517" t="s">
        <v>46</v>
      </c>
      <c r="R51" s="517" t="s">
        <v>45</v>
      </c>
      <c r="S51" s="517" t="s">
        <v>45</v>
      </c>
      <c r="T51" s="517" t="s">
        <v>45</v>
      </c>
      <c r="U51" s="517" t="s">
        <v>45</v>
      </c>
      <c r="V51" s="517" t="s">
        <v>45</v>
      </c>
      <c r="W51" s="517" t="s">
        <v>45</v>
      </c>
      <c r="X51" s="517" t="s">
        <v>46</v>
      </c>
      <c r="Y51" s="517" t="s">
        <v>45</v>
      </c>
      <c r="Z51" s="517" t="s">
        <v>45</v>
      </c>
      <c r="AA51" s="517" t="s">
        <v>45</v>
      </c>
      <c r="AB51" s="504">
        <f t="shared" si="5"/>
        <v>17</v>
      </c>
      <c r="AC51" s="505" t="str">
        <f t="shared" si="6"/>
        <v>Catastrófico</v>
      </c>
      <c r="AD51" s="505">
        <f t="shared" si="3"/>
        <v>5</v>
      </c>
      <c r="AE51" s="506" t="str">
        <f t="shared" si="7"/>
        <v>Extremo</v>
      </c>
      <c r="AF51" s="507" t="s">
        <v>69</v>
      </c>
    </row>
    <row r="52" spans="2:32" s="67" customFormat="1" ht="56.25" customHeight="1" x14ac:dyDescent="0.25">
      <c r="B52" s="431"/>
      <c r="C52" s="432"/>
      <c r="D52" s="514"/>
      <c r="E52" s="499" t="str">
        <f>'3-IDENTIFICACIÓN DEL RIESGO'!G94</f>
        <v>Posibilidad de ocurrencia de hechos de concusión o cohecho en la gestión de los trámites administrativos de caducidad administrativa y condición resolutoria realizados por las UGT .</v>
      </c>
      <c r="F52" s="500"/>
      <c r="G52" s="501" t="s">
        <v>22</v>
      </c>
      <c r="H52" s="502">
        <f t="shared" si="0"/>
        <v>3</v>
      </c>
      <c r="I52" s="517" t="s">
        <v>45</v>
      </c>
      <c r="J52" s="517" t="s">
        <v>45</v>
      </c>
      <c r="K52" s="517" t="s">
        <v>45</v>
      </c>
      <c r="L52" s="517" t="s">
        <v>45</v>
      </c>
      <c r="M52" s="517" t="s">
        <v>45</v>
      </c>
      <c r="N52" s="517" t="s">
        <v>45</v>
      </c>
      <c r="O52" s="517" t="s">
        <v>45</v>
      </c>
      <c r="P52" s="517" t="s">
        <v>45</v>
      </c>
      <c r="Q52" s="517" t="s">
        <v>46</v>
      </c>
      <c r="R52" s="517" t="s">
        <v>45</v>
      </c>
      <c r="S52" s="517" t="s">
        <v>45</v>
      </c>
      <c r="T52" s="517" t="s">
        <v>45</v>
      </c>
      <c r="U52" s="517" t="s">
        <v>45</v>
      </c>
      <c r="V52" s="517" t="s">
        <v>45</v>
      </c>
      <c r="W52" s="517" t="s">
        <v>45</v>
      </c>
      <c r="X52" s="517" t="s">
        <v>46</v>
      </c>
      <c r="Y52" s="517" t="s">
        <v>45</v>
      </c>
      <c r="Z52" s="517" t="s">
        <v>45</v>
      </c>
      <c r="AA52" s="517" t="s">
        <v>45</v>
      </c>
      <c r="AB52" s="504">
        <f t="shared" si="5"/>
        <v>17</v>
      </c>
      <c r="AC52" s="505" t="str">
        <f t="shared" si="6"/>
        <v>Catastrófico</v>
      </c>
      <c r="AD52" s="505">
        <f t="shared" si="3"/>
        <v>5</v>
      </c>
      <c r="AE52" s="506" t="str">
        <f t="shared" si="7"/>
        <v>Extremo</v>
      </c>
      <c r="AF52" s="507" t="s">
        <v>69</v>
      </c>
    </row>
    <row r="53" spans="2:32" s="67" customFormat="1" ht="25.5" x14ac:dyDescent="0.25">
      <c r="B53" s="431"/>
      <c r="C53" s="432"/>
      <c r="D53" s="514"/>
      <c r="E53" s="499" t="str">
        <f>'3-IDENTIFICACIÓN DEL RIESGO'!G96</f>
        <v>Riesgo 4</v>
      </c>
      <c r="F53" s="500"/>
      <c r="G53" s="501"/>
      <c r="H53" s="502" t="b">
        <f t="shared" si="0"/>
        <v>0</v>
      </c>
      <c r="I53" s="503"/>
      <c r="J53" s="503"/>
      <c r="K53" s="503"/>
      <c r="L53" s="503"/>
      <c r="M53" s="503"/>
      <c r="N53" s="503"/>
      <c r="O53" s="503"/>
      <c r="P53" s="503"/>
      <c r="Q53" s="503"/>
      <c r="R53" s="503"/>
      <c r="S53" s="503"/>
      <c r="T53" s="503"/>
      <c r="U53" s="503"/>
      <c r="V53" s="503"/>
      <c r="W53" s="503"/>
      <c r="X53" s="503"/>
      <c r="Y53" s="503"/>
      <c r="Z53" s="503"/>
      <c r="AA53" s="503"/>
      <c r="AB53" s="504">
        <f t="shared" si="5"/>
        <v>0</v>
      </c>
      <c r="AC53" s="505" t="str">
        <f t="shared" si="6"/>
        <v>Moderado</v>
      </c>
      <c r="AD53" s="505">
        <f t="shared" si="3"/>
        <v>3</v>
      </c>
      <c r="AE53" s="506" t="b">
        <f t="shared" si="7"/>
        <v>0</v>
      </c>
      <c r="AF53" s="507" t="s">
        <v>69</v>
      </c>
    </row>
    <row r="54" spans="2:32" s="67" customFormat="1" ht="25.5" x14ac:dyDescent="0.25">
      <c r="B54" s="433"/>
      <c r="C54" s="434"/>
      <c r="D54" s="515"/>
      <c r="E54" s="499" t="str">
        <f>'3-IDENTIFICACIÓN DEL RIESGO'!G98</f>
        <v>Riesgo 5</v>
      </c>
      <c r="F54" s="500"/>
      <c r="G54" s="501"/>
      <c r="H54" s="502" t="b">
        <f t="shared" si="0"/>
        <v>0</v>
      </c>
      <c r="I54" s="503"/>
      <c r="J54" s="503"/>
      <c r="K54" s="503"/>
      <c r="L54" s="503"/>
      <c r="M54" s="503"/>
      <c r="N54" s="503"/>
      <c r="O54" s="503"/>
      <c r="P54" s="503"/>
      <c r="Q54" s="503"/>
      <c r="R54" s="503"/>
      <c r="S54" s="503"/>
      <c r="T54" s="503"/>
      <c r="U54" s="503"/>
      <c r="V54" s="503"/>
      <c r="W54" s="503"/>
      <c r="X54" s="503"/>
      <c r="Y54" s="503"/>
      <c r="Z54" s="503"/>
      <c r="AA54" s="503"/>
      <c r="AB54" s="504">
        <f t="shared" si="5"/>
        <v>0</v>
      </c>
      <c r="AC54" s="505" t="str">
        <f t="shared" si="6"/>
        <v>Moderado</v>
      </c>
      <c r="AD54" s="505">
        <f t="shared" si="3"/>
        <v>3</v>
      </c>
      <c r="AE54" s="506" t="b">
        <f t="shared" si="7"/>
        <v>0</v>
      </c>
      <c r="AF54" s="507" t="s">
        <v>69</v>
      </c>
    </row>
    <row r="55" spans="2:32" s="67" customFormat="1" ht="25.5" x14ac:dyDescent="0.25">
      <c r="B55" s="429" t="str">
        <f>'3-IDENTIFICACIÓN DEL RIESGO'!B100</f>
        <v>Evaluación del Impacto del Ordenamiento Social de la Propiedad Rural</v>
      </c>
      <c r="C55" s="430"/>
      <c r="D55" s="513" t="str">
        <f>'3-IDENTIFICACIÓN DEL RIESGO'!E100</f>
        <v>1. Oficina del Planeación.</v>
      </c>
      <c r="E55" s="499" t="str">
        <f>'3-IDENTIFICACIÓN DEL RIESGO'!G100</f>
        <v>Riesgo 1</v>
      </c>
      <c r="F55" s="500"/>
      <c r="G55" s="501"/>
      <c r="H55" s="502" t="b">
        <f t="shared" si="0"/>
        <v>0</v>
      </c>
      <c r="I55" s="503"/>
      <c r="J55" s="503"/>
      <c r="K55" s="503"/>
      <c r="L55" s="503"/>
      <c r="M55" s="503"/>
      <c r="N55" s="503"/>
      <c r="O55" s="503"/>
      <c r="P55" s="503"/>
      <c r="Q55" s="503"/>
      <c r="R55" s="503"/>
      <c r="S55" s="503"/>
      <c r="T55" s="503"/>
      <c r="U55" s="503"/>
      <c r="V55" s="503"/>
      <c r="W55" s="503"/>
      <c r="X55" s="503"/>
      <c r="Y55" s="503"/>
      <c r="Z55" s="503"/>
      <c r="AA55" s="503"/>
      <c r="AB55" s="504">
        <f t="shared" si="5"/>
        <v>0</v>
      </c>
      <c r="AC55" s="505" t="str">
        <f t="shared" si="6"/>
        <v>Moderado</v>
      </c>
      <c r="AD55" s="505">
        <f t="shared" si="3"/>
        <v>3</v>
      </c>
      <c r="AE55" s="506" t="b">
        <f t="shared" si="7"/>
        <v>0</v>
      </c>
      <c r="AF55" s="507" t="s">
        <v>69</v>
      </c>
    </row>
    <row r="56" spans="2:32" s="67" customFormat="1" ht="25.5" x14ac:dyDescent="0.25">
      <c r="B56" s="431"/>
      <c r="C56" s="432"/>
      <c r="D56" s="514"/>
      <c r="E56" s="499" t="str">
        <f>'3-IDENTIFICACIÓN DEL RIESGO'!G102</f>
        <v>Riesgo 2</v>
      </c>
      <c r="F56" s="500"/>
      <c r="G56" s="501"/>
      <c r="H56" s="502" t="b">
        <f t="shared" si="0"/>
        <v>0</v>
      </c>
      <c r="I56" s="503"/>
      <c r="J56" s="503"/>
      <c r="K56" s="503"/>
      <c r="L56" s="503"/>
      <c r="M56" s="503"/>
      <c r="N56" s="503"/>
      <c r="O56" s="503"/>
      <c r="P56" s="503"/>
      <c r="Q56" s="503"/>
      <c r="R56" s="503"/>
      <c r="S56" s="503"/>
      <c r="T56" s="503"/>
      <c r="U56" s="503"/>
      <c r="V56" s="503"/>
      <c r="W56" s="503"/>
      <c r="X56" s="503"/>
      <c r="Y56" s="503"/>
      <c r="Z56" s="503"/>
      <c r="AA56" s="503"/>
      <c r="AB56" s="504">
        <f t="shared" si="5"/>
        <v>0</v>
      </c>
      <c r="AC56" s="505" t="str">
        <f t="shared" si="6"/>
        <v>Moderado</v>
      </c>
      <c r="AD56" s="505">
        <f t="shared" si="3"/>
        <v>3</v>
      </c>
      <c r="AE56" s="506" t="b">
        <f t="shared" si="7"/>
        <v>0</v>
      </c>
      <c r="AF56" s="507" t="s">
        <v>69</v>
      </c>
    </row>
    <row r="57" spans="2:32" s="67" customFormat="1" ht="25.5" x14ac:dyDescent="0.25">
      <c r="B57" s="431"/>
      <c r="C57" s="432"/>
      <c r="D57" s="514"/>
      <c r="E57" s="499" t="str">
        <f>'3-IDENTIFICACIÓN DEL RIESGO'!G104</f>
        <v>Riesgo 3</v>
      </c>
      <c r="F57" s="500"/>
      <c r="G57" s="501"/>
      <c r="H57" s="502" t="b">
        <f t="shared" si="0"/>
        <v>0</v>
      </c>
      <c r="I57" s="503"/>
      <c r="J57" s="503"/>
      <c r="K57" s="503"/>
      <c r="L57" s="503"/>
      <c r="M57" s="503"/>
      <c r="N57" s="503"/>
      <c r="O57" s="503"/>
      <c r="P57" s="503"/>
      <c r="Q57" s="503"/>
      <c r="R57" s="503"/>
      <c r="S57" s="503"/>
      <c r="T57" s="503"/>
      <c r="U57" s="503"/>
      <c r="V57" s="503"/>
      <c r="W57" s="503"/>
      <c r="X57" s="503"/>
      <c r="Y57" s="503"/>
      <c r="Z57" s="503"/>
      <c r="AA57" s="503"/>
      <c r="AB57" s="504">
        <f t="shared" si="5"/>
        <v>0</v>
      </c>
      <c r="AC57" s="505" t="str">
        <f t="shared" si="6"/>
        <v>Moderado</v>
      </c>
      <c r="AD57" s="505">
        <f t="shared" si="3"/>
        <v>3</v>
      </c>
      <c r="AE57" s="506" t="b">
        <f t="shared" si="7"/>
        <v>0</v>
      </c>
      <c r="AF57" s="507" t="s">
        <v>69</v>
      </c>
    </row>
    <row r="58" spans="2:32" s="67" customFormat="1" ht="25.5" x14ac:dyDescent="0.25">
      <c r="B58" s="431"/>
      <c r="C58" s="432"/>
      <c r="D58" s="514"/>
      <c r="E58" s="499" t="str">
        <f>'3-IDENTIFICACIÓN DEL RIESGO'!G106</f>
        <v>Riesgo 4</v>
      </c>
      <c r="F58" s="500"/>
      <c r="G58" s="501"/>
      <c r="H58" s="502" t="b">
        <f t="shared" si="0"/>
        <v>0</v>
      </c>
      <c r="I58" s="503"/>
      <c r="J58" s="503"/>
      <c r="K58" s="503"/>
      <c r="L58" s="503"/>
      <c r="M58" s="503"/>
      <c r="N58" s="503"/>
      <c r="O58" s="503"/>
      <c r="P58" s="503"/>
      <c r="Q58" s="503"/>
      <c r="R58" s="503"/>
      <c r="S58" s="503"/>
      <c r="T58" s="503"/>
      <c r="U58" s="503"/>
      <c r="V58" s="503"/>
      <c r="W58" s="503"/>
      <c r="X58" s="503"/>
      <c r="Y58" s="503"/>
      <c r="Z58" s="503"/>
      <c r="AA58" s="503"/>
      <c r="AB58" s="504">
        <f t="shared" si="5"/>
        <v>0</v>
      </c>
      <c r="AC58" s="505" t="str">
        <f t="shared" si="6"/>
        <v>Moderado</v>
      </c>
      <c r="AD58" s="505">
        <f t="shared" si="3"/>
        <v>3</v>
      </c>
      <c r="AE58" s="506" t="b">
        <f t="shared" si="7"/>
        <v>0</v>
      </c>
      <c r="AF58" s="507" t="s">
        <v>69</v>
      </c>
    </row>
    <row r="59" spans="2:32" s="67" customFormat="1" ht="25.5" x14ac:dyDescent="0.25">
      <c r="B59" s="433"/>
      <c r="C59" s="434"/>
      <c r="D59" s="515"/>
      <c r="E59" s="499" t="str">
        <f>'3-IDENTIFICACIÓN DEL RIESGO'!G108</f>
        <v>Riesgo 5</v>
      </c>
      <c r="F59" s="500"/>
      <c r="G59" s="501"/>
      <c r="H59" s="502" t="b">
        <f t="shared" si="0"/>
        <v>0</v>
      </c>
      <c r="I59" s="503"/>
      <c r="J59" s="503"/>
      <c r="K59" s="503"/>
      <c r="L59" s="503"/>
      <c r="M59" s="503"/>
      <c r="N59" s="503"/>
      <c r="O59" s="503"/>
      <c r="P59" s="503"/>
      <c r="Q59" s="503"/>
      <c r="R59" s="503"/>
      <c r="S59" s="503"/>
      <c r="T59" s="503"/>
      <c r="U59" s="503"/>
      <c r="V59" s="503"/>
      <c r="W59" s="503"/>
      <c r="X59" s="503"/>
      <c r="Y59" s="503"/>
      <c r="Z59" s="503"/>
      <c r="AA59" s="503"/>
      <c r="AB59" s="504">
        <f t="shared" si="5"/>
        <v>0</v>
      </c>
      <c r="AC59" s="505" t="str">
        <f t="shared" si="6"/>
        <v>Moderado</v>
      </c>
      <c r="AD59" s="505">
        <f t="shared" si="3"/>
        <v>3</v>
      </c>
      <c r="AE59" s="506" t="b">
        <f t="shared" si="7"/>
        <v>0</v>
      </c>
      <c r="AF59" s="507" t="s">
        <v>69</v>
      </c>
    </row>
    <row r="60" spans="2:32" s="67" customFormat="1" ht="37.5" customHeight="1" x14ac:dyDescent="0.25">
      <c r="B60" s="429" t="str">
        <f>'3-IDENTIFICACIÓN DEL RIESGO'!B110</f>
        <v>Gestión de la Información</v>
      </c>
      <c r="C60" s="430"/>
      <c r="D60" s="513" t="str">
        <f>'3-IDENTIFICACIÓN DEL RIESGO'!E110</f>
        <v>1. Dirección General (Comunicaciones y Topografía).
2.Secretaria General.
3. Dirección de Gestión del Ordenamiento Social de la Propiedad.
4. Subdirección de Sistemas de Información de Tierras.</v>
      </c>
      <c r="E60" s="499" t="str">
        <f>'3-IDENTIFICACIÓN DEL RIESGO'!G110</f>
        <v>Posibilidad de ocurrencia de revelación de secreto, por publicación de información reservada o clasificada sobre los los predios que han sido ofertados a la entidad.</v>
      </c>
      <c r="F60" s="500"/>
      <c r="G60" s="501" t="s">
        <v>18</v>
      </c>
      <c r="H60" s="502">
        <f t="shared" si="0"/>
        <v>4</v>
      </c>
      <c r="I60" s="503" t="s">
        <v>46</v>
      </c>
      <c r="J60" s="503" t="s">
        <v>45</v>
      </c>
      <c r="K60" s="503" t="s">
        <v>45</v>
      </c>
      <c r="L60" s="503" t="s">
        <v>45</v>
      </c>
      <c r="M60" s="503" t="s">
        <v>45</v>
      </c>
      <c r="N60" s="503" t="s">
        <v>45</v>
      </c>
      <c r="O60" s="503" t="s">
        <v>46</v>
      </c>
      <c r="P60" s="503" t="s">
        <v>45</v>
      </c>
      <c r="Q60" s="503" t="s">
        <v>45</v>
      </c>
      <c r="R60" s="503" t="s">
        <v>45</v>
      </c>
      <c r="S60" s="503" t="s">
        <v>45</v>
      </c>
      <c r="T60" s="503" t="s">
        <v>45</v>
      </c>
      <c r="U60" s="503" t="s">
        <v>46</v>
      </c>
      <c r="V60" s="503" t="s">
        <v>46</v>
      </c>
      <c r="W60" s="503" t="s">
        <v>45</v>
      </c>
      <c r="X60" s="503" t="s">
        <v>45</v>
      </c>
      <c r="Y60" s="503" t="s">
        <v>45</v>
      </c>
      <c r="Z60" s="503" t="s">
        <v>45</v>
      </c>
      <c r="AA60" s="503" t="s">
        <v>46</v>
      </c>
      <c r="AB60" s="504">
        <f t="shared" si="5"/>
        <v>14</v>
      </c>
      <c r="AC60" s="505" t="str">
        <f t="shared" si="6"/>
        <v>Catastrófico</v>
      </c>
      <c r="AD60" s="505">
        <f t="shared" si="3"/>
        <v>5</v>
      </c>
      <c r="AE60" s="506" t="str">
        <f t="shared" si="7"/>
        <v>Extremo</v>
      </c>
      <c r="AF60" s="507" t="s">
        <v>69</v>
      </c>
    </row>
    <row r="61" spans="2:32" s="67" customFormat="1" ht="39.75" customHeight="1" x14ac:dyDescent="0.25">
      <c r="B61" s="431"/>
      <c r="C61" s="432"/>
      <c r="D61" s="514"/>
      <c r="E61" s="499" t="str">
        <f>'3-IDENTIFICACIÓN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F61" s="500"/>
      <c r="G61" s="501" t="s">
        <v>22</v>
      </c>
      <c r="H61" s="502">
        <f t="shared" si="0"/>
        <v>3</v>
      </c>
      <c r="I61" s="503" t="s">
        <v>45</v>
      </c>
      <c r="J61" s="503" t="s">
        <v>45</v>
      </c>
      <c r="K61" s="503" t="s">
        <v>45</v>
      </c>
      <c r="L61" s="503" t="s">
        <v>45</v>
      </c>
      <c r="M61" s="503" t="s">
        <v>45</v>
      </c>
      <c r="N61" s="503" t="s">
        <v>46</v>
      </c>
      <c r="O61" s="503" t="s">
        <v>46</v>
      </c>
      <c r="P61" s="503" t="s">
        <v>45</v>
      </c>
      <c r="Q61" s="503" t="s">
        <v>45</v>
      </c>
      <c r="R61" s="503" t="s">
        <v>45</v>
      </c>
      <c r="S61" s="503" t="s">
        <v>45</v>
      </c>
      <c r="T61" s="503" t="s">
        <v>45</v>
      </c>
      <c r="U61" s="503" t="s">
        <v>46</v>
      </c>
      <c r="V61" s="503" t="s">
        <v>45</v>
      </c>
      <c r="W61" s="503" t="s">
        <v>45</v>
      </c>
      <c r="X61" s="503" t="s">
        <v>46</v>
      </c>
      <c r="Y61" s="503" t="s">
        <v>45</v>
      </c>
      <c r="Z61" s="503" t="s">
        <v>45</v>
      </c>
      <c r="AA61" s="503" t="s">
        <v>46</v>
      </c>
      <c r="AB61" s="504">
        <f t="shared" si="5"/>
        <v>14</v>
      </c>
      <c r="AC61" s="505" t="str">
        <f t="shared" si="6"/>
        <v>Catastrófico</v>
      </c>
      <c r="AD61" s="505">
        <f t="shared" si="3"/>
        <v>5</v>
      </c>
      <c r="AE61" s="506" t="str">
        <f t="shared" si="7"/>
        <v>Extremo</v>
      </c>
      <c r="AF61" s="507" t="s">
        <v>69</v>
      </c>
    </row>
    <row r="62" spans="2:32" s="67" customFormat="1" ht="50.25" customHeight="1" x14ac:dyDescent="0.25">
      <c r="B62" s="431"/>
      <c r="C62" s="432"/>
      <c r="D62" s="514"/>
      <c r="E62" s="499" t="str">
        <f>'3-IDENTIFICACIÓN DEL RIESGO'!G114</f>
        <v>Posibilidad de ocurrencia de utilización indebida de información oficial privilegiada, cuando un colaborador no autorizado, asuma la representación de la entidad frente a los medios de comunicación y la opinión pública.</v>
      </c>
      <c r="F62" s="500"/>
      <c r="G62" s="501" t="s">
        <v>22</v>
      </c>
      <c r="H62" s="502">
        <f t="shared" si="0"/>
        <v>3</v>
      </c>
      <c r="I62" s="503" t="s">
        <v>46</v>
      </c>
      <c r="J62" s="503" t="s">
        <v>46</v>
      </c>
      <c r="K62" s="503" t="s">
        <v>45</v>
      </c>
      <c r="L62" s="503" t="s">
        <v>45</v>
      </c>
      <c r="M62" s="503" t="s">
        <v>45</v>
      </c>
      <c r="N62" s="503" t="s">
        <v>46</v>
      </c>
      <c r="O62" s="503" t="s">
        <v>46</v>
      </c>
      <c r="P62" s="503" t="s">
        <v>46</v>
      </c>
      <c r="Q62" s="503" t="s">
        <v>45</v>
      </c>
      <c r="R62" s="503" t="s">
        <v>45</v>
      </c>
      <c r="S62" s="503" t="s">
        <v>45</v>
      </c>
      <c r="T62" s="503" t="s">
        <v>45</v>
      </c>
      <c r="U62" s="503" t="s">
        <v>46</v>
      </c>
      <c r="V62" s="503" t="s">
        <v>45</v>
      </c>
      <c r="W62" s="503" t="s">
        <v>45</v>
      </c>
      <c r="X62" s="503" t="s">
        <v>46</v>
      </c>
      <c r="Y62" s="503" t="s">
        <v>45</v>
      </c>
      <c r="Z62" s="503" t="s">
        <v>45</v>
      </c>
      <c r="AA62" s="503" t="s">
        <v>46</v>
      </c>
      <c r="AB62" s="504">
        <f t="shared" si="5"/>
        <v>11</v>
      </c>
      <c r="AC62" s="505" t="str">
        <f t="shared" si="6"/>
        <v>Mayor</v>
      </c>
      <c r="AD62" s="505">
        <f t="shared" si="3"/>
        <v>4</v>
      </c>
      <c r="AE62" s="506" t="str">
        <f t="shared" si="7"/>
        <v>Extremo</v>
      </c>
      <c r="AF62" s="507" t="s">
        <v>69</v>
      </c>
    </row>
    <row r="63" spans="2:32" s="67" customFormat="1" ht="25.5" x14ac:dyDescent="0.25">
      <c r="B63" s="431"/>
      <c r="C63" s="432"/>
      <c r="D63" s="514"/>
      <c r="E63" s="499" t="str">
        <f>'3-IDENTIFICACIÓN DEL RIESGO'!G116</f>
        <v>Riesgo 4</v>
      </c>
      <c r="F63" s="500"/>
      <c r="G63" s="501"/>
      <c r="H63" s="502" t="b">
        <f t="shared" si="0"/>
        <v>0</v>
      </c>
      <c r="I63" s="503"/>
      <c r="J63" s="503"/>
      <c r="K63" s="503"/>
      <c r="L63" s="503"/>
      <c r="M63" s="503"/>
      <c r="N63" s="503"/>
      <c r="O63" s="503"/>
      <c r="P63" s="503"/>
      <c r="Q63" s="503"/>
      <c r="R63" s="503"/>
      <c r="S63" s="503"/>
      <c r="T63" s="503"/>
      <c r="U63" s="503"/>
      <c r="V63" s="503"/>
      <c r="W63" s="503"/>
      <c r="X63" s="503"/>
      <c r="Y63" s="503"/>
      <c r="Z63" s="503"/>
      <c r="AA63" s="503"/>
      <c r="AB63" s="504">
        <f t="shared" si="5"/>
        <v>0</v>
      </c>
      <c r="AC63" s="505" t="str">
        <f t="shared" si="6"/>
        <v>Moderado</v>
      </c>
      <c r="AD63" s="505">
        <f t="shared" si="3"/>
        <v>3</v>
      </c>
      <c r="AE63" s="506" t="b">
        <f t="shared" si="7"/>
        <v>0</v>
      </c>
      <c r="AF63" s="507" t="s">
        <v>69</v>
      </c>
    </row>
    <row r="64" spans="2:32" s="67" customFormat="1" ht="25.5" x14ac:dyDescent="0.25">
      <c r="B64" s="433"/>
      <c r="C64" s="434"/>
      <c r="D64" s="515"/>
      <c r="E64" s="499" t="str">
        <f>'3-IDENTIFICACIÓN DEL RIESGO'!G118</f>
        <v>Riesgo 5</v>
      </c>
      <c r="F64" s="500"/>
      <c r="G64" s="501"/>
      <c r="H64" s="502" t="b">
        <f t="shared" si="0"/>
        <v>0</v>
      </c>
      <c r="I64" s="503"/>
      <c r="J64" s="503"/>
      <c r="K64" s="503"/>
      <c r="L64" s="503"/>
      <c r="M64" s="503"/>
      <c r="N64" s="503"/>
      <c r="O64" s="503"/>
      <c r="P64" s="503"/>
      <c r="Q64" s="503"/>
      <c r="R64" s="503"/>
      <c r="S64" s="503"/>
      <c r="T64" s="503"/>
      <c r="U64" s="503"/>
      <c r="V64" s="503"/>
      <c r="W64" s="503"/>
      <c r="X64" s="503"/>
      <c r="Y64" s="503"/>
      <c r="Z64" s="503"/>
      <c r="AA64" s="503"/>
      <c r="AB64" s="504">
        <f t="shared" si="5"/>
        <v>0</v>
      </c>
      <c r="AC64" s="505" t="str">
        <f t="shared" si="6"/>
        <v>Moderado</v>
      </c>
      <c r="AD64" s="505">
        <f t="shared" si="3"/>
        <v>3</v>
      </c>
      <c r="AE64" s="506" t="b">
        <f t="shared" si="7"/>
        <v>0</v>
      </c>
      <c r="AF64" s="507" t="s">
        <v>69</v>
      </c>
    </row>
    <row r="65" spans="2:32" s="67" customFormat="1" ht="25.5" x14ac:dyDescent="0.25">
      <c r="B65" s="429" t="str">
        <f>'3-IDENTIFICACIÓN DEL RIESGO'!B120</f>
        <v>Gestión del Talento Humano</v>
      </c>
      <c r="C65" s="430"/>
      <c r="D65" s="513" t="str">
        <f>'3-IDENTIFICACIÓN DEL RIESGO'!E120</f>
        <v>1. Subdirección de Talento Humano.
2. Secretaría General.</v>
      </c>
      <c r="E65" s="499" t="str">
        <f>'3-IDENTIFICACIÓN DEL RIESGO'!G120</f>
        <v>Posibilidad de ocurrencia de prevaricato por vinculación de personal sin cumplimiento de requisitos mínimos en beneficio particular o de un tercero.</v>
      </c>
      <c r="F65" s="500"/>
      <c r="G65" s="501" t="s">
        <v>24</v>
      </c>
      <c r="H65" s="502">
        <f t="shared" si="0"/>
        <v>1</v>
      </c>
      <c r="I65" s="503" t="s">
        <v>45</v>
      </c>
      <c r="J65" s="503" t="s">
        <v>45</v>
      </c>
      <c r="K65" s="503" t="s">
        <v>46</v>
      </c>
      <c r="L65" s="503" t="s">
        <v>46</v>
      </c>
      <c r="M65" s="503" t="s">
        <v>45</v>
      </c>
      <c r="N65" s="503" t="s">
        <v>45</v>
      </c>
      <c r="O65" s="503" t="s">
        <v>45</v>
      </c>
      <c r="P65" s="503" t="s">
        <v>46</v>
      </c>
      <c r="Q65" s="503" t="s">
        <v>46</v>
      </c>
      <c r="R65" s="503" t="s">
        <v>46</v>
      </c>
      <c r="S65" s="503" t="s">
        <v>45</v>
      </c>
      <c r="T65" s="503" t="s">
        <v>45</v>
      </c>
      <c r="U65" s="503" t="s">
        <v>46</v>
      </c>
      <c r="V65" s="503" t="s">
        <v>46</v>
      </c>
      <c r="W65" s="503" t="s">
        <v>46</v>
      </c>
      <c r="X65" s="503" t="s">
        <v>46</v>
      </c>
      <c r="Y65" s="503" t="s">
        <v>46</v>
      </c>
      <c r="Z65" s="503" t="s">
        <v>45</v>
      </c>
      <c r="AA65" s="503" t="s">
        <v>46</v>
      </c>
      <c r="AB65" s="504">
        <f t="shared" si="5"/>
        <v>8</v>
      </c>
      <c r="AC65" s="505" t="str">
        <f t="shared" si="6"/>
        <v>Mayor</v>
      </c>
      <c r="AD65" s="505">
        <f t="shared" si="3"/>
        <v>4</v>
      </c>
      <c r="AE65" s="506" t="str">
        <f t="shared" si="7"/>
        <v>Alto</v>
      </c>
      <c r="AF65" s="507" t="s">
        <v>69</v>
      </c>
    </row>
    <row r="66" spans="2:32" s="67" customFormat="1" ht="25.5" x14ac:dyDescent="0.25">
      <c r="B66" s="431"/>
      <c r="C66" s="432"/>
      <c r="D66" s="514"/>
      <c r="E66" s="499" t="str">
        <f>'3-IDENTIFICACIÓN DEL RIESGO'!G122</f>
        <v>Riesgo 2</v>
      </c>
      <c r="F66" s="500"/>
      <c r="G66" s="501"/>
      <c r="H66" s="502" t="b">
        <f t="shared" si="0"/>
        <v>0</v>
      </c>
      <c r="I66" s="503"/>
      <c r="J66" s="503"/>
      <c r="K66" s="503"/>
      <c r="L66" s="503"/>
      <c r="M66" s="503"/>
      <c r="N66" s="503"/>
      <c r="O66" s="503"/>
      <c r="P66" s="503"/>
      <c r="Q66" s="503"/>
      <c r="R66" s="503"/>
      <c r="S66" s="503"/>
      <c r="T66" s="503"/>
      <c r="U66" s="503"/>
      <c r="V66" s="503"/>
      <c r="W66" s="503"/>
      <c r="X66" s="503"/>
      <c r="Y66" s="503"/>
      <c r="Z66" s="503"/>
      <c r="AA66" s="503"/>
      <c r="AB66" s="504">
        <f t="shared" si="5"/>
        <v>0</v>
      </c>
      <c r="AC66" s="505" t="str">
        <f t="shared" si="6"/>
        <v>Moderado</v>
      </c>
      <c r="AD66" s="505">
        <f t="shared" si="3"/>
        <v>3</v>
      </c>
      <c r="AE66" s="506" t="b">
        <f t="shared" si="7"/>
        <v>0</v>
      </c>
      <c r="AF66" s="507" t="s">
        <v>69</v>
      </c>
    </row>
    <row r="67" spans="2:32" s="67" customFormat="1" ht="30.75" customHeight="1" x14ac:dyDescent="0.25">
      <c r="B67" s="431"/>
      <c r="C67" s="432"/>
      <c r="D67" s="514"/>
      <c r="E67" s="499" t="str">
        <f>'3-IDENTIFICACIÓN DEL RIESGO'!G124</f>
        <v>Riesgo 3</v>
      </c>
      <c r="F67" s="500"/>
      <c r="G67" s="501"/>
      <c r="H67" s="502" t="b">
        <f t="shared" si="0"/>
        <v>0</v>
      </c>
      <c r="I67" s="503"/>
      <c r="J67" s="503"/>
      <c r="K67" s="503"/>
      <c r="L67" s="503"/>
      <c r="M67" s="503"/>
      <c r="N67" s="503"/>
      <c r="O67" s="503"/>
      <c r="P67" s="503"/>
      <c r="Q67" s="503"/>
      <c r="R67" s="503"/>
      <c r="S67" s="503"/>
      <c r="T67" s="503"/>
      <c r="U67" s="503"/>
      <c r="V67" s="503"/>
      <c r="W67" s="503"/>
      <c r="X67" s="503"/>
      <c r="Y67" s="503"/>
      <c r="Z67" s="503"/>
      <c r="AA67" s="503"/>
      <c r="AB67" s="504">
        <f t="shared" si="5"/>
        <v>0</v>
      </c>
      <c r="AC67" s="505" t="str">
        <f t="shared" si="6"/>
        <v>Moderado</v>
      </c>
      <c r="AD67" s="505">
        <f t="shared" si="3"/>
        <v>3</v>
      </c>
      <c r="AE67" s="506" t="b">
        <f t="shared" si="7"/>
        <v>0</v>
      </c>
      <c r="AF67" s="507" t="s">
        <v>69</v>
      </c>
    </row>
    <row r="68" spans="2:32" s="67" customFormat="1" ht="25.5" x14ac:dyDescent="0.25">
      <c r="B68" s="431"/>
      <c r="C68" s="432"/>
      <c r="D68" s="514"/>
      <c r="E68" s="499" t="str">
        <f>'3-IDENTIFICACIÓN DEL RIESGO'!G126</f>
        <v>Riesgo 4</v>
      </c>
      <c r="F68" s="500"/>
      <c r="G68" s="501"/>
      <c r="H68" s="502" t="b">
        <f t="shared" si="0"/>
        <v>0</v>
      </c>
      <c r="I68" s="503"/>
      <c r="J68" s="503"/>
      <c r="K68" s="503"/>
      <c r="L68" s="503"/>
      <c r="M68" s="503"/>
      <c r="N68" s="503"/>
      <c r="O68" s="503"/>
      <c r="P68" s="503"/>
      <c r="Q68" s="503"/>
      <c r="R68" s="503"/>
      <c r="S68" s="503"/>
      <c r="T68" s="503"/>
      <c r="U68" s="503"/>
      <c r="V68" s="503"/>
      <c r="W68" s="503"/>
      <c r="X68" s="503"/>
      <c r="Y68" s="503"/>
      <c r="Z68" s="503"/>
      <c r="AA68" s="503"/>
      <c r="AB68" s="504">
        <f t="shared" si="5"/>
        <v>0</v>
      </c>
      <c r="AC68" s="505" t="str">
        <f t="shared" si="6"/>
        <v>Moderado</v>
      </c>
      <c r="AD68" s="505">
        <f t="shared" si="3"/>
        <v>3</v>
      </c>
      <c r="AE68" s="506" t="b">
        <f t="shared" si="7"/>
        <v>0</v>
      </c>
      <c r="AF68" s="507" t="s">
        <v>69</v>
      </c>
    </row>
    <row r="69" spans="2:32" s="67" customFormat="1" ht="25.5" x14ac:dyDescent="0.25">
      <c r="B69" s="433"/>
      <c r="C69" s="434"/>
      <c r="D69" s="515"/>
      <c r="E69" s="499" t="str">
        <f>'3-IDENTIFICACIÓN DEL RIESGO'!G128</f>
        <v>Riesgo 5</v>
      </c>
      <c r="F69" s="500"/>
      <c r="G69" s="501"/>
      <c r="H69" s="502" t="b">
        <f t="shared" si="0"/>
        <v>0</v>
      </c>
      <c r="I69" s="503"/>
      <c r="J69" s="503"/>
      <c r="K69" s="503"/>
      <c r="L69" s="503"/>
      <c r="M69" s="503"/>
      <c r="N69" s="503"/>
      <c r="O69" s="503"/>
      <c r="P69" s="503"/>
      <c r="Q69" s="503"/>
      <c r="R69" s="503"/>
      <c r="S69" s="503"/>
      <c r="T69" s="503"/>
      <c r="U69" s="503"/>
      <c r="V69" s="503"/>
      <c r="W69" s="503"/>
      <c r="X69" s="503"/>
      <c r="Y69" s="503"/>
      <c r="Z69" s="503"/>
      <c r="AA69" s="503"/>
      <c r="AB69" s="504">
        <f t="shared" si="5"/>
        <v>0</v>
      </c>
      <c r="AC69" s="505" t="str">
        <f t="shared" si="6"/>
        <v>Moderado</v>
      </c>
      <c r="AD69" s="505">
        <f t="shared" si="3"/>
        <v>3</v>
      </c>
      <c r="AE69" s="506" t="b">
        <f t="shared" si="7"/>
        <v>0</v>
      </c>
      <c r="AF69" s="507" t="s">
        <v>69</v>
      </c>
    </row>
    <row r="70" spans="2:32" s="67" customFormat="1" ht="66" customHeight="1" x14ac:dyDescent="0.25">
      <c r="B70" s="429" t="str">
        <f>'3-IDENTIFICACIÓN DEL RIESGO'!B130</f>
        <v>Apoyo Jurídico</v>
      </c>
      <c r="C70" s="430"/>
      <c r="D70" s="513" t="str">
        <f>'3-IDENTIFICACIÓN DEL RIESGO'!E130</f>
        <v>1. Oficina Jurídica</v>
      </c>
      <c r="E70" s="499" t="str">
        <f>'3-IDENTIFICACIÓN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F70" s="500"/>
      <c r="G70" s="501" t="s">
        <v>22</v>
      </c>
      <c r="H70" s="502">
        <f t="shared" si="0"/>
        <v>3</v>
      </c>
      <c r="I70" s="503" t="s">
        <v>45</v>
      </c>
      <c r="J70" s="503" t="s">
        <v>45</v>
      </c>
      <c r="K70" s="503" t="s">
        <v>45</v>
      </c>
      <c r="L70" s="503" t="s">
        <v>45</v>
      </c>
      <c r="M70" s="503" t="s">
        <v>45</v>
      </c>
      <c r="N70" s="503" t="s">
        <v>45</v>
      </c>
      <c r="O70" s="503" t="s">
        <v>46</v>
      </c>
      <c r="P70" s="503" t="s">
        <v>46</v>
      </c>
      <c r="Q70" s="503" t="s">
        <v>46</v>
      </c>
      <c r="R70" s="503" t="s">
        <v>46</v>
      </c>
      <c r="S70" s="503" t="s">
        <v>46</v>
      </c>
      <c r="T70" s="503" t="s">
        <v>46</v>
      </c>
      <c r="U70" s="503" t="s">
        <v>46</v>
      </c>
      <c r="V70" s="503" t="s">
        <v>46</v>
      </c>
      <c r="W70" s="503" t="s">
        <v>46</v>
      </c>
      <c r="X70" s="503" t="s">
        <v>46</v>
      </c>
      <c r="Y70" s="503" t="s">
        <v>46</v>
      </c>
      <c r="Z70" s="503" t="s">
        <v>46</v>
      </c>
      <c r="AA70" s="503" t="s">
        <v>46</v>
      </c>
      <c r="AB70" s="504">
        <f t="shared" si="5"/>
        <v>6</v>
      </c>
      <c r="AC70" s="505" t="str">
        <f t="shared" si="6"/>
        <v>Mayor</v>
      </c>
      <c r="AD70" s="505">
        <f t="shared" si="3"/>
        <v>4</v>
      </c>
      <c r="AE70" s="506" t="str">
        <f t="shared" si="7"/>
        <v>Extremo</v>
      </c>
      <c r="AF70" s="507" t="s">
        <v>69</v>
      </c>
    </row>
    <row r="71" spans="2:32" s="67" customFormat="1" ht="68.25" customHeight="1" x14ac:dyDescent="0.25">
      <c r="B71" s="431"/>
      <c r="C71" s="432"/>
      <c r="D71" s="514"/>
      <c r="E71" s="499" t="str">
        <f>'3-IDENTIFICACIÓN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F71" s="500"/>
      <c r="G71" s="501" t="s">
        <v>22</v>
      </c>
      <c r="H71" s="502">
        <f t="shared" si="0"/>
        <v>3</v>
      </c>
      <c r="I71" s="503" t="s">
        <v>45</v>
      </c>
      <c r="J71" s="503" t="s">
        <v>45</v>
      </c>
      <c r="K71" s="503" t="s">
        <v>45</v>
      </c>
      <c r="L71" s="503" t="s">
        <v>45</v>
      </c>
      <c r="M71" s="503" t="s">
        <v>45</v>
      </c>
      <c r="N71" s="503" t="s">
        <v>45</v>
      </c>
      <c r="O71" s="503" t="s">
        <v>45</v>
      </c>
      <c r="P71" s="503" t="s">
        <v>46</v>
      </c>
      <c r="Q71" s="503" t="s">
        <v>46</v>
      </c>
      <c r="R71" s="503" t="s">
        <v>45</v>
      </c>
      <c r="S71" s="503" t="s">
        <v>45</v>
      </c>
      <c r="T71" s="503" t="s">
        <v>45</v>
      </c>
      <c r="U71" s="503" t="s">
        <v>45</v>
      </c>
      <c r="V71" s="503" t="s">
        <v>45</v>
      </c>
      <c r="W71" s="503" t="s">
        <v>45</v>
      </c>
      <c r="X71" s="503" t="s">
        <v>46</v>
      </c>
      <c r="Y71" s="503" t="s">
        <v>45</v>
      </c>
      <c r="Z71" s="503" t="s">
        <v>45</v>
      </c>
      <c r="AA71" s="503" t="s">
        <v>46</v>
      </c>
      <c r="AB71" s="504">
        <f t="shared" si="5"/>
        <v>15</v>
      </c>
      <c r="AC71" s="505" t="str">
        <f t="shared" si="6"/>
        <v>Catastrófico</v>
      </c>
      <c r="AD71" s="505">
        <f t="shared" si="3"/>
        <v>5</v>
      </c>
      <c r="AE71" s="506" t="str">
        <f t="shared" si="7"/>
        <v>Extremo</v>
      </c>
      <c r="AF71" s="507" t="s">
        <v>69</v>
      </c>
    </row>
    <row r="72" spans="2:32" s="67" customFormat="1" ht="26.25" customHeight="1" x14ac:dyDescent="0.25">
      <c r="B72" s="431"/>
      <c r="C72" s="432"/>
      <c r="D72" s="514"/>
      <c r="E72" s="499" t="str">
        <f>'3-IDENTIFICACIÓN DEL RIESGO'!G134</f>
        <v>Riesgo 3</v>
      </c>
      <c r="F72" s="500"/>
      <c r="G72" s="501"/>
      <c r="H72" s="502" t="b">
        <f t="shared" si="0"/>
        <v>0</v>
      </c>
      <c r="I72" s="503"/>
      <c r="J72" s="503"/>
      <c r="K72" s="503"/>
      <c r="L72" s="503"/>
      <c r="M72" s="503"/>
      <c r="N72" s="503"/>
      <c r="O72" s="503"/>
      <c r="P72" s="503"/>
      <c r="Q72" s="503"/>
      <c r="R72" s="503"/>
      <c r="S72" s="503"/>
      <c r="T72" s="503"/>
      <c r="U72" s="503"/>
      <c r="V72" s="503"/>
      <c r="W72" s="503"/>
      <c r="X72" s="503"/>
      <c r="Y72" s="503"/>
      <c r="Z72" s="503"/>
      <c r="AA72" s="503"/>
      <c r="AB72" s="504">
        <f t="shared" si="5"/>
        <v>0</v>
      </c>
      <c r="AC72" s="505" t="str">
        <f t="shared" si="6"/>
        <v>Moderado</v>
      </c>
      <c r="AD72" s="505">
        <f t="shared" si="3"/>
        <v>3</v>
      </c>
      <c r="AE72" s="506" t="b">
        <f t="shared" si="7"/>
        <v>0</v>
      </c>
      <c r="AF72" s="507" t="s">
        <v>69</v>
      </c>
    </row>
    <row r="73" spans="2:32" s="67" customFormat="1" ht="27" customHeight="1" x14ac:dyDescent="0.25">
      <c r="B73" s="431"/>
      <c r="C73" s="432"/>
      <c r="D73" s="514"/>
      <c r="E73" s="499" t="str">
        <f>'3-IDENTIFICACIÓN DEL RIESGO'!G136</f>
        <v>Riesgo 4</v>
      </c>
      <c r="F73" s="500"/>
      <c r="G73" s="501"/>
      <c r="H73" s="502" t="b">
        <f t="shared" si="0"/>
        <v>0</v>
      </c>
      <c r="I73" s="503"/>
      <c r="J73" s="503"/>
      <c r="K73" s="503"/>
      <c r="L73" s="503"/>
      <c r="M73" s="503"/>
      <c r="N73" s="503"/>
      <c r="O73" s="503"/>
      <c r="P73" s="503"/>
      <c r="Q73" s="503"/>
      <c r="R73" s="503"/>
      <c r="S73" s="503"/>
      <c r="T73" s="503"/>
      <c r="U73" s="503"/>
      <c r="V73" s="503"/>
      <c r="W73" s="503"/>
      <c r="X73" s="503"/>
      <c r="Y73" s="503"/>
      <c r="Z73" s="503"/>
      <c r="AA73" s="503"/>
      <c r="AB73" s="504">
        <f t="shared" si="5"/>
        <v>0</v>
      </c>
      <c r="AC73" s="505" t="str">
        <f t="shared" si="6"/>
        <v>Moderado</v>
      </c>
      <c r="AD73" s="505">
        <f t="shared" si="3"/>
        <v>3</v>
      </c>
      <c r="AE73" s="506" t="b">
        <f t="shared" si="7"/>
        <v>0</v>
      </c>
      <c r="AF73" s="507" t="s">
        <v>69</v>
      </c>
    </row>
    <row r="74" spans="2:32" s="67" customFormat="1" ht="25.5" x14ac:dyDescent="0.25">
      <c r="B74" s="433"/>
      <c r="C74" s="434"/>
      <c r="D74" s="515"/>
      <c r="E74" s="499" t="str">
        <f>'3-IDENTIFICACIÓN DEL RIESGO'!G138</f>
        <v>Riesgo 5</v>
      </c>
      <c r="F74" s="500"/>
      <c r="G74" s="501"/>
      <c r="H74" s="502" t="b">
        <f t="shared" si="0"/>
        <v>0</v>
      </c>
      <c r="I74" s="503"/>
      <c r="J74" s="503"/>
      <c r="K74" s="503"/>
      <c r="L74" s="503"/>
      <c r="M74" s="503"/>
      <c r="N74" s="503"/>
      <c r="O74" s="503"/>
      <c r="P74" s="503"/>
      <c r="Q74" s="503"/>
      <c r="R74" s="503"/>
      <c r="S74" s="503"/>
      <c r="T74" s="503"/>
      <c r="U74" s="503"/>
      <c r="V74" s="503"/>
      <c r="W74" s="503"/>
      <c r="X74" s="503"/>
      <c r="Y74" s="503"/>
      <c r="Z74" s="503"/>
      <c r="AA74" s="503"/>
      <c r="AB74" s="504">
        <f t="shared" si="5"/>
        <v>0</v>
      </c>
      <c r="AC74" s="505" t="str">
        <f t="shared" si="6"/>
        <v>Moderado</v>
      </c>
      <c r="AD74" s="505">
        <f t="shared" si="3"/>
        <v>3</v>
      </c>
      <c r="AE74" s="506" t="b">
        <f t="shared" si="7"/>
        <v>0</v>
      </c>
      <c r="AF74" s="507" t="s">
        <v>69</v>
      </c>
    </row>
    <row r="75" spans="2:32" s="67" customFormat="1" ht="25.5" x14ac:dyDescent="0.25">
      <c r="B75" s="429" t="str">
        <f>'3-IDENTIFICACIÓN DEL RIESGO'!B140</f>
        <v>Adquisición de Bienes y Servicios</v>
      </c>
      <c r="C75" s="430"/>
      <c r="D75" s="513" t="str">
        <f>'3-IDENTIFICACIÓN DEL RIESGO'!E140</f>
        <v>1. Subdirección Administrativa y Financiera.
2. Secretaría General.</v>
      </c>
      <c r="E75" s="499" t="str">
        <f>'3-IDENTIFICACIÓN DEL RIESGO'!G140</f>
        <v>Posibilidad de ocurrencia de celebración indebida de contratos en la adquisición de bienes y servicios de la ANT</v>
      </c>
      <c r="F75" s="500"/>
      <c r="G75" s="501" t="s">
        <v>18</v>
      </c>
      <c r="H75" s="502">
        <f t="shared" si="0"/>
        <v>4</v>
      </c>
      <c r="I75" s="503" t="s">
        <v>45</v>
      </c>
      <c r="J75" s="503" t="s">
        <v>45</v>
      </c>
      <c r="K75" s="503" t="s">
        <v>45</v>
      </c>
      <c r="L75" s="503" t="s">
        <v>46</v>
      </c>
      <c r="M75" s="503" t="s">
        <v>45</v>
      </c>
      <c r="N75" s="503" t="s">
        <v>45</v>
      </c>
      <c r="O75" s="503" t="s">
        <v>45</v>
      </c>
      <c r="P75" s="503" t="s">
        <v>46</v>
      </c>
      <c r="Q75" s="503" t="s">
        <v>46</v>
      </c>
      <c r="R75" s="503" t="s">
        <v>45</v>
      </c>
      <c r="S75" s="503" t="s">
        <v>45</v>
      </c>
      <c r="T75" s="503" t="s">
        <v>45</v>
      </c>
      <c r="U75" s="503" t="s">
        <v>45</v>
      </c>
      <c r="V75" s="503" t="s">
        <v>45</v>
      </c>
      <c r="W75" s="503" t="s">
        <v>46</v>
      </c>
      <c r="X75" s="503" t="s">
        <v>46</v>
      </c>
      <c r="Y75" s="503" t="s">
        <v>46</v>
      </c>
      <c r="Z75" s="503" t="s">
        <v>45</v>
      </c>
      <c r="AA75" s="503" t="s">
        <v>46</v>
      </c>
      <c r="AB75" s="504">
        <f t="shared" si="5"/>
        <v>12</v>
      </c>
      <c r="AC75" s="505" t="str">
        <f t="shared" si="6"/>
        <v>Catastrófico</v>
      </c>
      <c r="AD75" s="505">
        <f t="shared" si="3"/>
        <v>5</v>
      </c>
      <c r="AE75" s="506" t="str">
        <f t="shared" si="7"/>
        <v>Extremo</v>
      </c>
      <c r="AF75" s="507" t="s">
        <v>69</v>
      </c>
    </row>
    <row r="76" spans="2:32" s="67" customFormat="1" ht="25.5" x14ac:dyDescent="0.25">
      <c r="B76" s="431"/>
      <c r="C76" s="432"/>
      <c r="D76" s="514"/>
      <c r="E76" s="499" t="str">
        <f>'3-IDENTIFICACIÓN DEL RIESGO'!G142</f>
        <v>Riesgo 2</v>
      </c>
      <c r="F76" s="500"/>
      <c r="G76" s="501"/>
      <c r="H76" s="502" t="b">
        <f t="shared" ref="H76:H89" si="8">IF(G76="Casi Seguro",5,IF(G76="Probable",4,IF(G76="Posible",3,IF(G76="Improbable",2,IF(G76="Rara Vez",1)))))</f>
        <v>0</v>
      </c>
      <c r="I76" s="503"/>
      <c r="J76" s="503"/>
      <c r="K76" s="503"/>
      <c r="L76" s="503"/>
      <c r="M76" s="503"/>
      <c r="N76" s="503"/>
      <c r="O76" s="503"/>
      <c r="P76" s="503"/>
      <c r="Q76" s="503"/>
      <c r="R76" s="503"/>
      <c r="S76" s="503"/>
      <c r="T76" s="503"/>
      <c r="U76" s="503"/>
      <c r="V76" s="503"/>
      <c r="W76" s="503"/>
      <c r="X76" s="503"/>
      <c r="Y76" s="503"/>
      <c r="Z76" s="503"/>
      <c r="AA76" s="503"/>
      <c r="AB76" s="504">
        <f t="shared" si="5"/>
        <v>0</v>
      </c>
      <c r="AC76" s="505" t="str">
        <f t="shared" si="6"/>
        <v>Moderado</v>
      </c>
      <c r="AD76" s="505">
        <f t="shared" ref="AD76:AD89" si="9">IF(AC76="Catastrófico",5,IF(AC76="Mayor",4,IF(AC76="Moderado",3)))</f>
        <v>3</v>
      </c>
      <c r="AE76" s="506" t="b">
        <f t="shared" si="7"/>
        <v>0</v>
      </c>
      <c r="AF76" s="507" t="s">
        <v>69</v>
      </c>
    </row>
    <row r="77" spans="2:32" s="67" customFormat="1" ht="25.5" x14ac:dyDescent="0.25">
      <c r="B77" s="431"/>
      <c r="C77" s="432"/>
      <c r="D77" s="514"/>
      <c r="E77" s="499" t="str">
        <f>'3-IDENTIFICACIÓN DEL RIESGO'!G144</f>
        <v>Riesgo 3</v>
      </c>
      <c r="F77" s="500"/>
      <c r="G77" s="501"/>
      <c r="H77" s="502" t="b">
        <f t="shared" si="8"/>
        <v>0</v>
      </c>
      <c r="I77" s="503"/>
      <c r="J77" s="503"/>
      <c r="K77" s="503"/>
      <c r="L77" s="503"/>
      <c r="M77" s="503"/>
      <c r="N77" s="503"/>
      <c r="O77" s="503"/>
      <c r="P77" s="503"/>
      <c r="Q77" s="503"/>
      <c r="R77" s="503"/>
      <c r="S77" s="503"/>
      <c r="T77" s="503"/>
      <c r="U77" s="503"/>
      <c r="V77" s="503"/>
      <c r="W77" s="503"/>
      <c r="X77" s="503"/>
      <c r="Y77" s="503"/>
      <c r="Z77" s="503"/>
      <c r="AA77" s="503"/>
      <c r="AB77" s="504">
        <f t="shared" si="5"/>
        <v>0</v>
      </c>
      <c r="AC77" s="505" t="str">
        <f t="shared" si="6"/>
        <v>Moderado</v>
      </c>
      <c r="AD77" s="505">
        <f t="shared" si="9"/>
        <v>3</v>
      </c>
      <c r="AE77" s="506" t="b">
        <f t="shared" si="7"/>
        <v>0</v>
      </c>
      <c r="AF77" s="507" t="s">
        <v>69</v>
      </c>
    </row>
    <row r="78" spans="2:32" s="67" customFormat="1" ht="25.5" x14ac:dyDescent="0.25">
      <c r="B78" s="431"/>
      <c r="C78" s="432"/>
      <c r="D78" s="514"/>
      <c r="E78" s="499" t="str">
        <f>'3-IDENTIFICACIÓN DEL RIESGO'!G146</f>
        <v>Riesgo 4</v>
      </c>
      <c r="F78" s="500"/>
      <c r="G78" s="501"/>
      <c r="H78" s="502" t="b">
        <f t="shared" si="8"/>
        <v>0</v>
      </c>
      <c r="I78" s="503"/>
      <c r="J78" s="503"/>
      <c r="K78" s="503"/>
      <c r="L78" s="503"/>
      <c r="M78" s="503"/>
      <c r="N78" s="503"/>
      <c r="O78" s="503"/>
      <c r="P78" s="503"/>
      <c r="Q78" s="503"/>
      <c r="R78" s="503"/>
      <c r="S78" s="503"/>
      <c r="T78" s="503"/>
      <c r="U78" s="503"/>
      <c r="V78" s="503"/>
      <c r="W78" s="503"/>
      <c r="X78" s="503"/>
      <c r="Y78" s="503"/>
      <c r="Z78" s="503"/>
      <c r="AA78" s="503"/>
      <c r="AB78" s="504">
        <f t="shared" si="5"/>
        <v>0</v>
      </c>
      <c r="AC78" s="505" t="str">
        <f t="shared" si="6"/>
        <v>Moderado</v>
      </c>
      <c r="AD78" s="505">
        <f t="shared" si="9"/>
        <v>3</v>
      </c>
      <c r="AE78" s="506" t="b">
        <f t="shared" si="7"/>
        <v>0</v>
      </c>
      <c r="AF78" s="507" t="s">
        <v>69</v>
      </c>
    </row>
    <row r="79" spans="2:32" s="67" customFormat="1" ht="25.5" x14ac:dyDescent="0.25">
      <c r="B79" s="433"/>
      <c r="C79" s="434"/>
      <c r="D79" s="515"/>
      <c r="E79" s="499" t="str">
        <f>'3-IDENTIFICACIÓN DEL RIESGO'!G148</f>
        <v>Riesgo 5</v>
      </c>
      <c r="F79" s="500"/>
      <c r="G79" s="501"/>
      <c r="H79" s="502" t="b">
        <f t="shared" si="8"/>
        <v>0</v>
      </c>
      <c r="I79" s="503"/>
      <c r="J79" s="503"/>
      <c r="K79" s="503"/>
      <c r="L79" s="503"/>
      <c r="M79" s="503"/>
      <c r="N79" s="503"/>
      <c r="O79" s="503"/>
      <c r="P79" s="503"/>
      <c r="Q79" s="503"/>
      <c r="R79" s="503"/>
      <c r="S79" s="503"/>
      <c r="T79" s="503"/>
      <c r="U79" s="503"/>
      <c r="V79" s="503"/>
      <c r="W79" s="503"/>
      <c r="X79" s="503"/>
      <c r="Y79" s="503"/>
      <c r="Z79" s="503"/>
      <c r="AA79" s="503"/>
      <c r="AB79" s="504">
        <f t="shared" si="5"/>
        <v>0</v>
      </c>
      <c r="AC79" s="505" t="str">
        <f t="shared" si="6"/>
        <v>Moderado</v>
      </c>
      <c r="AD79" s="505">
        <f t="shared" si="9"/>
        <v>3</v>
      </c>
      <c r="AE79" s="506" t="b">
        <f t="shared" si="7"/>
        <v>0</v>
      </c>
      <c r="AF79" s="507" t="s">
        <v>69</v>
      </c>
    </row>
    <row r="80" spans="2:32" s="67" customFormat="1" ht="25.5" x14ac:dyDescent="0.25">
      <c r="B80" s="429" t="str">
        <f>'3-IDENTIFICACIÓN DEL RIESGO'!B150</f>
        <v>Administración de Bienes y Servicios</v>
      </c>
      <c r="C80" s="430"/>
      <c r="D80" s="513" t="str">
        <f>'3-IDENTIFICACIÓN DEL RIESGO'!E150</f>
        <v>1. Subdirección Administrativa y Financiera.
2. Secretaría General.</v>
      </c>
      <c r="E80" s="499" t="str">
        <f>'3-IDENTIFICACIÓN DEL RIESGO'!G150</f>
        <v>Posibilidad de incurrir en peculado con los bienes devolutivos de la Agencia Nacional de Tierras.</v>
      </c>
      <c r="F80" s="500"/>
      <c r="G80" s="501" t="s">
        <v>18</v>
      </c>
      <c r="H80" s="502">
        <f t="shared" si="8"/>
        <v>4</v>
      </c>
      <c r="I80" s="503" t="s">
        <v>45</v>
      </c>
      <c r="J80" s="503" t="s">
        <v>45</v>
      </c>
      <c r="K80" s="503" t="s">
        <v>45</v>
      </c>
      <c r="L80" s="503" t="s">
        <v>46</v>
      </c>
      <c r="M80" s="503" t="s">
        <v>45</v>
      </c>
      <c r="N80" s="503" t="s">
        <v>45</v>
      </c>
      <c r="O80" s="503" t="s">
        <v>45</v>
      </c>
      <c r="P80" s="503" t="s">
        <v>46</v>
      </c>
      <c r="Q80" s="503" t="s">
        <v>46</v>
      </c>
      <c r="R80" s="503" t="s">
        <v>45</v>
      </c>
      <c r="S80" s="503" t="s">
        <v>45</v>
      </c>
      <c r="T80" s="503" t="s">
        <v>45</v>
      </c>
      <c r="U80" s="503" t="s">
        <v>45</v>
      </c>
      <c r="V80" s="503" t="s">
        <v>45</v>
      </c>
      <c r="W80" s="503" t="s">
        <v>46</v>
      </c>
      <c r="X80" s="503" t="s">
        <v>46</v>
      </c>
      <c r="Y80" s="503" t="s">
        <v>46</v>
      </c>
      <c r="Z80" s="503" t="s">
        <v>46</v>
      </c>
      <c r="AA80" s="503" t="s">
        <v>46</v>
      </c>
      <c r="AB80" s="504">
        <f t="shared" si="5"/>
        <v>11</v>
      </c>
      <c r="AC80" s="505" t="str">
        <f t="shared" si="6"/>
        <v>Mayor</v>
      </c>
      <c r="AD80" s="505">
        <f t="shared" si="9"/>
        <v>4</v>
      </c>
      <c r="AE80" s="506" t="str">
        <f t="shared" si="7"/>
        <v>Extremo</v>
      </c>
      <c r="AF80" s="507" t="s">
        <v>69</v>
      </c>
    </row>
    <row r="81" spans="2:32" s="67" customFormat="1" ht="25.5" x14ac:dyDescent="0.25">
      <c r="B81" s="431"/>
      <c r="C81" s="432"/>
      <c r="D81" s="514"/>
      <c r="E81" s="499" t="str">
        <f>'3-IDENTIFICACIÓN DEL RIESGO'!G152</f>
        <v>Riesgo 2</v>
      </c>
      <c r="F81" s="500"/>
      <c r="G81" s="501"/>
      <c r="H81" s="502" t="b">
        <f t="shared" si="8"/>
        <v>0</v>
      </c>
      <c r="I81" s="503"/>
      <c r="J81" s="503"/>
      <c r="K81" s="503"/>
      <c r="L81" s="503"/>
      <c r="M81" s="503"/>
      <c r="N81" s="503"/>
      <c r="O81" s="503"/>
      <c r="P81" s="503"/>
      <c r="Q81" s="503"/>
      <c r="R81" s="503"/>
      <c r="S81" s="503"/>
      <c r="T81" s="503"/>
      <c r="U81" s="503"/>
      <c r="V81" s="503"/>
      <c r="W81" s="503"/>
      <c r="X81" s="503"/>
      <c r="Y81" s="503"/>
      <c r="Z81" s="503"/>
      <c r="AA81" s="503"/>
      <c r="AB81" s="504">
        <f t="shared" si="5"/>
        <v>0</v>
      </c>
      <c r="AC81" s="505" t="str">
        <f t="shared" si="6"/>
        <v>Moderado</v>
      </c>
      <c r="AD81" s="505">
        <f t="shared" si="9"/>
        <v>3</v>
      </c>
      <c r="AE81" s="506" t="b">
        <f t="shared" si="7"/>
        <v>0</v>
      </c>
      <c r="AF81" s="507" t="s">
        <v>69</v>
      </c>
    </row>
    <row r="82" spans="2:32" s="67" customFormat="1" ht="25.5" x14ac:dyDescent="0.25">
      <c r="B82" s="431"/>
      <c r="C82" s="432"/>
      <c r="D82" s="514"/>
      <c r="E82" s="499" t="str">
        <f>'3-IDENTIFICACIÓN DEL RIESGO'!G154</f>
        <v>Riesgo 3</v>
      </c>
      <c r="F82" s="500"/>
      <c r="G82" s="501"/>
      <c r="H82" s="502" t="b">
        <f t="shared" si="8"/>
        <v>0</v>
      </c>
      <c r="I82" s="503"/>
      <c r="J82" s="503"/>
      <c r="K82" s="503"/>
      <c r="L82" s="503"/>
      <c r="M82" s="503"/>
      <c r="N82" s="503"/>
      <c r="O82" s="503"/>
      <c r="P82" s="503"/>
      <c r="Q82" s="503"/>
      <c r="R82" s="503"/>
      <c r="S82" s="503"/>
      <c r="T82" s="503"/>
      <c r="U82" s="503"/>
      <c r="V82" s="503"/>
      <c r="W82" s="503"/>
      <c r="X82" s="503"/>
      <c r="Y82" s="503"/>
      <c r="Z82" s="503"/>
      <c r="AA82" s="503"/>
      <c r="AB82" s="504">
        <f t="shared" si="5"/>
        <v>0</v>
      </c>
      <c r="AC82" s="505" t="str">
        <f t="shared" si="6"/>
        <v>Moderado</v>
      </c>
      <c r="AD82" s="505">
        <f t="shared" si="9"/>
        <v>3</v>
      </c>
      <c r="AE82" s="506" t="b">
        <f t="shared" si="7"/>
        <v>0</v>
      </c>
      <c r="AF82" s="507" t="s">
        <v>69</v>
      </c>
    </row>
    <row r="83" spans="2:32" s="67" customFormat="1" ht="25.5" x14ac:dyDescent="0.25">
      <c r="B83" s="431"/>
      <c r="C83" s="432"/>
      <c r="D83" s="514"/>
      <c r="E83" s="499" t="str">
        <f>'3-IDENTIFICACIÓN DEL RIESGO'!G156</f>
        <v>Riesgo 4</v>
      </c>
      <c r="F83" s="500"/>
      <c r="G83" s="501"/>
      <c r="H83" s="502" t="b">
        <f t="shared" si="8"/>
        <v>0</v>
      </c>
      <c r="I83" s="503"/>
      <c r="J83" s="503"/>
      <c r="K83" s="503"/>
      <c r="L83" s="503"/>
      <c r="M83" s="503"/>
      <c r="N83" s="503"/>
      <c r="O83" s="503"/>
      <c r="P83" s="503"/>
      <c r="Q83" s="503"/>
      <c r="R83" s="503"/>
      <c r="S83" s="503"/>
      <c r="T83" s="503"/>
      <c r="U83" s="503"/>
      <c r="V83" s="503"/>
      <c r="W83" s="503"/>
      <c r="X83" s="503"/>
      <c r="Y83" s="503"/>
      <c r="Z83" s="503"/>
      <c r="AA83" s="503"/>
      <c r="AB83" s="504">
        <f t="shared" si="5"/>
        <v>0</v>
      </c>
      <c r="AC83" s="505" t="str">
        <f t="shared" si="6"/>
        <v>Moderado</v>
      </c>
      <c r="AD83" s="505">
        <f t="shared" si="9"/>
        <v>3</v>
      </c>
      <c r="AE83" s="506" t="b">
        <f t="shared" si="7"/>
        <v>0</v>
      </c>
      <c r="AF83" s="507" t="s">
        <v>69</v>
      </c>
    </row>
    <row r="84" spans="2:32" s="67" customFormat="1" ht="25.5" x14ac:dyDescent="0.25">
      <c r="B84" s="433"/>
      <c r="C84" s="434"/>
      <c r="D84" s="515"/>
      <c r="E84" s="499" t="str">
        <f>'3-IDENTIFICACIÓN DEL RIESGO'!G158</f>
        <v>Riesgo 5</v>
      </c>
      <c r="F84" s="500"/>
      <c r="G84" s="501"/>
      <c r="H84" s="502" t="b">
        <f t="shared" si="8"/>
        <v>0</v>
      </c>
      <c r="I84" s="503"/>
      <c r="J84" s="503"/>
      <c r="K84" s="503"/>
      <c r="L84" s="503"/>
      <c r="M84" s="503"/>
      <c r="N84" s="503"/>
      <c r="O84" s="503"/>
      <c r="P84" s="503"/>
      <c r="Q84" s="503"/>
      <c r="R84" s="503"/>
      <c r="S84" s="503"/>
      <c r="T84" s="503"/>
      <c r="U84" s="503"/>
      <c r="V84" s="503"/>
      <c r="W84" s="503"/>
      <c r="X84" s="503"/>
      <c r="Y84" s="503"/>
      <c r="Z84" s="503"/>
      <c r="AA84" s="503"/>
      <c r="AB84" s="504">
        <f t="shared" si="5"/>
        <v>0</v>
      </c>
      <c r="AC84" s="505" t="str">
        <f t="shared" si="6"/>
        <v>Moderado</v>
      </c>
      <c r="AD84" s="505">
        <f t="shared" si="9"/>
        <v>3</v>
      </c>
      <c r="AE84" s="506" t="b">
        <f t="shared" si="7"/>
        <v>0</v>
      </c>
      <c r="AF84" s="507" t="s">
        <v>69</v>
      </c>
    </row>
    <row r="85" spans="2:32" s="67" customFormat="1" ht="25.5" x14ac:dyDescent="0.25">
      <c r="B85" s="473" t="str">
        <f>'3-IDENTIFICACIÓN DEL RIESGO'!B160</f>
        <v>Gestión Financiera</v>
      </c>
      <c r="C85" s="473"/>
      <c r="D85" s="518" t="str">
        <f>'3-IDENTIFICACIÓN DEL RIESGO'!E160</f>
        <v xml:space="preserve">1. Secretaría General.
2. Subdirección Administrativa y Financiera.
3. Subdirección de Administracion de Tierras de la Nación.
4. Oficina de Planeación </v>
      </c>
      <c r="E85" s="499" t="str">
        <f>'3-IDENTIFICACIÓN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F85" s="500"/>
      <c r="G85" s="519" t="s">
        <v>24</v>
      </c>
      <c r="H85" s="502">
        <f t="shared" si="8"/>
        <v>1</v>
      </c>
      <c r="I85" s="503" t="s">
        <v>45</v>
      </c>
      <c r="J85" s="503" t="s">
        <v>45</v>
      </c>
      <c r="K85" s="503" t="s">
        <v>46</v>
      </c>
      <c r="L85" s="503" t="s">
        <v>46</v>
      </c>
      <c r="M85" s="503" t="s">
        <v>45</v>
      </c>
      <c r="N85" s="503" t="s">
        <v>45</v>
      </c>
      <c r="O85" s="503" t="s">
        <v>46</v>
      </c>
      <c r="P85" s="503" t="s">
        <v>45</v>
      </c>
      <c r="Q85" s="503" t="s">
        <v>45</v>
      </c>
      <c r="R85" s="503" t="s">
        <v>45</v>
      </c>
      <c r="S85" s="503" t="s">
        <v>45</v>
      </c>
      <c r="T85" s="503" t="s">
        <v>45</v>
      </c>
      <c r="U85" s="503" t="s">
        <v>45</v>
      </c>
      <c r="V85" s="503" t="s">
        <v>45</v>
      </c>
      <c r="W85" s="503" t="s">
        <v>45</v>
      </c>
      <c r="X85" s="503" t="s">
        <v>46</v>
      </c>
      <c r="Y85" s="503" t="s">
        <v>45</v>
      </c>
      <c r="Z85" s="503" t="s">
        <v>45</v>
      </c>
      <c r="AA85" s="503" t="s">
        <v>46</v>
      </c>
      <c r="AB85" s="504">
        <f t="shared" si="5"/>
        <v>14</v>
      </c>
      <c r="AC85" s="505" t="str">
        <f t="shared" si="6"/>
        <v>Catastrófico</v>
      </c>
      <c r="AD85" s="505">
        <f t="shared" si="9"/>
        <v>5</v>
      </c>
      <c r="AE85" s="506" t="str">
        <f t="shared" si="7"/>
        <v>Extremo</v>
      </c>
      <c r="AF85" s="507" t="s">
        <v>69</v>
      </c>
    </row>
    <row r="86" spans="2:32" s="67" customFormat="1" ht="25.5" x14ac:dyDescent="0.25">
      <c r="B86" s="473"/>
      <c r="C86" s="473"/>
      <c r="D86" s="518"/>
      <c r="E86" s="499" t="str">
        <f>'3-IDENTIFICACIÓN DEL RIESGO'!G162</f>
        <v>Riesgo 2</v>
      </c>
      <c r="F86" s="500"/>
      <c r="G86" s="519"/>
      <c r="H86" s="502" t="b">
        <f t="shared" si="8"/>
        <v>0</v>
      </c>
      <c r="I86" s="503"/>
      <c r="J86" s="503"/>
      <c r="K86" s="503"/>
      <c r="L86" s="503"/>
      <c r="M86" s="503"/>
      <c r="N86" s="503"/>
      <c r="O86" s="503"/>
      <c r="P86" s="503"/>
      <c r="Q86" s="503"/>
      <c r="R86" s="503"/>
      <c r="S86" s="503"/>
      <c r="T86" s="503"/>
      <c r="U86" s="503"/>
      <c r="V86" s="503"/>
      <c r="W86" s="503"/>
      <c r="X86" s="503"/>
      <c r="Y86" s="503"/>
      <c r="Z86" s="503"/>
      <c r="AA86" s="503"/>
      <c r="AB86" s="504">
        <f t="shared" si="5"/>
        <v>0</v>
      </c>
      <c r="AC86" s="505" t="str">
        <f t="shared" si="6"/>
        <v>Moderado</v>
      </c>
      <c r="AD86" s="505">
        <f t="shared" si="9"/>
        <v>3</v>
      </c>
      <c r="AE86" s="506" t="b">
        <f t="shared" si="7"/>
        <v>0</v>
      </c>
      <c r="AF86" s="507" t="s">
        <v>69</v>
      </c>
    </row>
    <row r="87" spans="2:32" s="67" customFormat="1" ht="25.5" x14ac:dyDescent="0.25">
      <c r="B87" s="473"/>
      <c r="C87" s="473"/>
      <c r="D87" s="518"/>
      <c r="E87" s="499" t="str">
        <f>'3-IDENTIFICACIÓN DEL RIESGO'!G164</f>
        <v>Riesgo 3</v>
      </c>
      <c r="F87" s="500"/>
      <c r="G87" s="519"/>
      <c r="H87" s="502" t="b">
        <f t="shared" si="8"/>
        <v>0</v>
      </c>
      <c r="I87" s="503"/>
      <c r="J87" s="503"/>
      <c r="K87" s="503"/>
      <c r="L87" s="503"/>
      <c r="M87" s="503"/>
      <c r="N87" s="503"/>
      <c r="O87" s="503"/>
      <c r="P87" s="503"/>
      <c r="Q87" s="503"/>
      <c r="R87" s="503"/>
      <c r="S87" s="503"/>
      <c r="T87" s="503"/>
      <c r="U87" s="503"/>
      <c r="V87" s="503"/>
      <c r="W87" s="503"/>
      <c r="X87" s="503"/>
      <c r="Y87" s="503"/>
      <c r="Z87" s="503"/>
      <c r="AA87" s="503"/>
      <c r="AB87" s="504">
        <f t="shared" ref="AB87:AB91" si="10">COUNTIF(I87:AA87,"SI")</f>
        <v>0</v>
      </c>
      <c r="AC87" s="505" t="str">
        <f t="shared" ref="AC87:AC91" si="11">IF(AB87&lt;6,"Moderado",IF(AB87&lt;12,"Mayor",IF(AB87&lt;20,"Catastrófico")))</f>
        <v>Moderado</v>
      </c>
      <c r="AD87" s="505">
        <f t="shared" si="9"/>
        <v>3</v>
      </c>
      <c r="AE87" s="506" t="b">
        <f t="shared" ref="AE87:AE91" si="12">IF(OR(AND(AC87="Moderado",G87="Rara Vez"),AND(AC87="Moderado",G87="Improbable")),"Moderado",IF(OR(AND(AC87="Mayor",G87="Improbable"),AND(AC87="Mayor",G87="Rara Vez"),AND(AC87="Moderado",G87="Probable"),AND(AC87="Moderado",G87="Posible")),"Alto",IF(OR(AND(AC87="Moderado",G87="Casi Seguro"),AND(AC87="Mayor",G87="Posible"),AND(AC87="Mayor",G87="Probable"),AND(AC87="Mayor",G87="Casi Seguro")),"Extremo",IF(AC87="Catastrófico","Extremo"))))</f>
        <v>0</v>
      </c>
      <c r="AF87" s="507" t="s">
        <v>69</v>
      </c>
    </row>
    <row r="88" spans="2:32" s="67" customFormat="1" ht="25.5" x14ac:dyDescent="0.25">
      <c r="B88" s="473"/>
      <c r="C88" s="473"/>
      <c r="D88" s="518"/>
      <c r="E88" s="499" t="str">
        <f>'3-IDENTIFICACIÓN DEL RIESGO'!G166</f>
        <v>Riesgo 4</v>
      </c>
      <c r="F88" s="500"/>
      <c r="G88" s="519"/>
      <c r="H88" s="502" t="b">
        <f t="shared" si="8"/>
        <v>0</v>
      </c>
      <c r="I88" s="503"/>
      <c r="J88" s="503"/>
      <c r="K88" s="503"/>
      <c r="L88" s="503"/>
      <c r="M88" s="503"/>
      <c r="N88" s="503"/>
      <c r="O88" s="503"/>
      <c r="P88" s="503"/>
      <c r="Q88" s="503"/>
      <c r="R88" s="503"/>
      <c r="S88" s="503"/>
      <c r="T88" s="503"/>
      <c r="U88" s="503"/>
      <c r="V88" s="503"/>
      <c r="W88" s="503"/>
      <c r="X88" s="503"/>
      <c r="Y88" s="503"/>
      <c r="Z88" s="503"/>
      <c r="AA88" s="503"/>
      <c r="AB88" s="504">
        <f t="shared" si="10"/>
        <v>0</v>
      </c>
      <c r="AC88" s="505" t="str">
        <f t="shared" si="11"/>
        <v>Moderado</v>
      </c>
      <c r="AD88" s="505">
        <f t="shared" si="9"/>
        <v>3</v>
      </c>
      <c r="AE88" s="506" t="b">
        <f t="shared" si="12"/>
        <v>0</v>
      </c>
      <c r="AF88" s="507" t="s">
        <v>69</v>
      </c>
    </row>
    <row r="89" spans="2:32" s="67" customFormat="1" ht="25.5" x14ac:dyDescent="0.25">
      <c r="B89" s="473"/>
      <c r="C89" s="473"/>
      <c r="D89" s="518"/>
      <c r="E89" s="499" t="str">
        <f>'3-IDENTIFICACIÓN DEL RIESGO'!G168</f>
        <v>Riesgo 5</v>
      </c>
      <c r="F89" s="500"/>
      <c r="G89" s="519"/>
      <c r="H89" s="502" t="b">
        <f t="shared" si="8"/>
        <v>0</v>
      </c>
      <c r="I89" s="503"/>
      <c r="J89" s="503"/>
      <c r="K89" s="503"/>
      <c r="L89" s="503"/>
      <c r="M89" s="503"/>
      <c r="N89" s="503"/>
      <c r="O89" s="503"/>
      <c r="P89" s="503"/>
      <c r="Q89" s="503"/>
      <c r="R89" s="503"/>
      <c r="S89" s="503"/>
      <c r="T89" s="503"/>
      <c r="U89" s="503"/>
      <c r="V89" s="503"/>
      <c r="W89" s="503"/>
      <c r="X89" s="503"/>
      <c r="Y89" s="503"/>
      <c r="Z89" s="503"/>
      <c r="AA89" s="503"/>
      <c r="AB89" s="504">
        <f t="shared" si="10"/>
        <v>0</v>
      </c>
      <c r="AC89" s="505" t="str">
        <f t="shared" si="11"/>
        <v>Moderado</v>
      </c>
      <c r="AD89" s="505">
        <f t="shared" si="9"/>
        <v>3</v>
      </c>
      <c r="AE89" s="506" t="b">
        <f t="shared" si="12"/>
        <v>0</v>
      </c>
      <c r="AF89" s="507" t="s">
        <v>69</v>
      </c>
    </row>
    <row r="90" spans="2:32" s="67" customFormat="1" ht="25.5" x14ac:dyDescent="0.25">
      <c r="B90" s="473" t="str">
        <f>'3-IDENTIFICACIÓN DEL RIESGO'!B170</f>
        <v>Seguimiento, Evaluación y Mejora</v>
      </c>
      <c r="C90" s="473"/>
      <c r="D90" s="518" t="str">
        <f>'3-IDENTIFICACIÓN DEL RIESGO'!E170</f>
        <v xml:space="preserve">1. Oficina de Control Interno.
2. Oficina de Planeación.
3. Oficina del Inspector de Gestión de Tierras.
4. Secretaría General
</v>
      </c>
      <c r="E90" s="499" t="str">
        <f>'3-IDENTIFICACIÓN DEL RIESGO'!G170</f>
        <v>Riesgo 1</v>
      </c>
      <c r="F90" s="500"/>
      <c r="G90" s="519"/>
      <c r="H90" s="502" t="b">
        <f t="shared" ref="H90:H94" si="13">IF(G90="Casi Seguro",5,IF(G90="Probable",4,IF(G90="Posible",3,IF(G90="Improbable",2,IF(G90="Rara Vez",1)))))</f>
        <v>0</v>
      </c>
      <c r="I90" s="503"/>
      <c r="J90" s="503"/>
      <c r="K90" s="503"/>
      <c r="L90" s="503"/>
      <c r="M90" s="503"/>
      <c r="N90" s="503"/>
      <c r="O90" s="503"/>
      <c r="P90" s="503"/>
      <c r="Q90" s="503"/>
      <c r="R90" s="503"/>
      <c r="S90" s="503"/>
      <c r="T90" s="503"/>
      <c r="U90" s="503"/>
      <c r="V90" s="503"/>
      <c r="W90" s="503"/>
      <c r="X90" s="503"/>
      <c r="Y90" s="503"/>
      <c r="Z90" s="503"/>
      <c r="AA90" s="503"/>
      <c r="AB90" s="504">
        <f t="shared" si="10"/>
        <v>0</v>
      </c>
      <c r="AC90" s="505" t="str">
        <f t="shared" si="11"/>
        <v>Moderado</v>
      </c>
      <c r="AD90" s="505">
        <f t="shared" ref="AD90:AD94" si="14">IF(AC90="Catastrófico",5,IF(AC90="Mayor",4,IF(AC90="Moderado",3)))</f>
        <v>3</v>
      </c>
      <c r="AE90" s="506" t="b">
        <f t="shared" si="12"/>
        <v>0</v>
      </c>
      <c r="AF90" s="507" t="s">
        <v>69</v>
      </c>
    </row>
    <row r="91" spans="2:32" s="67" customFormat="1" ht="25.5" x14ac:dyDescent="0.25">
      <c r="B91" s="473"/>
      <c r="C91" s="473"/>
      <c r="D91" s="518"/>
      <c r="E91" s="499" t="str">
        <f>'3-IDENTIFICACIÓN DEL RIESGO'!G172</f>
        <v>Riesgo 2</v>
      </c>
      <c r="F91" s="500"/>
      <c r="G91" s="519"/>
      <c r="H91" s="502" t="b">
        <f t="shared" si="13"/>
        <v>0</v>
      </c>
      <c r="I91" s="503"/>
      <c r="J91" s="503"/>
      <c r="K91" s="503"/>
      <c r="L91" s="503"/>
      <c r="M91" s="503"/>
      <c r="N91" s="503"/>
      <c r="O91" s="503"/>
      <c r="P91" s="503"/>
      <c r="Q91" s="503"/>
      <c r="R91" s="503"/>
      <c r="S91" s="503"/>
      <c r="T91" s="503"/>
      <c r="U91" s="503"/>
      <c r="V91" s="503"/>
      <c r="W91" s="503"/>
      <c r="X91" s="503"/>
      <c r="Y91" s="503"/>
      <c r="Z91" s="503"/>
      <c r="AA91" s="503"/>
      <c r="AB91" s="504">
        <f t="shared" si="10"/>
        <v>0</v>
      </c>
      <c r="AC91" s="505" t="str">
        <f t="shared" si="11"/>
        <v>Moderado</v>
      </c>
      <c r="AD91" s="505">
        <f t="shared" si="14"/>
        <v>3</v>
      </c>
      <c r="AE91" s="506" t="b">
        <f t="shared" si="12"/>
        <v>0</v>
      </c>
      <c r="AF91" s="507" t="s">
        <v>69</v>
      </c>
    </row>
    <row r="92" spans="2:32" s="67" customFormat="1" ht="25.5" x14ac:dyDescent="0.25">
      <c r="B92" s="473"/>
      <c r="C92" s="473"/>
      <c r="D92" s="518"/>
      <c r="E92" s="499" t="str">
        <f>'3-IDENTIFICACIÓN DEL RIESGO'!G174</f>
        <v>Riesgo 3</v>
      </c>
      <c r="F92" s="500"/>
      <c r="G92" s="519"/>
      <c r="H92" s="502" t="b">
        <f t="shared" si="13"/>
        <v>0</v>
      </c>
      <c r="I92" s="503"/>
      <c r="J92" s="503"/>
      <c r="K92" s="503"/>
      <c r="L92" s="503"/>
      <c r="M92" s="503"/>
      <c r="N92" s="503"/>
      <c r="O92" s="503"/>
      <c r="P92" s="503"/>
      <c r="Q92" s="503"/>
      <c r="R92" s="503"/>
      <c r="S92" s="503"/>
      <c r="T92" s="503"/>
      <c r="U92" s="503"/>
      <c r="V92" s="503"/>
      <c r="W92" s="503"/>
      <c r="X92" s="503"/>
      <c r="Y92" s="503"/>
      <c r="Z92" s="503"/>
      <c r="AA92" s="503"/>
      <c r="AB92" s="504">
        <f t="shared" ref="AB92:AB94" si="15">COUNTIF(I92:AA92,"SI")</f>
        <v>0</v>
      </c>
      <c r="AC92" s="505" t="str">
        <f t="shared" ref="AC92:AC94" si="16">IF(AB92&lt;6,"Moderado",IF(AB92&lt;12,"Mayor",IF(AB92&lt;20,"Catastrófico")))</f>
        <v>Moderado</v>
      </c>
      <c r="AD92" s="505">
        <f t="shared" si="14"/>
        <v>3</v>
      </c>
      <c r="AE92" s="506" t="b">
        <f t="shared" ref="AE92:AE94" si="17">IF(OR(AND(AC92="Moderado",G92="Rara Vez"),AND(AC92="Moderado",G92="Improbable")),"Moderado",IF(OR(AND(AC92="Mayor",G92="Improbable"),AND(AC92="Mayor",G92="Rara Vez"),AND(AC92="Moderado",G92="Probable"),AND(AC92="Moderado",G92="Posible")),"Alto",IF(OR(AND(AC92="Moderado",G92="Casi Seguro"),AND(AC92="Mayor",G92="Posible"),AND(AC92="Mayor",G92="Probable"),AND(AC92="Mayor",G92="Casi Seguro")),"Extremo",IF(AC92="Catastrófico","Extremo"))))</f>
        <v>0</v>
      </c>
      <c r="AF92" s="507" t="s">
        <v>69</v>
      </c>
    </row>
    <row r="93" spans="2:32" s="67" customFormat="1" ht="25.5" x14ac:dyDescent="0.25">
      <c r="B93" s="473"/>
      <c r="C93" s="473"/>
      <c r="D93" s="518"/>
      <c r="E93" s="499" t="str">
        <f>'3-IDENTIFICACIÓN DEL RIESGO'!G176</f>
        <v>Riesgo 4</v>
      </c>
      <c r="F93" s="500"/>
      <c r="G93" s="519"/>
      <c r="H93" s="502" t="b">
        <f t="shared" si="13"/>
        <v>0</v>
      </c>
      <c r="I93" s="503"/>
      <c r="J93" s="503"/>
      <c r="K93" s="503"/>
      <c r="L93" s="503"/>
      <c r="M93" s="503"/>
      <c r="N93" s="503"/>
      <c r="O93" s="503"/>
      <c r="P93" s="503"/>
      <c r="Q93" s="503"/>
      <c r="R93" s="503"/>
      <c r="S93" s="503"/>
      <c r="T93" s="503"/>
      <c r="U93" s="503"/>
      <c r="V93" s="503"/>
      <c r="W93" s="503"/>
      <c r="X93" s="503"/>
      <c r="Y93" s="503"/>
      <c r="Z93" s="503"/>
      <c r="AA93" s="503"/>
      <c r="AB93" s="504">
        <f t="shared" si="15"/>
        <v>0</v>
      </c>
      <c r="AC93" s="505" t="str">
        <f t="shared" si="16"/>
        <v>Moderado</v>
      </c>
      <c r="AD93" s="505">
        <f t="shared" si="14"/>
        <v>3</v>
      </c>
      <c r="AE93" s="506" t="b">
        <f t="shared" si="17"/>
        <v>0</v>
      </c>
      <c r="AF93" s="507" t="s">
        <v>69</v>
      </c>
    </row>
    <row r="94" spans="2:32" s="67" customFormat="1" ht="25.5" x14ac:dyDescent="0.25">
      <c r="B94" s="473"/>
      <c r="C94" s="473"/>
      <c r="D94" s="518"/>
      <c r="E94" s="499" t="str">
        <f>'3-IDENTIFICACIÓN DEL RIESGO'!G178</f>
        <v>Riesgo 5</v>
      </c>
      <c r="F94" s="500"/>
      <c r="G94" s="519"/>
      <c r="H94" s="502" t="b">
        <f t="shared" si="13"/>
        <v>0</v>
      </c>
      <c r="I94" s="503"/>
      <c r="J94" s="503"/>
      <c r="K94" s="503"/>
      <c r="L94" s="503"/>
      <c r="M94" s="503"/>
      <c r="N94" s="503"/>
      <c r="O94" s="503"/>
      <c r="P94" s="503"/>
      <c r="Q94" s="503"/>
      <c r="R94" s="503"/>
      <c r="S94" s="503"/>
      <c r="T94" s="503"/>
      <c r="U94" s="503"/>
      <c r="V94" s="503"/>
      <c r="W94" s="503"/>
      <c r="X94" s="503"/>
      <c r="Y94" s="503"/>
      <c r="Z94" s="503"/>
      <c r="AA94" s="503"/>
      <c r="AB94" s="504">
        <f t="shared" si="15"/>
        <v>0</v>
      </c>
      <c r="AC94" s="505" t="str">
        <f t="shared" si="16"/>
        <v>Moderado</v>
      </c>
      <c r="AD94" s="505">
        <f t="shared" si="14"/>
        <v>3</v>
      </c>
      <c r="AE94" s="506" t="b">
        <f t="shared" si="17"/>
        <v>0</v>
      </c>
      <c r="AF94" s="507" t="s">
        <v>69</v>
      </c>
    </row>
    <row r="95" spans="2:32" s="67" customFormat="1" ht="44.25" customHeight="1" x14ac:dyDescent="0.3">
      <c r="B95" s="104"/>
      <c r="C95" s="276"/>
      <c r="D95" s="276"/>
      <c r="E95" s="276"/>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105"/>
      <c r="AF95" s="106"/>
    </row>
    <row r="96" spans="2:32" s="67" customFormat="1" ht="27" customHeight="1" x14ac:dyDescent="0.25">
      <c r="B96" s="104"/>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6"/>
    </row>
    <row r="97" spans="2:32" s="67" customFormat="1" ht="15.75" thickBot="1" x14ac:dyDescent="0.3">
      <c r="B97" s="288"/>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90"/>
    </row>
  </sheetData>
  <sheetProtection algorithmName="SHA-512" hashValue="kWI9NC9UG0oMpi4RAZ436OV1ta026MulwjSTCDqUjLMSU+3W3rQbo8isoWqF++4MnPCqF2j7cuGYLMsH5dOl7g==" saltValue="Pnj2RMI/nwf+vB0spM8NrA==" spinCount="100000" sheet="1" objects="1" scenarios="1"/>
  <mergeCells count="139">
    <mergeCell ref="B90:C94"/>
    <mergeCell ref="D90:D94"/>
    <mergeCell ref="E90:F90"/>
    <mergeCell ref="E91:F91"/>
    <mergeCell ref="E92:F92"/>
    <mergeCell ref="E93:F93"/>
    <mergeCell ref="E94:F94"/>
    <mergeCell ref="G2:AD2"/>
    <mergeCell ref="G3:AD3"/>
    <mergeCell ref="G4:AD4"/>
    <mergeCell ref="G5:AD5"/>
    <mergeCell ref="AD9:AD10"/>
    <mergeCell ref="B50:C54"/>
    <mergeCell ref="D50:D54"/>
    <mergeCell ref="E50:F50"/>
    <mergeCell ref="E51:F51"/>
    <mergeCell ref="E52:F52"/>
    <mergeCell ref="E53:F53"/>
    <mergeCell ref="E19:F19"/>
    <mergeCell ref="E22:F22"/>
    <mergeCell ref="E23:F23"/>
    <mergeCell ref="E24:F24"/>
    <mergeCell ref="E25:F25"/>
    <mergeCell ref="E54:F54"/>
    <mergeCell ref="E36:F36"/>
    <mergeCell ref="E35:F35"/>
    <mergeCell ref="B31:C35"/>
    <mergeCell ref="D31:D35"/>
    <mergeCell ref="E31:F31"/>
    <mergeCell ref="E34:F34"/>
    <mergeCell ref="E32:F32"/>
    <mergeCell ref="B55:C59"/>
    <mergeCell ref="D55:D59"/>
    <mergeCell ref="E55:F55"/>
    <mergeCell ref="E56:F56"/>
    <mergeCell ref="E57:F57"/>
    <mergeCell ref="E58:F58"/>
    <mergeCell ref="E59:F59"/>
    <mergeCell ref="E44:F44"/>
    <mergeCell ref="E42:F42"/>
    <mergeCell ref="E73:F73"/>
    <mergeCell ref="E76:F76"/>
    <mergeCell ref="E77:F77"/>
    <mergeCell ref="E78:F78"/>
    <mergeCell ref="E69:F69"/>
    <mergeCell ref="E66:F66"/>
    <mergeCell ref="E74:F74"/>
    <mergeCell ref="E71:F71"/>
    <mergeCell ref="B70:C74"/>
    <mergeCell ref="D70:D74"/>
    <mergeCell ref="B65:C69"/>
    <mergeCell ref="D65:D69"/>
    <mergeCell ref="E65:F65"/>
    <mergeCell ref="E67:F67"/>
    <mergeCell ref="E68:F68"/>
    <mergeCell ref="E85:F85"/>
    <mergeCell ref="E84:F84"/>
    <mergeCell ref="B80:C84"/>
    <mergeCell ref="D80:D84"/>
    <mergeCell ref="E80:F80"/>
    <mergeCell ref="E49:F49"/>
    <mergeCell ref="B41:C49"/>
    <mergeCell ref="D41:D49"/>
    <mergeCell ref="E41:F41"/>
    <mergeCell ref="E43:F43"/>
    <mergeCell ref="E45:F45"/>
    <mergeCell ref="E46:F46"/>
    <mergeCell ref="E48:F48"/>
    <mergeCell ref="E47:F47"/>
    <mergeCell ref="E81:F81"/>
    <mergeCell ref="E82:F82"/>
    <mergeCell ref="E83:F83"/>
    <mergeCell ref="B85:C89"/>
    <mergeCell ref="D85:D89"/>
    <mergeCell ref="E86:F86"/>
    <mergeCell ref="E87:F87"/>
    <mergeCell ref="E61:F61"/>
    <mergeCell ref="E62:F62"/>
    <mergeCell ref="E63:F63"/>
    <mergeCell ref="E79:F79"/>
    <mergeCell ref="E33:F33"/>
    <mergeCell ref="B36:C40"/>
    <mergeCell ref="D36:D40"/>
    <mergeCell ref="E37:F37"/>
    <mergeCell ref="E38:F38"/>
    <mergeCell ref="E39:F39"/>
    <mergeCell ref="E40:F40"/>
    <mergeCell ref="E27:F27"/>
    <mergeCell ref="B26:C30"/>
    <mergeCell ref="D26:D30"/>
    <mergeCell ref="E26:F26"/>
    <mergeCell ref="E30:F30"/>
    <mergeCell ref="E28:F28"/>
    <mergeCell ref="E29:F29"/>
    <mergeCell ref="E72:F72"/>
    <mergeCell ref="B60:C64"/>
    <mergeCell ref="D60:D64"/>
    <mergeCell ref="E64:F64"/>
    <mergeCell ref="E60:F60"/>
    <mergeCell ref="B75:C79"/>
    <mergeCell ref="D75:D79"/>
    <mergeCell ref="E75:F75"/>
    <mergeCell ref="E70:F70"/>
    <mergeCell ref="E16:F16"/>
    <mergeCell ref="B21:C25"/>
    <mergeCell ref="D21:D25"/>
    <mergeCell ref="B11:C15"/>
    <mergeCell ref="D11:D15"/>
    <mergeCell ref="E12:F12"/>
    <mergeCell ref="E13:F13"/>
    <mergeCell ref="E14:F14"/>
    <mergeCell ref="E15:F15"/>
    <mergeCell ref="E17:F17"/>
    <mergeCell ref="E18:F18"/>
    <mergeCell ref="E11:F11"/>
    <mergeCell ref="E88:F88"/>
    <mergeCell ref="E89:F89"/>
    <mergeCell ref="H9:H10"/>
    <mergeCell ref="B6:AF6"/>
    <mergeCell ref="B2:D5"/>
    <mergeCell ref="E2:F2"/>
    <mergeCell ref="E3:F3"/>
    <mergeCell ref="E4:F4"/>
    <mergeCell ref="AE4:AE5"/>
    <mergeCell ref="AF4:AF5"/>
    <mergeCell ref="E5:F5"/>
    <mergeCell ref="B7:AF7"/>
    <mergeCell ref="B8:AF8"/>
    <mergeCell ref="B9:C10"/>
    <mergeCell ref="D9:D10"/>
    <mergeCell ref="E9:F10"/>
    <mergeCell ref="AF9:AF10"/>
    <mergeCell ref="I9:AC9"/>
    <mergeCell ref="AE9:AE10"/>
    <mergeCell ref="G9:G10"/>
    <mergeCell ref="E21:F21"/>
    <mergeCell ref="E20:F20"/>
    <mergeCell ref="B16:C20"/>
    <mergeCell ref="D16:D20"/>
  </mergeCells>
  <conditionalFormatting sqref="AE11:AE94">
    <cfRule type="containsText" dxfId="14" priority="1" operator="containsText" text="Moderado">
      <formula>NOT(ISERROR(SEARCH("Moderado",AE11)))</formula>
    </cfRule>
    <cfRule type="containsText" dxfId="13" priority="2" operator="containsText" text="Alto">
      <formula>NOT(ISERROR(SEARCH("Alto",AE11)))</formula>
    </cfRule>
    <cfRule type="containsText" dxfId="12" priority="3" operator="containsText" text="Extremo">
      <formula>NOT(ISERROR(SEARCH("Extremo",AE11)))</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'0 - CALOR'!$D$10:$D$14</xm:f>
          </x14:formula1>
          <xm:sqref>G11:G94</xm:sqref>
        </x14:dataValidation>
        <x14:dataValidation type="list" allowBlank="1" showInputMessage="1" showErrorMessage="1">
          <x14:formula1>
            <xm:f>'0 - CALOR'!$O$42:$P$42</xm:f>
          </x14:formula1>
          <xm:sqref>I11:AA94</xm:sqref>
        </x14:dataValidation>
        <x14:dataValidation type="list" allowBlank="1" showInputMessage="1" showErrorMessage="1">
          <x14:formula1>
            <xm:f>'0 - CALOR'!$C$52:$C$55</xm:f>
          </x14:formula1>
          <xm:sqref>AF11:AF94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394"/>
  <sheetViews>
    <sheetView zoomScale="50" zoomScaleNormal="50" workbookViewId="0">
      <selection sqref="A1:XFD1048576"/>
    </sheetView>
  </sheetViews>
  <sheetFormatPr baseColWidth="10" defaultColWidth="11.42578125" defaultRowHeight="15" x14ac:dyDescent="0.25"/>
  <cols>
    <col min="1" max="1" width="2.140625" style="67" customWidth="1"/>
    <col min="2" max="2" width="33.28515625" style="67" customWidth="1"/>
    <col min="3" max="3" width="32.85546875" style="67" customWidth="1"/>
    <col min="4" max="4" width="19.7109375" style="67" customWidth="1"/>
    <col min="5" max="5" width="31.140625" style="67" customWidth="1"/>
    <col min="6" max="6" width="29.7109375" style="67" customWidth="1"/>
    <col min="7" max="7" width="27.140625" style="67" customWidth="1"/>
    <col min="8" max="8" width="47.28515625" style="67" customWidth="1"/>
    <col min="9" max="9" width="52.85546875" style="67" customWidth="1"/>
    <col min="10" max="10" width="49.7109375" style="67" customWidth="1"/>
    <col min="11" max="11" width="42.140625" style="67" customWidth="1"/>
    <col min="12" max="12" width="66.140625" style="67" customWidth="1"/>
    <col min="13" max="13" width="15.5703125" style="67" customWidth="1"/>
    <col min="14" max="14" width="14.28515625" style="67" customWidth="1"/>
    <col min="15" max="15" width="17.5703125" style="67" customWidth="1"/>
    <col min="16" max="22" width="15.140625" style="67" customWidth="1"/>
    <col min="23" max="23" width="25.140625" style="67" customWidth="1"/>
    <col min="24" max="24" width="12.85546875" style="67" customWidth="1"/>
    <col min="25" max="25" width="19.7109375" style="67" customWidth="1"/>
    <col min="26" max="26" width="11.85546875" style="67" customWidth="1"/>
    <col min="27" max="27" width="17.5703125" style="67" customWidth="1"/>
    <col min="28" max="28" width="23.42578125" style="67" customWidth="1"/>
    <col min="29" max="29" width="66" style="67" customWidth="1"/>
    <col min="30" max="30" width="29.28515625" style="67" customWidth="1"/>
    <col min="31" max="32" width="28.140625" style="67" customWidth="1"/>
    <col min="33" max="33" width="23.7109375" style="520" customWidth="1"/>
    <col min="34" max="34" width="45.5703125" style="520" customWidth="1"/>
    <col min="35" max="35" width="30.140625" style="67" customWidth="1"/>
    <col min="36" max="36" width="28.140625" style="67" hidden="1" customWidth="1"/>
    <col min="37" max="37" width="30.140625" style="67" hidden="1" customWidth="1"/>
    <col min="38" max="39" width="30.140625" style="67" customWidth="1"/>
    <col min="40" max="40" width="28.7109375" style="67" hidden="1" customWidth="1"/>
    <col min="41" max="41" width="30.140625" style="67" hidden="1" customWidth="1"/>
    <col min="42" max="42" width="30.140625" style="67" customWidth="1"/>
    <col min="43" max="43" width="18.28515625" style="67" customWidth="1"/>
    <col min="44" max="44" width="16.5703125" style="67" customWidth="1"/>
    <col min="45" max="45" width="36.7109375" style="67" customWidth="1"/>
    <col min="46" max="46" width="16.42578125" style="67" customWidth="1"/>
    <col min="47" max="16384" width="11.42578125" style="67"/>
  </cols>
  <sheetData>
    <row r="1" spans="2:45" s="67" customFormat="1" ht="6" customHeight="1" thickBot="1" x14ac:dyDescent="0.3">
      <c r="AG1" s="520"/>
      <c r="AH1" s="520"/>
    </row>
    <row r="2" spans="2:45" s="76" customFormat="1" ht="39" customHeight="1" thickTop="1" x14ac:dyDescent="0.25">
      <c r="B2" s="521"/>
      <c r="C2" s="522"/>
      <c r="D2" s="293" t="s">
        <v>0</v>
      </c>
      <c r="E2" s="293"/>
      <c r="F2" s="294" t="s">
        <v>1</v>
      </c>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3" t="s">
        <v>2</v>
      </c>
      <c r="AR2" s="293"/>
      <c r="AS2" s="523"/>
    </row>
    <row r="3" spans="2:45" s="76" customFormat="1" ht="27.75" customHeight="1" x14ac:dyDescent="0.25">
      <c r="B3" s="524"/>
      <c r="C3" s="380"/>
      <c r="D3" s="79" t="s">
        <v>3</v>
      </c>
      <c r="E3" s="79"/>
      <c r="F3" s="85" t="s">
        <v>4</v>
      </c>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79" t="s">
        <v>5</v>
      </c>
      <c r="AR3" s="79"/>
      <c r="AS3" s="525"/>
    </row>
    <row r="4" spans="2:45" s="76" customFormat="1" ht="27.75" customHeight="1" x14ac:dyDescent="0.25">
      <c r="B4" s="524"/>
      <c r="C4" s="380"/>
      <c r="D4" s="79" t="s">
        <v>6</v>
      </c>
      <c r="E4" s="79"/>
      <c r="F4" s="85" t="s">
        <v>7</v>
      </c>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6" t="s">
        <v>8</v>
      </c>
      <c r="AR4" s="87"/>
      <c r="AS4" s="300"/>
    </row>
    <row r="5" spans="2:45" s="76" customFormat="1" ht="42" customHeight="1" thickBot="1" x14ac:dyDescent="0.3">
      <c r="B5" s="524"/>
      <c r="C5" s="380"/>
      <c r="D5" s="92" t="s">
        <v>9</v>
      </c>
      <c r="E5" s="92"/>
      <c r="F5" s="93" t="s">
        <v>10</v>
      </c>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4"/>
      <c r="AR5" s="95"/>
      <c r="AS5" s="302"/>
    </row>
    <row r="6" spans="2:45" s="67" customFormat="1" ht="23.25" customHeight="1" thickBot="1" x14ac:dyDescent="0.3">
      <c r="B6" s="98" t="s">
        <v>411</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100"/>
    </row>
    <row r="7" spans="2:45" s="67" customFormat="1" ht="23.25" customHeight="1" thickBot="1" x14ac:dyDescent="0.3">
      <c r="B7" s="526" t="s">
        <v>412</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527"/>
    </row>
    <row r="8" spans="2:45" s="67" customFormat="1" ht="27.75" customHeight="1" thickBot="1" x14ac:dyDescent="0.3">
      <c r="B8" s="528" t="s">
        <v>413</v>
      </c>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30"/>
      <c r="AD8" s="531" t="s">
        <v>414</v>
      </c>
      <c r="AE8" s="529"/>
      <c r="AF8" s="529"/>
      <c r="AG8" s="529"/>
      <c r="AH8" s="529"/>
      <c r="AI8" s="529"/>
      <c r="AJ8" s="529"/>
      <c r="AK8" s="529"/>
      <c r="AL8" s="529"/>
      <c r="AM8" s="529"/>
      <c r="AN8" s="529"/>
      <c r="AO8" s="529"/>
      <c r="AP8" s="529"/>
      <c r="AQ8" s="529"/>
      <c r="AR8" s="529"/>
      <c r="AS8" s="532"/>
    </row>
    <row r="9" spans="2:45" s="67" customFormat="1" ht="45" customHeight="1" thickTop="1" thickBot="1" x14ac:dyDescent="0.3">
      <c r="B9" s="533" t="s">
        <v>9</v>
      </c>
      <c r="C9" s="534" t="s">
        <v>275</v>
      </c>
      <c r="D9" s="535" t="s">
        <v>402</v>
      </c>
      <c r="E9" s="536"/>
      <c r="F9" s="537" t="s">
        <v>415</v>
      </c>
      <c r="G9" s="538"/>
      <c r="H9" s="538"/>
      <c r="I9" s="538"/>
      <c r="J9" s="538"/>
      <c r="K9" s="538"/>
      <c r="L9" s="539"/>
      <c r="M9" s="540" t="s">
        <v>416</v>
      </c>
      <c r="N9" s="541"/>
      <c r="O9" s="541"/>
      <c r="P9" s="541"/>
      <c r="Q9" s="541"/>
      <c r="R9" s="541"/>
      <c r="S9" s="541"/>
      <c r="T9" s="541"/>
      <c r="U9" s="541"/>
      <c r="V9" s="541"/>
      <c r="W9" s="541"/>
      <c r="X9" s="541"/>
      <c r="Y9" s="541"/>
      <c r="Z9" s="541"/>
      <c r="AA9" s="541"/>
      <c r="AB9" s="542"/>
      <c r="AC9" s="543" t="s">
        <v>417</v>
      </c>
      <c r="AD9" s="544" t="s">
        <v>418</v>
      </c>
      <c r="AE9" s="545"/>
      <c r="AF9" s="546" t="s">
        <v>137</v>
      </c>
      <c r="AG9" s="544" t="s">
        <v>139</v>
      </c>
      <c r="AH9" s="547"/>
      <c r="AI9" s="548" t="s">
        <v>140</v>
      </c>
      <c r="AJ9" s="549" t="s">
        <v>419</v>
      </c>
      <c r="AK9" s="549" t="s">
        <v>420</v>
      </c>
      <c r="AL9" s="550" t="s">
        <v>421</v>
      </c>
      <c r="AM9" s="550" t="s">
        <v>141</v>
      </c>
      <c r="AN9" s="549" t="s">
        <v>419</v>
      </c>
      <c r="AO9" s="549" t="s">
        <v>422</v>
      </c>
      <c r="AP9" s="550" t="s">
        <v>423</v>
      </c>
      <c r="AQ9" s="550" t="s">
        <v>424</v>
      </c>
      <c r="AR9" s="550"/>
      <c r="AS9" s="551" t="s">
        <v>408</v>
      </c>
    </row>
    <row r="10" spans="2:45" s="67" customFormat="1" ht="77.25" customHeight="1" thickBot="1" x14ac:dyDescent="0.3">
      <c r="B10" s="552"/>
      <c r="C10" s="553"/>
      <c r="D10" s="554"/>
      <c r="E10" s="555"/>
      <c r="F10" s="556" t="s">
        <v>425</v>
      </c>
      <c r="G10" s="557" t="s">
        <v>426</v>
      </c>
      <c r="H10" s="557" t="s">
        <v>427</v>
      </c>
      <c r="I10" s="558" t="s">
        <v>428</v>
      </c>
      <c r="J10" s="558" t="s">
        <v>429</v>
      </c>
      <c r="K10" s="557" t="s">
        <v>430</v>
      </c>
      <c r="L10" s="559" t="s">
        <v>431</v>
      </c>
      <c r="M10" s="560" t="s">
        <v>432</v>
      </c>
      <c r="N10" s="561"/>
      <c r="O10" s="562" t="s">
        <v>433</v>
      </c>
      <c r="P10" s="561"/>
      <c r="Q10" s="562" t="s">
        <v>434</v>
      </c>
      <c r="R10" s="561"/>
      <c r="S10" s="562" t="s">
        <v>435</v>
      </c>
      <c r="T10" s="563"/>
      <c r="U10" s="562" t="s">
        <v>436</v>
      </c>
      <c r="V10" s="563"/>
      <c r="W10" s="562" t="s">
        <v>437</v>
      </c>
      <c r="X10" s="563"/>
      <c r="Y10" s="562" t="s">
        <v>438</v>
      </c>
      <c r="Z10" s="563"/>
      <c r="AA10" s="557" t="s">
        <v>439</v>
      </c>
      <c r="AB10" s="559" t="s">
        <v>440</v>
      </c>
      <c r="AC10" s="564" t="s">
        <v>441</v>
      </c>
      <c r="AD10" s="565"/>
      <c r="AE10" s="566"/>
      <c r="AF10" s="567"/>
      <c r="AG10" s="565"/>
      <c r="AH10" s="568"/>
      <c r="AI10" s="569"/>
      <c r="AJ10" s="570"/>
      <c r="AK10" s="570"/>
      <c r="AL10" s="571"/>
      <c r="AM10" s="571"/>
      <c r="AN10" s="570"/>
      <c r="AO10" s="570"/>
      <c r="AP10" s="571"/>
      <c r="AQ10" s="571"/>
      <c r="AR10" s="571"/>
      <c r="AS10" s="572"/>
    </row>
    <row r="11" spans="2:45" s="67" customFormat="1" ht="38.25" customHeight="1" thickBot="1" x14ac:dyDescent="0.3">
      <c r="B11" s="573"/>
      <c r="C11" s="574"/>
      <c r="D11" s="575"/>
      <c r="E11" s="576"/>
      <c r="F11" s="577"/>
      <c r="G11" s="578"/>
      <c r="H11" s="578"/>
      <c r="I11" s="579"/>
      <c r="J11" s="579"/>
      <c r="K11" s="578"/>
      <c r="L11" s="580"/>
      <c r="M11" s="581" t="s">
        <v>442</v>
      </c>
      <c r="N11" s="582" t="s">
        <v>443</v>
      </c>
      <c r="O11" s="582" t="s">
        <v>444</v>
      </c>
      <c r="P11" s="582" t="s">
        <v>443</v>
      </c>
      <c r="Q11" s="582" t="s">
        <v>445</v>
      </c>
      <c r="R11" s="582" t="s">
        <v>443</v>
      </c>
      <c r="S11" s="582" t="s">
        <v>446</v>
      </c>
      <c r="T11" s="582" t="s">
        <v>443</v>
      </c>
      <c r="U11" s="582" t="s">
        <v>447</v>
      </c>
      <c r="V11" s="582" t="s">
        <v>443</v>
      </c>
      <c r="W11" s="582" t="s">
        <v>448</v>
      </c>
      <c r="X11" s="582" t="s">
        <v>443</v>
      </c>
      <c r="Y11" s="582" t="s">
        <v>449</v>
      </c>
      <c r="Z11" s="582" t="s">
        <v>443</v>
      </c>
      <c r="AA11" s="578"/>
      <c r="AB11" s="583"/>
      <c r="AC11" s="584"/>
      <c r="AD11" s="585" t="s">
        <v>450</v>
      </c>
      <c r="AE11" s="586" t="s">
        <v>451</v>
      </c>
      <c r="AF11" s="587"/>
      <c r="AG11" s="585" t="s">
        <v>451</v>
      </c>
      <c r="AH11" s="588" t="s">
        <v>450</v>
      </c>
      <c r="AI11" s="589"/>
      <c r="AJ11" s="570"/>
      <c r="AK11" s="570"/>
      <c r="AL11" s="590"/>
      <c r="AM11" s="590"/>
      <c r="AN11" s="570"/>
      <c r="AO11" s="570"/>
      <c r="AP11" s="590"/>
      <c r="AQ11" s="590"/>
      <c r="AR11" s="590"/>
      <c r="AS11" s="591"/>
    </row>
    <row r="12" spans="2:45" s="67" customFormat="1" ht="30" hidden="1" x14ac:dyDescent="0.25">
      <c r="B12" s="592" t="str">
        <f>'3-IDENTIFICACIÓN DEL RIESGO'!B12</f>
        <v>Direccionamiento Estratégico</v>
      </c>
      <c r="C12" s="593" t="str">
        <f>'3-IDENTIFICACIÓN DEL RIESGO'!E12</f>
        <v>1. Oficina del Planeación.
2. Dirección General.</v>
      </c>
      <c r="D12" s="594" t="str">
        <f>'3-IDENTIFICACIÓN DEL RIESGO'!G12</f>
        <v>Riesgo 1</v>
      </c>
      <c r="E12" s="594"/>
      <c r="F12" s="595"/>
      <c r="G12" s="596"/>
      <c r="H12" s="597"/>
      <c r="I12" s="597"/>
      <c r="J12" s="597"/>
      <c r="K12" s="597"/>
      <c r="L12" s="598"/>
      <c r="M12" s="599"/>
      <c r="N12" s="600" t="b">
        <f>IF(M12="Asignado",15,IF(M12="NO asignado",0))</f>
        <v>0</v>
      </c>
      <c r="O12" s="601"/>
      <c r="P12" s="600" t="b">
        <f>IF(O12="Adecuado",15,IF(O12="Inadecuado",0))</f>
        <v>0</v>
      </c>
      <c r="Q12" s="601"/>
      <c r="R12" s="600" t="b">
        <f>IF(Q12="Oportuna",15,IF(Q12="Inoportuna",0))</f>
        <v>0</v>
      </c>
      <c r="S12" s="601"/>
      <c r="T12" s="600" t="b">
        <f>IF(S12="Prevenir",15,IF(S12="Detectar",10,IF(S12="No es un control",0)))</f>
        <v>0</v>
      </c>
      <c r="U12" s="601"/>
      <c r="V12" s="600" t="b">
        <f>IF(U12="Confiable",15,IF(U12="No confiable",0))</f>
        <v>0</v>
      </c>
      <c r="W12" s="601"/>
      <c r="X12" s="600" t="b">
        <f>IF(W12="Se investigan oportunamente",15,IF(W12="No se investigan oportunamente",0))</f>
        <v>0</v>
      </c>
      <c r="Y12" s="601"/>
      <c r="Z12" s="600" t="b">
        <f>IF(Y12="Completa",10,IF(Y12="Incompleta",5,IF(Y12="No existe",0)))</f>
        <v>0</v>
      </c>
      <c r="AA12" s="602">
        <f>N12+P12+R12+T12+V12+X12+Z12</f>
        <v>0</v>
      </c>
      <c r="AB12" s="603" t="str">
        <f>IF(AA12&lt;86,"Débil",(IF(AA12&lt;96,"Moderado","Fuerte")))</f>
        <v>Débil</v>
      </c>
      <c r="AC12" s="604"/>
      <c r="AD12" s="605" t="str">
        <f>IF(OR(AND(AB12="Fuerte",AC12="Moderado"),AND(AB12="Moderado",AC12="Fuerte"),AND(AB12="Moderado",AC12="Moderado")),"Moderado",IF(OR(AND(AB12="Fuerte",AC12="Débil"),AND(AB12="Moderado",AC12="Débil"),AND(AB12="Débil")),"Débil",IF(AND(AB12="Fuerte",AC12="Fuerte"),"Fuerte")))</f>
        <v>Débil</v>
      </c>
      <c r="AE12" s="606" t="str">
        <f>IF(AD12="Fuerte","100",IF(AD12="Moderado","50",IF(AD12="Débil","0")))</f>
        <v>0</v>
      </c>
      <c r="AF12" s="607"/>
      <c r="AG12" s="608" t="e">
        <f>(AE12+AE13)/AF12</f>
        <v>#DIV/0!</v>
      </c>
      <c r="AH12" s="609" t="e">
        <f>IF(AG12&lt;50,"Débil",IF(AG12&lt;=99,"Moderado",IF(AG12=100,"Fuerte",IF(AG12="","ERROR"))))</f>
        <v>#DIV/0!</v>
      </c>
      <c r="AI12" s="610"/>
      <c r="AJ12" s="611" t="e">
        <f>IF(AH12="Débil",0,IF(AND(AH12="Moderado",AI12="Directamente"),1,IF(AND(AH12="Moderado",AI12="No disminuye"),0,IF(AND(AH12="Fuerte",AI12="Directamente"),2,IF(AND(AH12="Fuerte",AI12="No disminuye"),0)))))</f>
        <v>#DIV/0!</v>
      </c>
      <c r="AK12" s="611" t="e">
        <f>('4-VALORACIÓN DEL RIESGO'!H11-AJ12)</f>
        <v>#DIV/0!</v>
      </c>
      <c r="AL12" s="611" t="e">
        <f>IF(AK12=5,"Casi Seguro",IF(AK12=4,"Probable",IF(AK12=3,"Posible",IF(AK12=2,"Improbable",IF(AK12=1,"Rara Vez",IF(AK12=0,"Rara Vez",IF(AK12&lt;0,"Rara Vez")))))))</f>
        <v>#DIV/0!</v>
      </c>
      <c r="AM12" s="610"/>
      <c r="AN12" s="612" t="e">
        <f>IF(AH12="Débil",0,IF(AND(AH12="Moderado",AM12="Directamente"),1,IF(AND(AH12="Moderado",AM12="Indirectamente"),0,IF(AND(AH12="Moderado",AM12="No disminuye"),0,IF(AND(AH12="Fuerte",AM12="Directamente"),2,IF(AND(AH12="Fuerte",AM12="Indirectamente"),1,IF(AND(AH12="Fuerte",AM12="No disminuye"),0)))))))</f>
        <v>#DIV/0!</v>
      </c>
      <c r="AO12" s="612" t="e">
        <f>('4-VALORACIÓN DEL RIESGO'!AD11-AN12)</f>
        <v>#DIV/0!</v>
      </c>
      <c r="AP12" s="613" t="e">
        <f>IF(AO12=5,"Catastrófico",IF(AO12=4,"Mayor",IF(AO12=3,"Moderado",IF(AO12=2,"Moderado",IF(AO12=1,"Moderado")))))</f>
        <v>#DIV/0!</v>
      </c>
      <c r="AQ12" s="614" t="e">
        <f>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#DIV/0!</v>
      </c>
      <c r="AR12" s="614"/>
      <c r="AS12" s="615" t="s">
        <v>452</v>
      </c>
    </row>
    <row r="13" spans="2:45" s="67" customFormat="1" ht="30.75" hidden="1" thickBot="1" x14ac:dyDescent="0.3">
      <c r="B13" s="616"/>
      <c r="C13" s="617"/>
      <c r="D13" s="594"/>
      <c r="E13" s="594"/>
      <c r="F13" s="618"/>
      <c r="G13" s="619"/>
      <c r="H13" s="597"/>
      <c r="I13" s="597"/>
      <c r="J13" s="597"/>
      <c r="K13" s="597"/>
      <c r="L13" s="598"/>
      <c r="M13" s="599"/>
      <c r="N13" s="600" t="b">
        <f t="shared" ref="N13:N161" si="0">IF(M13="Asignado",15,IF(M13="NO asignado",0))</f>
        <v>0</v>
      </c>
      <c r="O13" s="601"/>
      <c r="P13" s="600" t="b">
        <f t="shared" ref="P13:P161" si="1">IF(O13="Adecuado",15,IF(O13="Inadecuado",0))</f>
        <v>0</v>
      </c>
      <c r="Q13" s="601"/>
      <c r="R13" s="600" t="b">
        <f t="shared" ref="R13:R161" si="2">IF(Q13="Oportuna",15,IF(Q13="Inoportuna",0))</f>
        <v>0</v>
      </c>
      <c r="S13" s="601"/>
      <c r="T13" s="600" t="b">
        <f t="shared" ref="T13:T161" si="3">IF(S13="Prevenir",15,IF(S13="Detectar",10,IF(S13="No es un control",0)))</f>
        <v>0</v>
      </c>
      <c r="U13" s="601"/>
      <c r="V13" s="600" t="b">
        <f t="shared" ref="V13:V161" si="4">IF(U13="Confiable",15,IF(U13="No confiable",0))</f>
        <v>0</v>
      </c>
      <c r="W13" s="601"/>
      <c r="X13" s="600" t="b">
        <f t="shared" ref="X13:X161" si="5">IF(W13="Se investigan oportunamente",15,IF(W13="No se investigan oportunamente",0))</f>
        <v>0</v>
      </c>
      <c r="Y13" s="601"/>
      <c r="Z13" s="600" t="b">
        <f t="shared" ref="Z13:Z161" si="6">IF(Y13="Completa",10,IF(Y13="Incompleta",5,IF(Y13="No existe",0)))</f>
        <v>0</v>
      </c>
      <c r="AA13" s="602">
        <f t="shared" ref="AA13:AA161" si="7">N13+P13+R13+T13+V13+X13+Z13</f>
        <v>0</v>
      </c>
      <c r="AB13" s="603" t="str">
        <f t="shared" ref="AB13:AB161" si="8">IF(AA13&lt;86,"Débil",(IF(AA13&lt;96,"Moderado","Fuerte")))</f>
        <v>Débil</v>
      </c>
      <c r="AC13" s="604"/>
      <c r="AD13" s="605" t="str">
        <f t="shared" ref="AD13:AD161" si="9">IF(OR(AND(AB13="Fuerte",AC13="Moderado"),AND(AB13="Moderado",AC13="Fuerte"),AND(AB13="Moderado",AC13="Moderado")),"Moderado",IF(OR(AND(AB13="Fuerte",AC13="Débil"),AND(AB13="Moderado",AC13="Débil"),AND(AB13="Débil")),"Débil",IF(AND(AB13="Fuerte",AC13="Fuerte"),"Fuerte")))</f>
        <v>Débil</v>
      </c>
      <c r="AE13" s="606" t="str">
        <f t="shared" ref="AE13:AE161" si="10">IF(AD13="Fuerte","100",IF(AD13="Moderado","50",IF(AD13="Débil","0")))</f>
        <v>0</v>
      </c>
      <c r="AF13" s="620"/>
      <c r="AG13" s="621"/>
      <c r="AH13" s="622"/>
      <c r="AI13" s="610"/>
      <c r="AJ13" s="611"/>
      <c r="AK13" s="611"/>
      <c r="AL13" s="611"/>
      <c r="AM13" s="610"/>
      <c r="AN13" s="623"/>
      <c r="AO13" s="623"/>
      <c r="AP13" s="613"/>
      <c r="AQ13" s="614"/>
      <c r="AR13" s="614"/>
      <c r="AS13" s="615"/>
    </row>
    <row r="14" spans="2:45" s="67" customFormat="1" ht="30" hidden="1" x14ac:dyDescent="0.25">
      <c r="B14" s="616"/>
      <c r="C14" s="617"/>
      <c r="D14" s="594" t="str">
        <f>'3-IDENTIFICACIÓN DEL RIESGO'!G14</f>
        <v>Riesgo 2</v>
      </c>
      <c r="E14" s="594"/>
      <c r="F14" s="618"/>
      <c r="G14" s="619"/>
      <c r="H14" s="597"/>
      <c r="I14" s="597"/>
      <c r="J14" s="597"/>
      <c r="K14" s="597"/>
      <c r="L14" s="598"/>
      <c r="M14" s="599"/>
      <c r="N14" s="600" t="b">
        <f t="shared" si="0"/>
        <v>0</v>
      </c>
      <c r="O14" s="601"/>
      <c r="P14" s="600" t="b">
        <f t="shared" si="1"/>
        <v>0</v>
      </c>
      <c r="Q14" s="601"/>
      <c r="R14" s="600" t="b">
        <f t="shared" si="2"/>
        <v>0</v>
      </c>
      <c r="S14" s="601"/>
      <c r="T14" s="600" t="b">
        <f t="shared" si="3"/>
        <v>0</v>
      </c>
      <c r="U14" s="601"/>
      <c r="V14" s="600" t="b">
        <f t="shared" si="4"/>
        <v>0</v>
      </c>
      <c r="W14" s="601"/>
      <c r="X14" s="600" t="b">
        <f t="shared" si="5"/>
        <v>0</v>
      </c>
      <c r="Y14" s="601"/>
      <c r="Z14" s="600" t="b">
        <f t="shared" si="6"/>
        <v>0</v>
      </c>
      <c r="AA14" s="602">
        <f t="shared" si="7"/>
        <v>0</v>
      </c>
      <c r="AB14" s="603" t="str">
        <f t="shared" si="8"/>
        <v>Débil</v>
      </c>
      <c r="AC14" s="604"/>
      <c r="AD14" s="605" t="str">
        <f t="shared" si="9"/>
        <v>Débil</v>
      </c>
      <c r="AE14" s="606" t="str">
        <f t="shared" si="10"/>
        <v>0</v>
      </c>
      <c r="AF14" s="607"/>
      <c r="AG14" s="608" t="e">
        <f t="shared" ref="AG14" si="11">(AE14+AE15)/AF14</f>
        <v>#DIV/0!</v>
      </c>
      <c r="AH14" s="609" t="e">
        <f t="shared" ref="AH14" si="12">IF(AG14&lt;50,"Débil",IF(AG14&lt;=99,"Moderado",IF(AG14=100,"Fuerte",IF(AG14="","ERROR"))))</f>
        <v>#DIV/0!</v>
      </c>
      <c r="AI14" s="610"/>
      <c r="AJ14" s="611" t="e">
        <f t="shared" ref="AJ14" si="13">IF(AH14="Débil",0,IF(AND(AH14="Moderado",AI14="Directamente"),1,IF(AND(AH14="Moderado",AI14="No disminuye"),0,IF(AND(AH14="Fuerte",AI14="Directamente"),2,IF(AND(AH14="Fuerte",AI14="No disminuye"),0)))))</f>
        <v>#DIV/0!</v>
      </c>
      <c r="AK14" s="611" t="e">
        <f>('4-VALORACIÓN DEL RIESGO'!H12-AJ14)</f>
        <v>#DIV/0!</v>
      </c>
      <c r="AL14" s="611" t="e">
        <f t="shared" ref="AL14" si="14">IF(AK14=5,"Casi Seguro",IF(AK14=4,"Probable",IF(AK14=3,"Posible",IF(AK14=2,"Improbable",IF(AK14=1,"Rara Vez",IF(AK14=0,"Rara Vez",IF(AK14&lt;0,"Rara Vez")))))))</f>
        <v>#DIV/0!</v>
      </c>
      <c r="AM14" s="610"/>
      <c r="AN14" s="612" t="e">
        <f t="shared" ref="AN14" si="15">IF(AH14="Débil",0,IF(AND(AH14="Moderado",AM14="Directamente"),1,IF(AND(AH14="Moderado",AM14="Indirectamente"),0,IF(AND(AH14="Moderado",AM14="No disminuye"),0,IF(AND(AH14="Fuerte",AM14="Directamente"),2,IF(AND(AH14="Fuerte",AM14="Indirectamente"),1,IF(AND(AH14="Fuerte",AM14="No disminuye"),0)))))))</f>
        <v>#DIV/0!</v>
      </c>
      <c r="AO14" s="612" t="e">
        <f>('4-VALORACIÓN DEL RIESGO'!AD12-AN14)</f>
        <v>#DIV/0!</v>
      </c>
      <c r="AP14" s="612" t="e">
        <f t="shared" ref="AP14" si="16">IF(AO14=5,"Catastrófico",IF(AO14=4,"Mayor",IF(AO14=3,"Moderado",IF(AO14=2,"Moderado",IF(AO14=1,"Moderado")))))</f>
        <v>#DIV/0!</v>
      </c>
      <c r="AQ14" s="614" t="e">
        <f t="shared" ref="AQ14" si="17">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#DIV/0!</v>
      </c>
      <c r="AR14" s="614"/>
      <c r="AS14" s="615" t="s">
        <v>452</v>
      </c>
    </row>
    <row r="15" spans="2:45" s="67" customFormat="1" ht="30.75" hidden="1" thickBot="1" x14ac:dyDescent="0.3">
      <c r="B15" s="616"/>
      <c r="C15" s="617"/>
      <c r="D15" s="594"/>
      <c r="E15" s="594"/>
      <c r="F15" s="618"/>
      <c r="G15" s="619"/>
      <c r="H15" s="597"/>
      <c r="I15" s="597"/>
      <c r="J15" s="597"/>
      <c r="K15" s="597"/>
      <c r="L15" s="598"/>
      <c r="M15" s="599"/>
      <c r="N15" s="600" t="b">
        <f t="shared" si="0"/>
        <v>0</v>
      </c>
      <c r="O15" s="601"/>
      <c r="P15" s="600" t="b">
        <f t="shared" si="1"/>
        <v>0</v>
      </c>
      <c r="Q15" s="601"/>
      <c r="R15" s="600" t="b">
        <f t="shared" si="2"/>
        <v>0</v>
      </c>
      <c r="S15" s="601"/>
      <c r="T15" s="600" t="b">
        <f t="shared" si="3"/>
        <v>0</v>
      </c>
      <c r="U15" s="601"/>
      <c r="V15" s="600" t="b">
        <f t="shared" si="4"/>
        <v>0</v>
      </c>
      <c r="W15" s="601"/>
      <c r="X15" s="600" t="b">
        <f t="shared" si="5"/>
        <v>0</v>
      </c>
      <c r="Y15" s="601"/>
      <c r="Z15" s="600" t="b">
        <f t="shared" si="6"/>
        <v>0</v>
      </c>
      <c r="AA15" s="602">
        <f t="shared" si="7"/>
        <v>0</v>
      </c>
      <c r="AB15" s="603" t="str">
        <f t="shared" si="8"/>
        <v>Débil</v>
      </c>
      <c r="AC15" s="604"/>
      <c r="AD15" s="605" t="str">
        <f t="shared" si="9"/>
        <v>Débil</v>
      </c>
      <c r="AE15" s="606" t="str">
        <f t="shared" si="10"/>
        <v>0</v>
      </c>
      <c r="AF15" s="620"/>
      <c r="AG15" s="621"/>
      <c r="AH15" s="622"/>
      <c r="AI15" s="610"/>
      <c r="AJ15" s="611"/>
      <c r="AK15" s="611"/>
      <c r="AL15" s="611"/>
      <c r="AM15" s="610"/>
      <c r="AN15" s="623"/>
      <c r="AO15" s="623"/>
      <c r="AP15" s="623"/>
      <c r="AQ15" s="614"/>
      <c r="AR15" s="614"/>
      <c r="AS15" s="615"/>
    </row>
    <row r="16" spans="2:45" s="67" customFormat="1" ht="30" hidden="1" x14ac:dyDescent="0.25">
      <c r="B16" s="616"/>
      <c r="C16" s="617"/>
      <c r="D16" s="594" t="str">
        <f>'3-IDENTIFICACIÓN DEL RIESGO'!G16</f>
        <v>Riesgo 3</v>
      </c>
      <c r="E16" s="594"/>
      <c r="F16" s="618"/>
      <c r="G16" s="619"/>
      <c r="H16" s="597"/>
      <c r="I16" s="597"/>
      <c r="J16" s="597"/>
      <c r="K16" s="597"/>
      <c r="L16" s="598"/>
      <c r="M16" s="599"/>
      <c r="N16" s="600" t="b">
        <f t="shared" si="0"/>
        <v>0</v>
      </c>
      <c r="O16" s="601"/>
      <c r="P16" s="600" t="b">
        <f t="shared" si="1"/>
        <v>0</v>
      </c>
      <c r="Q16" s="601"/>
      <c r="R16" s="600" t="b">
        <f t="shared" si="2"/>
        <v>0</v>
      </c>
      <c r="S16" s="601"/>
      <c r="T16" s="600" t="b">
        <f t="shared" si="3"/>
        <v>0</v>
      </c>
      <c r="U16" s="601"/>
      <c r="V16" s="600" t="b">
        <f t="shared" si="4"/>
        <v>0</v>
      </c>
      <c r="W16" s="601"/>
      <c r="X16" s="600" t="b">
        <f t="shared" si="5"/>
        <v>0</v>
      </c>
      <c r="Y16" s="601"/>
      <c r="Z16" s="600" t="b">
        <f t="shared" si="6"/>
        <v>0</v>
      </c>
      <c r="AA16" s="602">
        <f t="shared" si="7"/>
        <v>0</v>
      </c>
      <c r="AB16" s="603" t="str">
        <f t="shared" si="8"/>
        <v>Débil</v>
      </c>
      <c r="AC16" s="604"/>
      <c r="AD16" s="605" t="str">
        <f t="shared" si="9"/>
        <v>Débil</v>
      </c>
      <c r="AE16" s="606" t="str">
        <f t="shared" si="10"/>
        <v>0</v>
      </c>
      <c r="AF16" s="607"/>
      <c r="AG16" s="608" t="e">
        <f t="shared" ref="AG16" si="18">(AE16+AE17)/AF16</f>
        <v>#DIV/0!</v>
      </c>
      <c r="AH16" s="609" t="e">
        <f t="shared" ref="AH16" si="19">IF(AG16&lt;50,"Débil",IF(AG16&lt;=99,"Moderado",IF(AG16=100,"Fuerte",IF(AG16="","ERROR"))))</f>
        <v>#DIV/0!</v>
      </c>
      <c r="AI16" s="610"/>
      <c r="AJ16" s="611" t="e">
        <f t="shared" ref="AJ16" si="20">IF(AH16="Débil",0,IF(AND(AH16="Moderado",AI16="Directamente"),1,IF(AND(AH16="Moderado",AI16="No disminuye"),0,IF(AND(AH16="Fuerte",AI16="Directamente"),2,IF(AND(AH16="Fuerte",AI16="No disminuye"),0)))))</f>
        <v>#DIV/0!</v>
      </c>
      <c r="AK16" s="611" t="e">
        <f>('4-VALORACIÓN DEL RIESGO'!H13-AJ16)</f>
        <v>#DIV/0!</v>
      </c>
      <c r="AL16" s="611" t="e">
        <f t="shared" ref="AL16" si="21">IF(AK16=5,"Casi Seguro",IF(AK16=4,"Probable",IF(AK16=3,"Posible",IF(AK16=2,"Improbable",IF(AK16=1,"Rara Vez",IF(AK16=0,"Rara Vez",IF(AK16&lt;0,"Rara Vez")))))))</f>
        <v>#DIV/0!</v>
      </c>
      <c r="AM16" s="610"/>
      <c r="AN16" s="612" t="e">
        <f t="shared" ref="AN16" si="22">IF(AH16="Débil",0,IF(AND(AH16="Moderado",AM16="Directamente"),1,IF(AND(AH16="Moderado",AM16="Indirectamente"),0,IF(AND(AH16="Moderado",AM16="No disminuye"),0,IF(AND(AH16="Fuerte",AM16="Directamente"),2,IF(AND(AH16="Fuerte",AM16="Indirectamente"),1,IF(AND(AH16="Fuerte",AM16="No disminuye"),0)))))))</f>
        <v>#DIV/0!</v>
      </c>
      <c r="AO16" s="612" t="e">
        <f>('4-VALORACIÓN DEL RIESGO'!AD13-AN16)</f>
        <v>#DIV/0!</v>
      </c>
      <c r="AP16" s="613" t="e">
        <f t="shared" ref="AP16" si="23">IF(AO16=5,"Catastrófico",IF(AO16=4,"Mayor",IF(AO16=3,"Moderado",IF(AO16=2,"Moderado",IF(AO16=1,"Moderado")))))</f>
        <v>#DIV/0!</v>
      </c>
      <c r="AQ16" s="614" t="e">
        <f t="shared" ref="AQ16" si="24">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#DIV/0!</v>
      </c>
      <c r="AR16" s="614"/>
      <c r="AS16" s="615" t="s">
        <v>452</v>
      </c>
    </row>
    <row r="17" spans="2:45" s="67" customFormat="1" ht="30.75" hidden="1" thickBot="1" x14ac:dyDescent="0.3">
      <c r="B17" s="616"/>
      <c r="C17" s="617"/>
      <c r="D17" s="594"/>
      <c r="E17" s="594"/>
      <c r="F17" s="618"/>
      <c r="G17" s="619"/>
      <c r="H17" s="597"/>
      <c r="I17" s="597"/>
      <c r="J17" s="597"/>
      <c r="K17" s="597"/>
      <c r="L17" s="598"/>
      <c r="M17" s="599"/>
      <c r="N17" s="600" t="b">
        <f t="shared" si="0"/>
        <v>0</v>
      </c>
      <c r="O17" s="601"/>
      <c r="P17" s="600" t="b">
        <f t="shared" si="1"/>
        <v>0</v>
      </c>
      <c r="Q17" s="601"/>
      <c r="R17" s="600" t="b">
        <f t="shared" si="2"/>
        <v>0</v>
      </c>
      <c r="S17" s="601"/>
      <c r="T17" s="600" t="b">
        <f t="shared" si="3"/>
        <v>0</v>
      </c>
      <c r="U17" s="601"/>
      <c r="V17" s="600" t="b">
        <f t="shared" si="4"/>
        <v>0</v>
      </c>
      <c r="W17" s="601"/>
      <c r="X17" s="600" t="b">
        <f t="shared" si="5"/>
        <v>0</v>
      </c>
      <c r="Y17" s="601"/>
      <c r="Z17" s="600" t="b">
        <f t="shared" si="6"/>
        <v>0</v>
      </c>
      <c r="AA17" s="602">
        <f t="shared" si="7"/>
        <v>0</v>
      </c>
      <c r="AB17" s="603" t="str">
        <f t="shared" si="8"/>
        <v>Débil</v>
      </c>
      <c r="AC17" s="604"/>
      <c r="AD17" s="605" t="str">
        <f t="shared" si="9"/>
        <v>Débil</v>
      </c>
      <c r="AE17" s="606" t="str">
        <f t="shared" si="10"/>
        <v>0</v>
      </c>
      <c r="AF17" s="620"/>
      <c r="AG17" s="621"/>
      <c r="AH17" s="622"/>
      <c r="AI17" s="610"/>
      <c r="AJ17" s="611"/>
      <c r="AK17" s="611"/>
      <c r="AL17" s="611"/>
      <c r="AM17" s="610"/>
      <c r="AN17" s="623"/>
      <c r="AO17" s="623"/>
      <c r="AP17" s="613"/>
      <c r="AQ17" s="614"/>
      <c r="AR17" s="614"/>
      <c r="AS17" s="615"/>
    </row>
    <row r="18" spans="2:45" s="67" customFormat="1" ht="30" hidden="1" x14ac:dyDescent="0.25">
      <c r="B18" s="616"/>
      <c r="C18" s="617"/>
      <c r="D18" s="594" t="str">
        <f>'3-IDENTIFICACIÓN DEL RIESGO'!G18</f>
        <v>Riesgo 4</v>
      </c>
      <c r="E18" s="594"/>
      <c r="F18" s="618"/>
      <c r="G18" s="619"/>
      <c r="H18" s="597"/>
      <c r="I18" s="597"/>
      <c r="J18" s="597"/>
      <c r="K18" s="597"/>
      <c r="L18" s="598"/>
      <c r="M18" s="599"/>
      <c r="N18" s="600" t="b">
        <f t="shared" si="0"/>
        <v>0</v>
      </c>
      <c r="O18" s="601"/>
      <c r="P18" s="600" t="b">
        <f t="shared" si="1"/>
        <v>0</v>
      </c>
      <c r="Q18" s="601"/>
      <c r="R18" s="600" t="b">
        <f t="shared" si="2"/>
        <v>0</v>
      </c>
      <c r="S18" s="601"/>
      <c r="T18" s="600" t="b">
        <f t="shared" si="3"/>
        <v>0</v>
      </c>
      <c r="U18" s="601"/>
      <c r="V18" s="600" t="b">
        <f t="shared" si="4"/>
        <v>0</v>
      </c>
      <c r="W18" s="601"/>
      <c r="X18" s="600" t="b">
        <f t="shared" si="5"/>
        <v>0</v>
      </c>
      <c r="Y18" s="601"/>
      <c r="Z18" s="600" t="b">
        <f t="shared" si="6"/>
        <v>0</v>
      </c>
      <c r="AA18" s="602">
        <f t="shared" si="7"/>
        <v>0</v>
      </c>
      <c r="AB18" s="603" t="str">
        <f t="shared" si="8"/>
        <v>Débil</v>
      </c>
      <c r="AC18" s="604"/>
      <c r="AD18" s="605" t="str">
        <f t="shared" si="9"/>
        <v>Débil</v>
      </c>
      <c r="AE18" s="606" t="str">
        <f t="shared" si="10"/>
        <v>0</v>
      </c>
      <c r="AF18" s="607"/>
      <c r="AG18" s="608" t="e">
        <f t="shared" ref="AG18" si="25">(AE18+AE19)/AF18</f>
        <v>#DIV/0!</v>
      </c>
      <c r="AH18" s="609" t="e">
        <f t="shared" ref="AH18" si="26">IF(AG18&lt;50,"Débil",IF(AG18&lt;=99,"Moderado",IF(AG18=100,"Fuerte",IF(AG18="","ERROR"))))</f>
        <v>#DIV/0!</v>
      </c>
      <c r="AI18" s="610"/>
      <c r="AJ18" s="611" t="e">
        <f t="shared" ref="AJ18" si="27">IF(AH18="Débil",0,IF(AND(AH18="Moderado",AI18="Directamente"),1,IF(AND(AH18="Moderado",AI18="No disminuye"),0,IF(AND(AH18="Fuerte",AI18="Directamente"),2,IF(AND(AH18="Fuerte",AI18="No disminuye"),0)))))</f>
        <v>#DIV/0!</v>
      </c>
      <c r="AK18" s="611" t="e">
        <f>('4-VALORACIÓN DEL RIESGO'!H14-AJ18)</f>
        <v>#DIV/0!</v>
      </c>
      <c r="AL18" s="611" t="e">
        <f t="shared" ref="AL18" si="28">IF(AK18=5,"Casi Seguro",IF(AK18=4,"Probable",IF(AK18=3,"Posible",IF(AK18=2,"Improbable",IF(AK18=1,"Rara Vez",IF(AK18=0,"Rara Vez",IF(AK18&lt;0,"Rara Vez")))))))</f>
        <v>#DIV/0!</v>
      </c>
      <c r="AM18" s="610"/>
      <c r="AN18" s="612" t="e">
        <f t="shared" ref="AN18" si="29">IF(AH18="Débil",0,IF(AND(AH18="Moderado",AM18="Directamente"),1,IF(AND(AH18="Moderado",AM18="Indirectamente"),0,IF(AND(AH18="Moderado",AM18="No disminuye"),0,IF(AND(AH18="Fuerte",AM18="Directamente"),2,IF(AND(AH18="Fuerte",AM18="Indirectamente"),1,IF(AND(AH18="Fuerte",AM18="No disminuye"),0)))))))</f>
        <v>#DIV/0!</v>
      </c>
      <c r="AO18" s="612" t="e">
        <f>('4-VALORACIÓN DEL RIESGO'!AD14-AN18)</f>
        <v>#DIV/0!</v>
      </c>
      <c r="AP18" s="613" t="e">
        <f t="shared" ref="AP18" si="30">IF(AO18=5,"Catastrófico",IF(AO18=4,"Mayor",IF(AO18=3,"Moderado",IF(AO18=2,"Moderado",IF(AO18=1,"Moderado")))))</f>
        <v>#DIV/0!</v>
      </c>
      <c r="AQ18" s="614" t="e">
        <f t="shared" ref="AQ18" si="31">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#DIV/0!</v>
      </c>
      <c r="AR18" s="614"/>
      <c r="AS18" s="615" t="s">
        <v>452</v>
      </c>
    </row>
    <row r="19" spans="2:45" s="67" customFormat="1" ht="30.75" hidden="1" thickBot="1" x14ac:dyDescent="0.3">
      <c r="B19" s="616"/>
      <c r="C19" s="617"/>
      <c r="D19" s="594"/>
      <c r="E19" s="594"/>
      <c r="F19" s="618"/>
      <c r="G19" s="619"/>
      <c r="H19" s="597"/>
      <c r="I19" s="597"/>
      <c r="J19" s="597"/>
      <c r="K19" s="597"/>
      <c r="L19" s="598"/>
      <c r="M19" s="599"/>
      <c r="N19" s="600" t="b">
        <f t="shared" si="0"/>
        <v>0</v>
      </c>
      <c r="O19" s="601"/>
      <c r="P19" s="600" t="b">
        <f t="shared" si="1"/>
        <v>0</v>
      </c>
      <c r="Q19" s="601"/>
      <c r="R19" s="600" t="b">
        <f t="shared" si="2"/>
        <v>0</v>
      </c>
      <c r="S19" s="601"/>
      <c r="T19" s="600" t="b">
        <f t="shared" si="3"/>
        <v>0</v>
      </c>
      <c r="U19" s="601"/>
      <c r="V19" s="600" t="b">
        <f t="shared" si="4"/>
        <v>0</v>
      </c>
      <c r="W19" s="601"/>
      <c r="X19" s="600" t="b">
        <f t="shared" si="5"/>
        <v>0</v>
      </c>
      <c r="Y19" s="601"/>
      <c r="Z19" s="600" t="b">
        <f t="shared" si="6"/>
        <v>0</v>
      </c>
      <c r="AA19" s="602">
        <f t="shared" si="7"/>
        <v>0</v>
      </c>
      <c r="AB19" s="603" t="str">
        <f t="shared" si="8"/>
        <v>Débil</v>
      </c>
      <c r="AC19" s="604"/>
      <c r="AD19" s="605" t="str">
        <f t="shared" si="9"/>
        <v>Débil</v>
      </c>
      <c r="AE19" s="606" t="str">
        <f t="shared" si="10"/>
        <v>0</v>
      </c>
      <c r="AF19" s="620"/>
      <c r="AG19" s="621"/>
      <c r="AH19" s="622"/>
      <c r="AI19" s="610"/>
      <c r="AJ19" s="611"/>
      <c r="AK19" s="611"/>
      <c r="AL19" s="611"/>
      <c r="AM19" s="610"/>
      <c r="AN19" s="623"/>
      <c r="AO19" s="623"/>
      <c r="AP19" s="613"/>
      <c r="AQ19" s="614"/>
      <c r="AR19" s="614"/>
      <c r="AS19" s="615"/>
    </row>
    <row r="20" spans="2:45" s="67" customFormat="1" ht="30" hidden="1" x14ac:dyDescent="0.25">
      <c r="B20" s="616"/>
      <c r="C20" s="617"/>
      <c r="D20" s="594" t="str">
        <f>'3-IDENTIFICACIÓN DEL RIESGO'!G20</f>
        <v>Riesgo 5</v>
      </c>
      <c r="E20" s="594"/>
      <c r="F20" s="618"/>
      <c r="G20" s="619"/>
      <c r="H20" s="597"/>
      <c r="I20" s="597"/>
      <c r="J20" s="597"/>
      <c r="K20" s="597"/>
      <c r="L20" s="598"/>
      <c r="M20" s="599"/>
      <c r="N20" s="600" t="b">
        <f t="shared" si="0"/>
        <v>0</v>
      </c>
      <c r="O20" s="601"/>
      <c r="P20" s="600" t="b">
        <f t="shared" si="1"/>
        <v>0</v>
      </c>
      <c r="Q20" s="601"/>
      <c r="R20" s="600" t="b">
        <f t="shared" si="2"/>
        <v>0</v>
      </c>
      <c r="S20" s="601"/>
      <c r="T20" s="600" t="b">
        <f t="shared" si="3"/>
        <v>0</v>
      </c>
      <c r="U20" s="601"/>
      <c r="V20" s="600" t="b">
        <f t="shared" si="4"/>
        <v>0</v>
      </c>
      <c r="W20" s="601"/>
      <c r="X20" s="600" t="b">
        <f t="shared" si="5"/>
        <v>0</v>
      </c>
      <c r="Y20" s="601"/>
      <c r="Z20" s="600" t="b">
        <f t="shared" si="6"/>
        <v>0</v>
      </c>
      <c r="AA20" s="602">
        <f t="shared" si="7"/>
        <v>0</v>
      </c>
      <c r="AB20" s="603" t="str">
        <f t="shared" si="8"/>
        <v>Débil</v>
      </c>
      <c r="AC20" s="604"/>
      <c r="AD20" s="605" t="str">
        <f t="shared" si="9"/>
        <v>Débil</v>
      </c>
      <c r="AE20" s="606" t="str">
        <f t="shared" si="10"/>
        <v>0</v>
      </c>
      <c r="AF20" s="607"/>
      <c r="AG20" s="608" t="e">
        <f t="shared" ref="AG20" si="32">(AE20+AE21)/AF20</f>
        <v>#DIV/0!</v>
      </c>
      <c r="AH20" s="609" t="e">
        <f t="shared" ref="AH20" si="33">IF(AG20&lt;50,"Débil",IF(AG20&lt;=99,"Moderado",IF(AG20=100,"Fuerte",IF(AG20="","ERROR"))))</f>
        <v>#DIV/0!</v>
      </c>
      <c r="AI20" s="610"/>
      <c r="AJ20" s="611" t="e">
        <f t="shared" ref="AJ20" si="34">IF(AH20="Débil",0,IF(AND(AH20="Moderado",AI20="Directamente"),1,IF(AND(AH20="Moderado",AI20="No disminuye"),0,IF(AND(AH20="Fuerte",AI20="Directamente"),2,IF(AND(AH20="Fuerte",AI20="No disminuye"),0)))))</f>
        <v>#DIV/0!</v>
      </c>
      <c r="AK20" s="611" t="e">
        <f>('4-VALORACIÓN DEL RIESGO'!H15-AJ20)</f>
        <v>#DIV/0!</v>
      </c>
      <c r="AL20" s="611" t="e">
        <f t="shared" ref="AL20" si="35">IF(AK20=5,"Casi Seguro",IF(AK20=4,"Probable",IF(AK20=3,"Posible",IF(AK20=2,"Improbable",IF(AK20=1,"Rara Vez",IF(AK20=0,"Rara Vez",IF(AK20&lt;0,"Rara Vez")))))))</f>
        <v>#DIV/0!</v>
      </c>
      <c r="AM20" s="610"/>
      <c r="AN20" s="612" t="e">
        <f t="shared" ref="AN20" si="36">IF(AH20="Débil",0,IF(AND(AH20="Moderado",AM20="Directamente"),1,IF(AND(AH20="Moderado",AM20="Indirectamente"),0,IF(AND(AH20="Moderado",AM20="No disminuye"),0,IF(AND(AH20="Fuerte",AM20="Directamente"),2,IF(AND(AH20="Fuerte",AM20="Indirectamente"),1,IF(AND(AH20="Fuerte",AM20="No disminuye"),0)))))))</f>
        <v>#DIV/0!</v>
      </c>
      <c r="AO20" s="612" t="e">
        <f>('4-VALORACIÓN DEL RIESGO'!AD15-AN20)</f>
        <v>#DIV/0!</v>
      </c>
      <c r="AP20" s="613" t="e">
        <f t="shared" ref="AP20" si="37">IF(AO20=5,"Catastrófico",IF(AO20=4,"Mayor",IF(AO20=3,"Moderado",IF(AO20=2,"Moderado",IF(AO20=1,"Moderado")))))</f>
        <v>#DIV/0!</v>
      </c>
      <c r="AQ20" s="614" t="e">
        <f t="shared" ref="AQ20" si="38">IF(OR(AND(AP20="Moderado",AL20="Rara Vez"),AND(AP20="Moderado",AL20="Improbable")),"Moderado",IF(OR(AND(AP20="Mayor",AL20="Improbable"),AND(AP20="Mayor",AL20="Rara Vez"),AND(AP20="Moderado",AL20="Probable"),AND(AP20="Moderado",AL20="Posible")),"Alto",IF(OR(AND(AP20="Moderado",AL20="Casi Seguro"),AND(AP20="Mayor",AL20="Posible"),AND(AP20="Mayor",AL20="Probable"),AND(AP20="Mayor",AL20="Casi Seguro")),"Extremo",IF(AP20="Catastrófico","Extremo"))))</f>
        <v>#DIV/0!</v>
      </c>
      <c r="AR20" s="614"/>
      <c r="AS20" s="615" t="s">
        <v>452</v>
      </c>
    </row>
    <row r="21" spans="2:45" s="67" customFormat="1" ht="30.75" hidden="1" thickBot="1" x14ac:dyDescent="0.3">
      <c r="B21" s="624"/>
      <c r="C21" s="625"/>
      <c r="D21" s="594"/>
      <c r="E21" s="594"/>
      <c r="F21" s="618"/>
      <c r="G21" s="619"/>
      <c r="H21" s="597"/>
      <c r="I21" s="597"/>
      <c r="J21" s="597"/>
      <c r="K21" s="597"/>
      <c r="L21" s="598"/>
      <c r="M21" s="599"/>
      <c r="N21" s="600" t="b">
        <f t="shared" si="0"/>
        <v>0</v>
      </c>
      <c r="O21" s="601"/>
      <c r="P21" s="600" t="b">
        <f t="shared" si="1"/>
        <v>0</v>
      </c>
      <c r="Q21" s="601"/>
      <c r="R21" s="600" t="b">
        <f t="shared" si="2"/>
        <v>0</v>
      </c>
      <c r="S21" s="601"/>
      <c r="T21" s="600" t="b">
        <f t="shared" si="3"/>
        <v>0</v>
      </c>
      <c r="U21" s="601"/>
      <c r="V21" s="600" t="b">
        <f t="shared" si="4"/>
        <v>0</v>
      </c>
      <c r="W21" s="601"/>
      <c r="X21" s="600" t="b">
        <f t="shared" si="5"/>
        <v>0</v>
      </c>
      <c r="Y21" s="601"/>
      <c r="Z21" s="600" t="b">
        <f t="shared" si="6"/>
        <v>0</v>
      </c>
      <c r="AA21" s="602">
        <f t="shared" si="7"/>
        <v>0</v>
      </c>
      <c r="AB21" s="603" t="str">
        <f t="shared" si="8"/>
        <v>Débil</v>
      </c>
      <c r="AC21" s="604"/>
      <c r="AD21" s="605" t="str">
        <f t="shared" si="9"/>
        <v>Débil</v>
      </c>
      <c r="AE21" s="606" t="str">
        <f t="shared" si="10"/>
        <v>0</v>
      </c>
      <c r="AF21" s="620"/>
      <c r="AG21" s="621"/>
      <c r="AH21" s="622"/>
      <c r="AI21" s="610"/>
      <c r="AJ21" s="611"/>
      <c r="AK21" s="611"/>
      <c r="AL21" s="611"/>
      <c r="AM21" s="610"/>
      <c r="AN21" s="623"/>
      <c r="AO21" s="623"/>
      <c r="AP21" s="613"/>
      <c r="AQ21" s="614"/>
      <c r="AR21" s="614"/>
      <c r="AS21" s="615"/>
    </row>
    <row r="22" spans="2:45" s="67" customFormat="1" ht="30" hidden="1" x14ac:dyDescent="0.25">
      <c r="B22" s="626" t="str">
        <f>'3-IDENTIFICACIÓN DEL RIESGO'!B22</f>
        <v>Comunicación y Gestión con Grupos de Interés.</v>
      </c>
      <c r="C22" s="627" t="str">
        <f>'3-IDENTIFICACIÓN DEL RIESGO'!E22</f>
        <v>1. Dirección General.
2. Secretaría General.
3. Oficina de Planeación.
4. Oficina Jurídica.
5. Oficina del Inspector de la Gestión de Tierras.
6. Oficina de Control Interno.</v>
      </c>
      <c r="D22" s="594" t="str">
        <f>'3-IDENTIFICACIÓN DEL RIESGO'!G22</f>
        <v>Riesgo 1</v>
      </c>
      <c r="E22" s="594"/>
      <c r="F22" s="628"/>
      <c r="G22" s="628"/>
      <c r="H22" s="628"/>
      <c r="I22" s="628"/>
      <c r="J22" s="628"/>
      <c r="K22" s="628"/>
      <c r="L22" s="628"/>
      <c r="M22" s="599"/>
      <c r="N22" s="600" t="b">
        <f t="shared" si="0"/>
        <v>0</v>
      </c>
      <c r="O22" s="601"/>
      <c r="P22" s="600" t="b">
        <f t="shared" si="1"/>
        <v>0</v>
      </c>
      <c r="Q22" s="601"/>
      <c r="R22" s="600" t="b">
        <f t="shared" si="2"/>
        <v>0</v>
      </c>
      <c r="S22" s="601"/>
      <c r="T22" s="600" t="b">
        <f t="shared" si="3"/>
        <v>0</v>
      </c>
      <c r="U22" s="601"/>
      <c r="V22" s="600" t="b">
        <f t="shared" si="4"/>
        <v>0</v>
      </c>
      <c r="W22" s="601"/>
      <c r="X22" s="600" t="b">
        <f t="shared" si="5"/>
        <v>0</v>
      </c>
      <c r="Y22" s="601"/>
      <c r="Z22" s="600" t="b">
        <f t="shared" si="6"/>
        <v>0</v>
      </c>
      <c r="AA22" s="602">
        <f t="shared" si="7"/>
        <v>0</v>
      </c>
      <c r="AB22" s="603" t="str">
        <f t="shared" si="8"/>
        <v>Débil</v>
      </c>
      <c r="AC22" s="604"/>
      <c r="AD22" s="605" t="str">
        <f t="shared" si="9"/>
        <v>Débil</v>
      </c>
      <c r="AE22" s="606" t="str">
        <f t="shared" si="10"/>
        <v>0</v>
      </c>
      <c r="AF22" s="607"/>
      <c r="AG22" s="608" t="e">
        <f t="shared" ref="AG22" si="39">(AE22+AE23)/AF22</f>
        <v>#DIV/0!</v>
      </c>
      <c r="AH22" s="609" t="e">
        <f t="shared" ref="AH22" si="40">IF(AG22&lt;50,"Débil",IF(AG22&lt;=99,"Moderado",IF(AG22=100,"Fuerte",IF(AG22="","ERROR"))))</f>
        <v>#DIV/0!</v>
      </c>
      <c r="AI22" s="610"/>
      <c r="AJ22" s="611" t="e">
        <f t="shared" ref="AJ22" si="41">IF(AH22="Débil",0,IF(AND(AH22="Moderado",AI22="Directamente"),1,IF(AND(AH22="Moderado",AI22="No disminuye"),0,IF(AND(AH22="Fuerte",AI22="Directamente"),2,IF(AND(AH22="Fuerte",AI22="No disminuye"),0)))))</f>
        <v>#DIV/0!</v>
      </c>
      <c r="AK22" s="611" t="e">
        <f>('4-VALORACIÓN DEL RIESGO'!H16-AJ22)</f>
        <v>#DIV/0!</v>
      </c>
      <c r="AL22" s="611" t="e">
        <f t="shared" ref="AL22" si="42">IF(AK22=5,"Casi Seguro",IF(AK22=4,"Probable",IF(AK22=3,"Posible",IF(AK22=2,"Improbable",IF(AK22=1,"Rara Vez",IF(AK22=0,"Rara Vez",IF(AK22&lt;0,"Rara Vez")))))))</f>
        <v>#DIV/0!</v>
      </c>
      <c r="AM22" s="610"/>
      <c r="AN22" s="612" t="e">
        <f t="shared" ref="AN22" si="43">IF(AH22="Débil",0,IF(AND(AH22="Moderado",AM22="Directamente"),1,IF(AND(AH22="Moderado",AM22="Indirectamente"),0,IF(AND(AH22="Moderado",AM22="No disminuye"),0,IF(AND(AH22="Fuerte",AM22="Directamente"),2,IF(AND(AH22="Fuerte",AM22="Indirectamente"),1,IF(AND(AH22="Fuerte",AM22="No disminuye"),0)))))))</f>
        <v>#DIV/0!</v>
      </c>
      <c r="AO22" s="612" t="e">
        <f>('4-VALORACIÓN DEL RIESGO'!AD16-AN22)</f>
        <v>#DIV/0!</v>
      </c>
      <c r="AP22" s="613" t="e">
        <f t="shared" ref="AP22" si="44">IF(AO22=5,"Catastrófico",IF(AO22=4,"Mayor",IF(AO22=3,"Moderado",IF(AO22=2,"Moderado",IF(AO22=1,"Moderado")))))</f>
        <v>#DIV/0!</v>
      </c>
      <c r="AQ22" s="614" t="e">
        <f t="shared" ref="AQ22" si="45">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#DIV/0!</v>
      </c>
      <c r="AR22" s="614"/>
      <c r="AS22" s="615" t="s">
        <v>452</v>
      </c>
    </row>
    <row r="23" spans="2:45" s="67" customFormat="1" ht="30.75" hidden="1" thickBot="1" x14ac:dyDescent="0.3">
      <c r="B23" s="629"/>
      <c r="C23" s="630"/>
      <c r="D23" s="594"/>
      <c r="E23" s="594"/>
      <c r="F23" s="628"/>
      <c r="G23" s="628"/>
      <c r="H23" s="628"/>
      <c r="I23" s="628"/>
      <c r="J23" s="628"/>
      <c r="K23" s="628"/>
      <c r="L23" s="628"/>
      <c r="M23" s="599"/>
      <c r="N23" s="600" t="b">
        <f t="shared" si="0"/>
        <v>0</v>
      </c>
      <c r="O23" s="601"/>
      <c r="P23" s="600" t="b">
        <f t="shared" si="1"/>
        <v>0</v>
      </c>
      <c r="Q23" s="601"/>
      <c r="R23" s="600" t="b">
        <f t="shared" si="2"/>
        <v>0</v>
      </c>
      <c r="S23" s="601"/>
      <c r="T23" s="600" t="b">
        <f t="shared" si="3"/>
        <v>0</v>
      </c>
      <c r="U23" s="601"/>
      <c r="V23" s="600" t="b">
        <f t="shared" si="4"/>
        <v>0</v>
      </c>
      <c r="W23" s="601"/>
      <c r="X23" s="600" t="b">
        <f t="shared" si="5"/>
        <v>0</v>
      </c>
      <c r="Y23" s="601"/>
      <c r="Z23" s="600" t="b">
        <f t="shared" si="6"/>
        <v>0</v>
      </c>
      <c r="AA23" s="602">
        <f t="shared" si="7"/>
        <v>0</v>
      </c>
      <c r="AB23" s="603" t="str">
        <f t="shared" si="8"/>
        <v>Débil</v>
      </c>
      <c r="AC23" s="604"/>
      <c r="AD23" s="605" t="str">
        <f t="shared" si="9"/>
        <v>Débil</v>
      </c>
      <c r="AE23" s="606" t="str">
        <f t="shared" si="10"/>
        <v>0</v>
      </c>
      <c r="AF23" s="620"/>
      <c r="AG23" s="621"/>
      <c r="AH23" s="622"/>
      <c r="AI23" s="610"/>
      <c r="AJ23" s="611"/>
      <c r="AK23" s="611"/>
      <c r="AL23" s="611"/>
      <c r="AM23" s="610"/>
      <c r="AN23" s="623"/>
      <c r="AO23" s="623"/>
      <c r="AP23" s="613"/>
      <c r="AQ23" s="614"/>
      <c r="AR23" s="614"/>
      <c r="AS23" s="615"/>
    </row>
    <row r="24" spans="2:45" s="67" customFormat="1" ht="30" hidden="1" x14ac:dyDescent="0.25">
      <c r="B24" s="629"/>
      <c r="C24" s="630"/>
      <c r="D24" s="594" t="str">
        <f>'3-IDENTIFICACIÓN DEL RIESGO'!G24</f>
        <v>Riesgo 2</v>
      </c>
      <c r="E24" s="594"/>
      <c r="F24" s="628"/>
      <c r="G24" s="628"/>
      <c r="H24" s="628"/>
      <c r="I24" s="628"/>
      <c r="J24" s="628"/>
      <c r="K24" s="628"/>
      <c r="L24" s="628"/>
      <c r="M24" s="599"/>
      <c r="N24" s="600" t="b">
        <f t="shared" si="0"/>
        <v>0</v>
      </c>
      <c r="O24" s="601"/>
      <c r="P24" s="600" t="b">
        <f t="shared" si="1"/>
        <v>0</v>
      </c>
      <c r="Q24" s="601"/>
      <c r="R24" s="600" t="b">
        <f t="shared" si="2"/>
        <v>0</v>
      </c>
      <c r="S24" s="601"/>
      <c r="T24" s="600" t="b">
        <f t="shared" si="3"/>
        <v>0</v>
      </c>
      <c r="U24" s="601"/>
      <c r="V24" s="600" t="b">
        <f t="shared" si="4"/>
        <v>0</v>
      </c>
      <c r="W24" s="601"/>
      <c r="X24" s="600" t="b">
        <f t="shared" si="5"/>
        <v>0</v>
      </c>
      <c r="Y24" s="601"/>
      <c r="Z24" s="600" t="b">
        <f t="shared" si="6"/>
        <v>0</v>
      </c>
      <c r="AA24" s="602">
        <f t="shared" si="7"/>
        <v>0</v>
      </c>
      <c r="AB24" s="603" t="str">
        <f t="shared" si="8"/>
        <v>Débil</v>
      </c>
      <c r="AC24" s="604"/>
      <c r="AD24" s="605" t="str">
        <f t="shared" si="9"/>
        <v>Débil</v>
      </c>
      <c r="AE24" s="606" t="str">
        <f t="shared" si="10"/>
        <v>0</v>
      </c>
      <c r="AF24" s="607"/>
      <c r="AG24" s="608" t="e">
        <f t="shared" ref="AG24" si="46">(AE24+AE25)/AF24</f>
        <v>#DIV/0!</v>
      </c>
      <c r="AH24" s="609" t="e">
        <f t="shared" ref="AH24" si="47">IF(AG24&lt;50,"Débil",IF(AG24&lt;=99,"Moderado",IF(AG24=100,"Fuerte",IF(AG24="","ERROR"))))</f>
        <v>#DIV/0!</v>
      </c>
      <c r="AI24" s="610"/>
      <c r="AJ24" s="611" t="e">
        <f t="shared" ref="AJ24" si="48">IF(AH24="Débil",0,IF(AND(AH24="Moderado",AI24="Directamente"),1,IF(AND(AH24="Moderado",AI24="No disminuye"),0,IF(AND(AH24="Fuerte",AI24="Directamente"),2,IF(AND(AH24="Fuerte",AI24="No disminuye"),0)))))</f>
        <v>#DIV/0!</v>
      </c>
      <c r="AK24" s="611" t="e">
        <f>('4-VALORACIÓN DEL RIESGO'!H17-AJ24)</f>
        <v>#DIV/0!</v>
      </c>
      <c r="AL24" s="611" t="e">
        <f t="shared" ref="AL24" si="49">IF(AK24=5,"Casi Seguro",IF(AK24=4,"Probable",IF(AK24=3,"Posible",IF(AK24=2,"Improbable",IF(AK24=1,"Rara Vez",IF(AK24=0,"Rara Vez",IF(AK24&lt;0,"Rara Vez")))))))</f>
        <v>#DIV/0!</v>
      </c>
      <c r="AM24" s="610"/>
      <c r="AN24" s="612" t="e">
        <f t="shared" ref="AN24" si="50">IF(AH24="Débil",0,IF(AND(AH24="Moderado",AM24="Directamente"),1,IF(AND(AH24="Moderado",AM24="Indirectamente"),0,IF(AND(AH24="Moderado",AM24="No disminuye"),0,IF(AND(AH24="Fuerte",AM24="Directamente"),2,IF(AND(AH24="Fuerte",AM24="Indirectamente"),1,IF(AND(AH24="Fuerte",AM24="No disminuye"),0)))))))</f>
        <v>#DIV/0!</v>
      </c>
      <c r="AO24" s="612" t="e">
        <f>('4-VALORACIÓN DEL RIESGO'!AD17-AN24)</f>
        <v>#DIV/0!</v>
      </c>
      <c r="AP24" s="613" t="e">
        <f t="shared" ref="AP24" si="51">IF(AO24=5,"Catastrófico",IF(AO24=4,"Mayor",IF(AO24=3,"Moderado",IF(AO24=2,"Moderado",IF(AO24=1,"Moderado")))))</f>
        <v>#DIV/0!</v>
      </c>
      <c r="AQ24" s="614" t="e">
        <f t="shared" ref="AQ24" si="52">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#DIV/0!</v>
      </c>
      <c r="AR24" s="614"/>
      <c r="AS24" s="615" t="s">
        <v>452</v>
      </c>
    </row>
    <row r="25" spans="2:45" s="67" customFormat="1" ht="30.75" hidden="1" thickBot="1" x14ac:dyDescent="0.3">
      <c r="B25" s="629"/>
      <c r="C25" s="630"/>
      <c r="D25" s="594"/>
      <c r="E25" s="594"/>
      <c r="F25" s="628"/>
      <c r="G25" s="628"/>
      <c r="H25" s="628"/>
      <c r="I25" s="628"/>
      <c r="J25" s="628"/>
      <c r="K25" s="628"/>
      <c r="L25" s="628"/>
      <c r="M25" s="599"/>
      <c r="N25" s="600" t="b">
        <f t="shared" si="0"/>
        <v>0</v>
      </c>
      <c r="O25" s="601"/>
      <c r="P25" s="600" t="b">
        <f t="shared" si="1"/>
        <v>0</v>
      </c>
      <c r="Q25" s="601"/>
      <c r="R25" s="600" t="b">
        <f t="shared" si="2"/>
        <v>0</v>
      </c>
      <c r="S25" s="601"/>
      <c r="T25" s="600" t="b">
        <f t="shared" si="3"/>
        <v>0</v>
      </c>
      <c r="U25" s="601"/>
      <c r="V25" s="600" t="b">
        <f t="shared" si="4"/>
        <v>0</v>
      </c>
      <c r="W25" s="601"/>
      <c r="X25" s="600" t="b">
        <f t="shared" si="5"/>
        <v>0</v>
      </c>
      <c r="Y25" s="601"/>
      <c r="Z25" s="600" t="b">
        <f t="shared" si="6"/>
        <v>0</v>
      </c>
      <c r="AA25" s="602">
        <f t="shared" si="7"/>
        <v>0</v>
      </c>
      <c r="AB25" s="603" t="str">
        <f t="shared" si="8"/>
        <v>Débil</v>
      </c>
      <c r="AC25" s="604"/>
      <c r="AD25" s="605" t="str">
        <f t="shared" si="9"/>
        <v>Débil</v>
      </c>
      <c r="AE25" s="606" t="str">
        <f t="shared" si="10"/>
        <v>0</v>
      </c>
      <c r="AF25" s="620"/>
      <c r="AG25" s="621"/>
      <c r="AH25" s="622"/>
      <c r="AI25" s="610"/>
      <c r="AJ25" s="611"/>
      <c r="AK25" s="611"/>
      <c r="AL25" s="611"/>
      <c r="AM25" s="610"/>
      <c r="AN25" s="623"/>
      <c r="AO25" s="623"/>
      <c r="AP25" s="613"/>
      <c r="AQ25" s="614"/>
      <c r="AR25" s="614"/>
      <c r="AS25" s="615"/>
    </row>
    <row r="26" spans="2:45" s="67" customFormat="1" ht="30" hidden="1" x14ac:dyDescent="0.25">
      <c r="B26" s="629"/>
      <c r="C26" s="630"/>
      <c r="D26" s="594" t="str">
        <f>'3-IDENTIFICACIÓN DEL RIESGO'!G26</f>
        <v>Riesgo 3</v>
      </c>
      <c r="E26" s="594"/>
      <c r="F26" s="628"/>
      <c r="G26" s="628"/>
      <c r="H26" s="628"/>
      <c r="I26" s="628"/>
      <c r="J26" s="628"/>
      <c r="K26" s="628"/>
      <c r="L26" s="628"/>
      <c r="M26" s="599"/>
      <c r="N26" s="600" t="b">
        <f t="shared" si="0"/>
        <v>0</v>
      </c>
      <c r="O26" s="601"/>
      <c r="P26" s="600" t="b">
        <f t="shared" si="1"/>
        <v>0</v>
      </c>
      <c r="Q26" s="601"/>
      <c r="R26" s="600" t="b">
        <f t="shared" si="2"/>
        <v>0</v>
      </c>
      <c r="S26" s="601"/>
      <c r="T26" s="600" t="b">
        <f t="shared" si="3"/>
        <v>0</v>
      </c>
      <c r="U26" s="601"/>
      <c r="V26" s="600" t="b">
        <f t="shared" si="4"/>
        <v>0</v>
      </c>
      <c r="W26" s="601"/>
      <c r="X26" s="600" t="b">
        <f t="shared" si="5"/>
        <v>0</v>
      </c>
      <c r="Y26" s="601"/>
      <c r="Z26" s="600" t="b">
        <f t="shared" si="6"/>
        <v>0</v>
      </c>
      <c r="AA26" s="602">
        <f t="shared" si="7"/>
        <v>0</v>
      </c>
      <c r="AB26" s="603" t="str">
        <f t="shared" si="8"/>
        <v>Débil</v>
      </c>
      <c r="AC26" s="604"/>
      <c r="AD26" s="605" t="str">
        <f t="shared" si="9"/>
        <v>Débil</v>
      </c>
      <c r="AE26" s="606" t="str">
        <f t="shared" si="10"/>
        <v>0</v>
      </c>
      <c r="AF26" s="607"/>
      <c r="AG26" s="608" t="e">
        <f t="shared" ref="AG26" si="53">(AE26+AE27)/AF26</f>
        <v>#DIV/0!</v>
      </c>
      <c r="AH26" s="609" t="e">
        <f t="shared" ref="AH26" si="54">IF(AG26&lt;50,"Débil",IF(AG26&lt;=99,"Moderado",IF(AG26=100,"Fuerte",IF(AG26="","ERROR"))))</f>
        <v>#DIV/0!</v>
      </c>
      <c r="AI26" s="610"/>
      <c r="AJ26" s="611" t="e">
        <f t="shared" ref="AJ26" si="55">IF(AH26="Débil",0,IF(AND(AH26="Moderado",AI26="Directamente"),1,IF(AND(AH26="Moderado",AI26="No disminuye"),0,IF(AND(AH26="Fuerte",AI26="Directamente"),2,IF(AND(AH26="Fuerte",AI26="No disminuye"),0)))))</f>
        <v>#DIV/0!</v>
      </c>
      <c r="AK26" s="611" t="e">
        <f>('4-VALORACIÓN DEL RIESGO'!H18-AJ26)</f>
        <v>#DIV/0!</v>
      </c>
      <c r="AL26" s="611" t="e">
        <f t="shared" ref="AL26" si="56">IF(AK26=5,"Casi Seguro",IF(AK26=4,"Probable",IF(AK26=3,"Posible",IF(AK26=2,"Improbable",IF(AK26=1,"Rara Vez",IF(AK26=0,"Rara Vez",IF(AK26&lt;0,"Rara Vez")))))))</f>
        <v>#DIV/0!</v>
      </c>
      <c r="AM26" s="610"/>
      <c r="AN26" s="612" t="e">
        <f t="shared" ref="AN26" si="57">IF(AH26="Débil",0,IF(AND(AH26="Moderado",AM26="Directamente"),1,IF(AND(AH26="Moderado",AM26="Indirectamente"),0,IF(AND(AH26="Moderado",AM26="No disminuye"),0,IF(AND(AH26="Fuerte",AM26="Directamente"),2,IF(AND(AH26="Fuerte",AM26="Indirectamente"),1,IF(AND(AH26="Fuerte",AM26="No disminuye"),0)))))))</f>
        <v>#DIV/0!</v>
      </c>
      <c r="AO26" s="612" t="e">
        <f>('4-VALORACIÓN DEL RIESGO'!AD18-AN26)</f>
        <v>#DIV/0!</v>
      </c>
      <c r="AP26" s="613" t="e">
        <f t="shared" ref="AP26" si="58">IF(AO26=5,"Catastrófico",IF(AO26=4,"Mayor",IF(AO26=3,"Moderado",IF(AO26=2,"Moderado",IF(AO26=1,"Moderado")))))</f>
        <v>#DIV/0!</v>
      </c>
      <c r="AQ26" s="614" t="e">
        <f t="shared" ref="AQ26" si="59">IF(OR(AND(AP26="Moderado",AL26="Rara Vez"),AND(AP26="Moderado",AL26="Improbable")),"Moderado",IF(OR(AND(AP26="Mayor",AL26="Improbable"),AND(AP26="Mayor",AL26="Rara Vez"),AND(AP26="Moderado",AL26="Probable"),AND(AP26="Moderado",AL26="Posible")),"Alto",IF(OR(AND(AP26="Moderado",AL26="Casi Seguro"),AND(AP26="Mayor",AL26="Posible"),AND(AP26="Mayor",AL26="Probable"),AND(AP26="Mayor",AL26="Casi Seguro")),"Extremo",IF(AP26="Catastrófico","Extremo"))))</f>
        <v>#DIV/0!</v>
      </c>
      <c r="AR26" s="614"/>
      <c r="AS26" s="615" t="s">
        <v>452</v>
      </c>
    </row>
    <row r="27" spans="2:45" s="67" customFormat="1" ht="30.75" hidden="1" thickBot="1" x14ac:dyDescent="0.3">
      <c r="B27" s="629"/>
      <c r="C27" s="630"/>
      <c r="D27" s="594"/>
      <c r="E27" s="594"/>
      <c r="F27" s="628"/>
      <c r="G27" s="628"/>
      <c r="H27" s="628"/>
      <c r="I27" s="628"/>
      <c r="J27" s="628"/>
      <c r="K27" s="628"/>
      <c r="L27" s="628"/>
      <c r="M27" s="599"/>
      <c r="N27" s="600" t="b">
        <f t="shared" si="0"/>
        <v>0</v>
      </c>
      <c r="O27" s="601"/>
      <c r="P27" s="600" t="b">
        <f t="shared" si="1"/>
        <v>0</v>
      </c>
      <c r="Q27" s="601"/>
      <c r="R27" s="600" t="b">
        <f t="shared" si="2"/>
        <v>0</v>
      </c>
      <c r="S27" s="601"/>
      <c r="T27" s="600" t="b">
        <f t="shared" si="3"/>
        <v>0</v>
      </c>
      <c r="U27" s="601"/>
      <c r="V27" s="600" t="b">
        <f t="shared" si="4"/>
        <v>0</v>
      </c>
      <c r="W27" s="601"/>
      <c r="X27" s="600" t="b">
        <f t="shared" si="5"/>
        <v>0</v>
      </c>
      <c r="Y27" s="601"/>
      <c r="Z27" s="600" t="b">
        <f t="shared" si="6"/>
        <v>0</v>
      </c>
      <c r="AA27" s="602">
        <f t="shared" si="7"/>
        <v>0</v>
      </c>
      <c r="AB27" s="603" t="str">
        <f t="shared" si="8"/>
        <v>Débil</v>
      </c>
      <c r="AC27" s="604"/>
      <c r="AD27" s="605" t="str">
        <f t="shared" si="9"/>
        <v>Débil</v>
      </c>
      <c r="AE27" s="606" t="str">
        <f t="shared" si="10"/>
        <v>0</v>
      </c>
      <c r="AF27" s="620"/>
      <c r="AG27" s="621"/>
      <c r="AH27" s="622"/>
      <c r="AI27" s="610"/>
      <c r="AJ27" s="611"/>
      <c r="AK27" s="611"/>
      <c r="AL27" s="611"/>
      <c r="AM27" s="610"/>
      <c r="AN27" s="623"/>
      <c r="AO27" s="623"/>
      <c r="AP27" s="613"/>
      <c r="AQ27" s="614"/>
      <c r="AR27" s="614"/>
      <c r="AS27" s="615"/>
    </row>
    <row r="28" spans="2:45" s="67" customFormat="1" ht="30" hidden="1" x14ac:dyDescent="0.25">
      <c r="B28" s="629"/>
      <c r="C28" s="630"/>
      <c r="D28" s="594" t="str">
        <f>'3-IDENTIFICACIÓN DEL RIESGO'!G28</f>
        <v>Riesgo 4</v>
      </c>
      <c r="E28" s="594"/>
      <c r="F28" s="628"/>
      <c r="G28" s="628"/>
      <c r="H28" s="628"/>
      <c r="I28" s="628"/>
      <c r="J28" s="628"/>
      <c r="K28" s="628"/>
      <c r="L28" s="628"/>
      <c r="M28" s="599"/>
      <c r="N28" s="600" t="b">
        <f t="shared" si="0"/>
        <v>0</v>
      </c>
      <c r="O28" s="601"/>
      <c r="P28" s="600" t="b">
        <f t="shared" si="1"/>
        <v>0</v>
      </c>
      <c r="Q28" s="601"/>
      <c r="R28" s="600" t="b">
        <f t="shared" si="2"/>
        <v>0</v>
      </c>
      <c r="S28" s="601"/>
      <c r="T28" s="600" t="b">
        <f t="shared" si="3"/>
        <v>0</v>
      </c>
      <c r="U28" s="601"/>
      <c r="V28" s="600" t="b">
        <f t="shared" si="4"/>
        <v>0</v>
      </c>
      <c r="W28" s="601"/>
      <c r="X28" s="600" t="b">
        <f t="shared" si="5"/>
        <v>0</v>
      </c>
      <c r="Y28" s="601"/>
      <c r="Z28" s="600" t="b">
        <f t="shared" si="6"/>
        <v>0</v>
      </c>
      <c r="AA28" s="602">
        <f t="shared" si="7"/>
        <v>0</v>
      </c>
      <c r="AB28" s="603" t="str">
        <f t="shared" si="8"/>
        <v>Débil</v>
      </c>
      <c r="AC28" s="604"/>
      <c r="AD28" s="605" t="str">
        <f t="shared" si="9"/>
        <v>Débil</v>
      </c>
      <c r="AE28" s="606" t="str">
        <f t="shared" si="10"/>
        <v>0</v>
      </c>
      <c r="AF28" s="607"/>
      <c r="AG28" s="608" t="e">
        <f t="shared" ref="AG28" si="60">(AE28+AE29)/AF28</f>
        <v>#DIV/0!</v>
      </c>
      <c r="AH28" s="609" t="e">
        <f t="shared" ref="AH28" si="61">IF(AG28&lt;50,"Débil",IF(AG28&lt;=99,"Moderado",IF(AG28=100,"Fuerte",IF(AG28="","ERROR"))))</f>
        <v>#DIV/0!</v>
      </c>
      <c r="AI28" s="610"/>
      <c r="AJ28" s="611" t="e">
        <f t="shared" ref="AJ28" si="62">IF(AH28="Débil",0,IF(AND(AH28="Moderado",AI28="Directamente"),1,IF(AND(AH28="Moderado",AI28="No disminuye"),0,IF(AND(AH28="Fuerte",AI28="Directamente"),2,IF(AND(AH28="Fuerte",AI28="No disminuye"),0)))))</f>
        <v>#DIV/0!</v>
      </c>
      <c r="AK28" s="611" t="e">
        <f>('4-VALORACIÓN DEL RIESGO'!H19-AJ28)</f>
        <v>#DIV/0!</v>
      </c>
      <c r="AL28" s="611" t="e">
        <f t="shared" ref="AL28" si="63">IF(AK28=5,"Casi Seguro",IF(AK28=4,"Probable",IF(AK28=3,"Posible",IF(AK28=2,"Improbable",IF(AK28=1,"Rara Vez",IF(AK28=0,"Rara Vez",IF(AK28&lt;0,"Rara Vez")))))))</f>
        <v>#DIV/0!</v>
      </c>
      <c r="AM28" s="610"/>
      <c r="AN28" s="612" t="e">
        <f t="shared" ref="AN28" si="64">IF(AH28="Débil",0,IF(AND(AH28="Moderado",AM28="Directamente"),1,IF(AND(AH28="Moderado",AM28="Indirectamente"),0,IF(AND(AH28="Moderado",AM28="No disminuye"),0,IF(AND(AH28="Fuerte",AM28="Directamente"),2,IF(AND(AH28="Fuerte",AM28="Indirectamente"),1,IF(AND(AH28="Fuerte",AM28="No disminuye"),0)))))))</f>
        <v>#DIV/0!</v>
      </c>
      <c r="AO28" s="612" t="e">
        <f>('4-VALORACIÓN DEL RIESGO'!AD19-AN28)</f>
        <v>#DIV/0!</v>
      </c>
      <c r="AP28" s="613" t="e">
        <f t="shared" ref="AP28" si="65">IF(AO28=5,"Catastrófico",IF(AO28=4,"Mayor",IF(AO28=3,"Moderado",IF(AO28=2,"Moderado",IF(AO28=1,"Moderado")))))</f>
        <v>#DIV/0!</v>
      </c>
      <c r="AQ28" s="614" t="e">
        <f t="shared" ref="AQ28" si="66">IF(OR(AND(AP28="Moderado",AL28="Rara Vez"),AND(AP28="Moderado",AL28="Improbable")),"Moderado",IF(OR(AND(AP28="Mayor",AL28="Improbable"),AND(AP28="Mayor",AL28="Rara Vez"),AND(AP28="Moderado",AL28="Probable"),AND(AP28="Moderado",AL28="Posible")),"Alto",IF(OR(AND(AP28="Moderado",AL28="Casi Seguro"),AND(AP28="Mayor",AL28="Posible"),AND(AP28="Mayor",AL28="Probable"),AND(AP28="Mayor",AL28="Casi Seguro")),"Extremo",IF(AP28="Catastrófico","Extremo"))))</f>
        <v>#DIV/0!</v>
      </c>
      <c r="AR28" s="614"/>
      <c r="AS28" s="615" t="s">
        <v>452</v>
      </c>
    </row>
    <row r="29" spans="2:45" s="67" customFormat="1" ht="30.75" hidden="1" thickBot="1" x14ac:dyDescent="0.3">
      <c r="B29" s="629"/>
      <c r="C29" s="630"/>
      <c r="D29" s="594"/>
      <c r="E29" s="594"/>
      <c r="F29" s="628"/>
      <c r="G29" s="628"/>
      <c r="H29" s="628"/>
      <c r="I29" s="628"/>
      <c r="J29" s="628"/>
      <c r="K29" s="628"/>
      <c r="L29" s="628"/>
      <c r="M29" s="599"/>
      <c r="N29" s="600" t="b">
        <f t="shared" si="0"/>
        <v>0</v>
      </c>
      <c r="O29" s="601"/>
      <c r="P29" s="600" t="b">
        <f t="shared" si="1"/>
        <v>0</v>
      </c>
      <c r="Q29" s="601"/>
      <c r="R29" s="600" t="b">
        <f t="shared" si="2"/>
        <v>0</v>
      </c>
      <c r="S29" s="601"/>
      <c r="T29" s="600" t="b">
        <f t="shared" si="3"/>
        <v>0</v>
      </c>
      <c r="U29" s="601"/>
      <c r="V29" s="600" t="b">
        <f t="shared" si="4"/>
        <v>0</v>
      </c>
      <c r="W29" s="601"/>
      <c r="X29" s="600" t="b">
        <f t="shared" si="5"/>
        <v>0</v>
      </c>
      <c r="Y29" s="601"/>
      <c r="Z29" s="600" t="b">
        <f t="shared" si="6"/>
        <v>0</v>
      </c>
      <c r="AA29" s="602">
        <f t="shared" si="7"/>
        <v>0</v>
      </c>
      <c r="AB29" s="603" t="str">
        <f t="shared" si="8"/>
        <v>Débil</v>
      </c>
      <c r="AC29" s="604"/>
      <c r="AD29" s="605" t="str">
        <f t="shared" si="9"/>
        <v>Débil</v>
      </c>
      <c r="AE29" s="606" t="str">
        <f t="shared" si="10"/>
        <v>0</v>
      </c>
      <c r="AF29" s="620"/>
      <c r="AG29" s="621"/>
      <c r="AH29" s="622"/>
      <c r="AI29" s="610"/>
      <c r="AJ29" s="611"/>
      <c r="AK29" s="611"/>
      <c r="AL29" s="611"/>
      <c r="AM29" s="610"/>
      <c r="AN29" s="623"/>
      <c r="AO29" s="623"/>
      <c r="AP29" s="613"/>
      <c r="AQ29" s="614"/>
      <c r="AR29" s="614"/>
      <c r="AS29" s="615"/>
    </row>
    <row r="30" spans="2:45" s="67" customFormat="1" ht="30" hidden="1" x14ac:dyDescent="0.25">
      <c r="B30" s="629"/>
      <c r="C30" s="630"/>
      <c r="D30" s="594" t="str">
        <f>'3-IDENTIFICACIÓN DEL RIESGO'!G30</f>
        <v>Riesgo 5</v>
      </c>
      <c r="E30" s="594"/>
      <c r="F30" s="628"/>
      <c r="G30" s="628"/>
      <c r="H30" s="628"/>
      <c r="I30" s="628"/>
      <c r="J30" s="628"/>
      <c r="K30" s="628"/>
      <c r="L30" s="628"/>
      <c r="M30" s="599"/>
      <c r="N30" s="600" t="b">
        <f t="shared" si="0"/>
        <v>0</v>
      </c>
      <c r="O30" s="601"/>
      <c r="P30" s="600" t="b">
        <f t="shared" si="1"/>
        <v>0</v>
      </c>
      <c r="Q30" s="601"/>
      <c r="R30" s="600" t="b">
        <f t="shared" si="2"/>
        <v>0</v>
      </c>
      <c r="S30" s="601"/>
      <c r="T30" s="600" t="b">
        <f t="shared" si="3"/>
        <v>0</v>
      </c>
      <c r="U30" s="601"/>
      <c r="V30" s="600" t="b">
        <f t="shared" si="4"/>
        <v>0</v>
      </c>
      <c r="W30" s="601"/>
      <c r="X30" s="600" t="b">
        <f t="shared" si="5"/>
        <v>0</v>
      </c>
      <c r="Y30" s="601"/>
      <c r="Z30" s="600" t="b">
        <f t="shared" si="6"/>
        <v>0</v>
      </c>
      <c r="AA30" s="602">
        <f t="shared" si="7"/>
        <v>0</v>
      </c>
      <c r="AB30" s="603" t="str">
        <f t="shared" si="8"/>
        <v>Débil</v>
      </c>
      <c r="AC30" s="604"/>
      <c r="AD30" s="605" t="str">
        <f t="shared" si="9"/>
        <v>Débil</v>
      </c>
      <c r="AE30" s="606" t="str">
        <f t="shared" si="10"/>
        <v>0</v>
      </c>
      <c r="AF30" s="607"/>
      <c r="AG30" s="608" t="e">
        <f t="shared" ref="AG30" si="67">(AE30+AE31)/AF30</f>
        <v>#DIV/0!</v>
      </c>
      <c r="AH30" s="609" t="e">
        <f t="shared" ref="AH30" si="68">IF(AG30&lt;50,"Débil",IF(AG30&lt;=99,"Moderado",IF(AG30=100,"Fuerte",IF(AG30="","ERROR"))))</f>
        <v>#DIV/0!</v>
      </c>
      <c r="AI30" s="610"/>
      <c r="AJ30" s="611" t="e">
        <f t="shared" ref="AJ30" si="69">IF(AH30="Débil",0,IF(AND(AH30="Moderado",AI30="Directamente"),1,IF(AND(AH30="Moderado",AI30="No disminuye"),0,IF(AND(AH30="Fuerte",AI30="Directamente"),2,IF(AND(AH30="Fuerte",AI30="No disminuye"),0)))))</f>
        <v>#DIV/0!</v>
      </c>
      <c r="AK30" s="611" t="e">
        <f>('4-VALORACIÓN DEL RIESGO'!H20-AJ30)</f>
        <v>#DIV/0!</v>
      </c>
      <c r="AL30" s="611" t="e">
        <f t="shared" ref="AL30" si="70">IF(AK30=5,"Casi Seguro",IF(AK30=4,"Probable",IF(AK30=3,"Posible",IF(AK30=2,"Improbable",IF(AK30=1,"Rara Vez",IF(AK30=0,"Rara Vez",IF(AK30&lt;0,"Rara Vez")))))))</f>
        <v>#DIV/0!</v>
      </c>
      <c r="AM30" s="610"/>
      <c r="AN30" s="612" t="e">
        <f t="shared" ref="AN30" si="71">IF(AH30="Débil",0,IF(AND(AH30="Moderado",AM30="Directamente"),1,IF(AND(AH30="Moderado",AM30="Indirectamente"),0,IF(AND(AH30="Moderado",AM30="No disminuye"),0,IF(AND(AH30="Fuerte",AM30="Directamente"),2,IF(AND(AH30="Fuerte",AM30="Indirectamente"),1,IF(AND(AH30="Fuerte",AM30="No disminuye"),0)))))))</f>
        <v>#DIV/0!</v>
      </c>
      <c r="AO30" s="612" t="e">
        <f>('4-VALORACIÓN DEL RIESGO'!AD20-AN30)</f>
        <v>#DIV/0!</v>
      </c>
      <c r="AP30" s="613" t="e">
        <f t="shared" ref="AP30" si="72">IF(AO30=5,"Catastrófico",IF(AO30=4,"Mayor",IF(AO30=3,"Moderado",IF(AO30=2,"Moderado",IF(AO30=1,"Moderado")))))</f>
        <v>#DIV/0!</v>
      </c>
      <c r="AQ30" s="614" t="e">
        <f t="shared" ref="AQ30" si="73">IF(OR(AND(AP30="Moderado",AL30="Rara Vez"),AND(AP30="Moderado",AL30="Improbable")),"Moderado",IF(OR(AND(AP30="Mayor",AL30="Improbable"),AND(AP30="Mayor",AL30="Rara Vez"),AND(AP30="Moderado",AL30="Probable"),AND(AP30="Moderado",AL30="Posible")),"Alto",IF(OR(AND(AP30="Moderado",AL30="Casi Seguro"),AND(AP30="Mayor",AL30="Posible"),AND(AP30="Mayor",AL30="Probable"),AND(AP30="Mayor",AL30="Casi Seguro")),"Extremo",IF(AP30="Catastrófico","Extremo"))))</f>
        <v>#DIV/0!</v>
      </c>
      <c r="AR30" s="614"/>
      <c r="AS30" s="615" t="s">
        <v>452</v>
      </c>
    </row>
    <row r="31" spans="2:45" s="67" customFormat="1" ht="30.75" hidden="1" thickBot="1" x14ac:dyDescent="0.3">
      <c r="B31" s="631"/>
      <c r="C31" s="632"/>
      <c r="D31" s="594"/>
      <c r="E31" s="594"/>
      <c r="F31" s="628"/>
      <c r="G31" s="628"/>
      <c r="H31" s="628"/>
      <c r="I31" s="628"/>
      <c r="J31" s="628"/>
      <c r="K31" s="628"/>
      <c r="L31" s="628"/>
      <c r="M31" s="599"/>
      <c r="N31" s="600" t="b">
        <f t="shared" si="0"/>
        <v>0</v>
      </c>
      <c r="O31" s="601"/>
      <c r="P31" s="600" t="b">
        <f t="shared" si="1"/>
        <v>0</v>
      </c>
      <c r="Q31" s="601"/>
      <c r="R31" s="600" t="b">
        <f t="shared" si="2"/>
        <v>0</v>
      </c>
      <c r="S31" s="601"/>
      <c r="T31" s="600" t="b">
        <f t="shared" si="3"/>
        <v>0</v>
      </c>
      <c r="U31" s="601"/>
      <c r="V31" s="600" t="b">
        <f t="shared" si="4"/>
        <v>0</v>
      </c>
      <c r="W31" s="601"/>
      <c r="X31" s="600" t="b">
        <f t="shared" si="5"/>
        <v>0</v>
      </c>
      <c r="Y31" s="601"/>
      <c r="Z31" s="600" t="b">
        <f t="shared" si="6"/>
        <v>0</v>
      </c>
      <c r="AA31" s="602">
        <f t="shared" si="7"/>
        <v>0</v>
      </c>
      <c r="AB31" s="603" t="str">
        <f t="shared" si="8"/>
        <v>Débil</v>
      </c>
      <c r="AC31" s="604"/>
      <c r="AD31" s="605" t="str">
        <f t="shared" si="9"/>
        <v>Débil</v>
      </c>
      <c r="AE31" s="606" t="str">
        <f t="shared" si="10"/>
        <v>0</v>
      </c>
      <c r="AF31" s="620"/>
      <c r="AG31" s="621"/>
      <c r="AH31" s="622"/>
      <c r="AI31" s="610"/>
      <c r="AJ31" s="611"/>
      <c r="AK31" s="611"/>
      <c r="AL31" s="611"/>
      <c r="AM31" s="610"/>
      <c r="AN31" s="623"/>
      <c r="AO31" s="623"/>
      <c r="AP31" s="613"/>
      <c r="AQ31" s="614"/>
      <c r="AR31" s="614"/>
      <c r="AS31" s="615"/>
    </row>
    <row r="32" spans="2:45" s="67" customFormat="1" ht="30" hidden="1" x14ac:dyDescent="0.25">
      <c r="B32" s="633" t="str">
        <f>'3-IDENTIFICACIÓN DEL RIESGO'!B32</f>
        <v>Inteligencia de la información.</v>
      </c>
      <c r="C32" s="416" t="str">
        <f>'3-IDENTIFICACIÓN DEL RIESGO'!E32</f>
        <v>1. Dirección de Gestión del Ordenamiento Social de la Propiedad.
2. Oficina de Planeación.</v>
      </c>
      <c r="D32" s="594" t="str">
        <f>'3-IDENTIFICACIÓN DEL RIESGO'!G32</f>
        <v>Riesgo 1</v>
      </c>
      <c r="E32" s="594"/>
      <c r="F32" s="628"/>
      <c r="G32" s="628"/>
      <c r="H32" s="628"/>
      <c r="I32" s="628"/>
      <c r="J32" s="628"/>
      <c r="K32" s="628"/>
      <c r="L32" s="628"/>
      <c r="M32" s="599"/>
      <c r="N32" s="600" t="b">
        <f t="shared" si="0"/>
        <v>0</v>
      </c>
      <c r="O32" s="601"/>
      <c r="P32" s="600" t="b">
        <f t="shared" si="1"/>
        <v>0</v>
      </c>
      <c r="Q32" s="601"/>
      <c r="R32" s="600" t="b">
        <f t="shared" si="2"/>
        <v>0</v>
      </c>
      <c r="S32" s="601"/>
      <c r="T32" s="600" t="b">
        <f t="shared" si="3"/>
        <v>0</v>
      </c>
      <c r="U32" s="601"/>
      <c r="V32" s="600" t="b">
        <f t="shared" si="4"/>
        <v>0</v>
      </c>
      <c r="W32" s="601"/>
      <c r="X32" s="600" t="b">
        <f t="shared" si="5"/>
        <v>0</v>
      </c>
      <c r="Y32" s="601"/>
      <c r="Z32" s="600" t="b">
        <f t="shared" si="6"/>
        <v>0</v>
      </c>
      <c r="AA32" s="602">
        <f t="shared" si="7"/>
        <v>0</v>
      </c>
      <c r="AB32" s="603" t="str">
        <f t="shared" si="8"/>
        <v>Débil</v>
      </c>
      <c r="AC32" s="604"/>
      <c r="AD32" s="605" t="str">
        <f t="shared" si="9"/>
        <v>Débil</v>
      </c>
      <c r="AE32" s="606" t="str">
        <f t="shared" si="10"/>
        <v>0</v>
      </c>
      <c r="AF32" s="607"/>
      <c r="AG32" s="608" t="e">
        <f t="shared" ref="AG32" si="74">(AE32+AE33)/AF32</f>
        <v>#DIV/0!</v>
      </c>
      <c r="AH32" s="609" t="e">
        <f t="shared" ref="AH32" si="75">IF(AG32&lt;50,"Débil",IF(AG32&lt;=99,"Moderado",IF(AG32=100,"Fuerte",IF(AG32="","ERROR"))))</f>
        <v>#DIV/0!</v>
      </c>
      <c r="AI32" s="610"/>
      <c r="AJ32" s="611" t="e">
        <f t="shared" ref="AJ32" si="76">IF(AH32="Débil",0,IF(AND(AH32="Moderado",AI32="Directamente"),1,IF(AND(AH32="Moderado",AI32="No disminuye"),0,IF(AND(AH32="Fuerte",AI32="Directamente"),2,IF(AND(AH32="Fuerte",AI32="No disminuye"),0)))))</f>
        <v>#DIV/0!</v>
      </c>
      <c r="AK32" s="611" t="e">
        <f>('4-VALORACIÓN DEL RIESGO'!H21-AJ32)</f>
        <v>#DIV/0!</v>
      </c>
      <c r="AL32" s="611" t="e">
        <f t="shared" ref="AL32" si="77">IF(AK32=5,"Casi Seguro",IF(AK32=4,"Probable",IF(AK32=3,"Posible",IF(AK32=2,"Improbable",IF(AK32=1,"Rara Vez",IF(AK32=0,"Rara Vez",IF(AK32&lt;0,"Rara Vez")))))))</f>
        <v>#DIV/0!</v>
      </c>
      <c r="AM32" s="610"/>
      <c r="AN32" s="612" t="e">
        <f t="shared" ref="AN32" si="78">IF(AH32="Débil",0,IF(AND(AH32="Moderado",AM32="Directamente"),1,IF(AND(AH32="Moderado",AM32="Indirectamente"),0,IF(AND(AH32="Moderado",AM32="No disminuye"),0,IF(AND(AH32="Fuerte",AM32="Directamente"),2,IF(AND(AH32="Fuerte",AM32="Indirectamente"),1,IF(AND(AH32="Fuerte",AM32="No disminuye"),0)))))))</f>
        <v>#DIV/0!</v>
      </c>
      <c r="AO32" s="612" t="e">
        <f>('4-VALORACIÓN DEL RIESGO'!AD21-AN32)</f>
        <v>#DIV/0!</v>
      </c>
      <c r="AP32" s="613" t="e">
        <f t="shared" ref="AP32" si="79">IF(AO32=5,"Catastrófico",IF(AO32=4,"Mayor",IF(AO32=3,"Moderado",IF(AO32=2,"Moderado",IF(AO32=1,"Moderado")))))</f>
        <v>#DIV/0!</v>
      </c>
      <c r="AQ32" s="614" t="e">
        <f t="shared" ref="AQ32" si="80">IF(OR(AND(AP32="Moderado",AL32="Rara Vez"),AND(AP32="Moderado",AL32="Improbable")),"Moderado",IF(OR(AND(AP32="Mayor",AL32="Improbable"),AND(AP32="Mayor",AL32="Rara Vez"),AND(AP32="Moderado",AL32="Probable"),AND(AP32="Moderado",AL32="Posible")),"Alto",IF(OR(AND(AP32="Moderado",AL32="Casi Seguro"),AND(AP32="Mayor",AL32="Posible"),AND(AP32="Mayor",AL32="Probable"),AND(AP32="Mayor",AL32="Casi Seguro")),"Extremo",IF(AP32="Catastrófico","Extremo"))))</f>
        <v>#DIV/0!</v>
      </c>
      <c r="AR32" s="614"/>
      <c r="AS32" s="615" t="s">
        <v>452</v>
      </c>
    </row>
    <row r="33" spans="2:45" s="67" customFormat="1" ht="30.75" hidden="1" thickBot="1" x14ac:dyDescent="0.3">
      <c r="B33" s="634"/>
      <c r="C33" s="423"/>
      <c r="D33" s="594"/>
      <c r="E33" s="594"/>
      <c r="F33" s="628"/>
      <c r="G33" s="628"/>
      <c r="H33" s="628"/>
      <c r="I33" s="628"/>
      <c r="J33" s="628"/>
      <c r="K33" s="628"/>
      <c r="L33" s="628"/>
      <c r="M33" s="599"/>
      <c r="N33" s="600" t="b">
        <f t="shared" si="0"/>
        <v>0</v>
      </c>
      <c r="O33" s="601"/>
      <c r="P33" s="600" t="b">
        <f t="shared" si="1"/>
        <v>0</v>
      </c>
      <c r="Q33" s="601"/>
      <c r="R33" s="600" t="b">
        <f t="shared" si="2"/>
        <v>0</v>
      </c>
      <c r="S33" s="601"/>
      <c r="T33" s="600" t="b">
        <f t="shared" si="3"/>
        <v>0</v>
      </c>
      <c r="U33" s="601"/>
      <c r="V33" s="600" t="b">
        <f t="shared" si="4"/>
        <v>0</v>
      </c>
      <c r="W33" s="601"/>
      <c r="X33" s="600" t="b">
        <f t="shared" si="5"/>
        <v>0</v>
      </c>
      <c r="Y33" s="601"/>
      <c r="Z33" s="600" t="b">
        <f t="shared" si="6"/>
        <v>0</v>
      </c>
      <c r="AA33" s="602">
        <f t="shared" si="7"/>
        <v>0</v>
      </c>
      <c r="AB33" s="603" t="str">
        <f t="shared" si="8"/>
        <v>Débil</v>
      </c>
      <c r="AC33" s="604"/>
      <c r="AD33" s="605" t="str">
        <f t="shared" si="9"/>
        <v>Débil</v>
      </c>
      <c r="AE33" s="606" t="str">
        <f t="shared" si="10"/>
        <v>0</v>
      </c>
      <c r="AF33" s="620"/>
      <c r="AG33" s="621"/>
      <c r="AH33" s="622"/>
      <c r="AI33" s="610"/>
      <c r="AJ33" s="611"/>
      <c r="AK33" s="611"/>
      <c r="AL33" s="611"/>
      <c r="AM33" s="610"/>
      <c r="AN33" s="623"/>
      <c r="AO33" s="623"/>
      <c r="AP33" s="613"/>
      <c r="AQ33" s="614"/>
      <c r="AR33" s="614"/>
      <c r="AS33" s="615"/>
    </row>
    <row r="34" spans="2:45" s="67" customFormat="1" ht="30" hidden="1" x14ac:dyDescent="0.25">
      <c r="B34" s="634"/>
      <c r="C34" s="423"/>
      <c r="D34" s="594" t="str">
        <f>'3-IDENTIFICACIÓN DEL RIESGO'!G34</f>
        <v>Riesgo 2</v>
      </c>
      <c r="E34" s="594"/>
      <c r="F34" s="628"/>
      <c r="G34" s="628"/>
      <c r="H34" s="628"/>
      <c r="I34" s="628"/>
      <c r="J34" s="628"/>
      <c r="K34" s="628"/>
      <c r="L34" s="628"/>
      <c r="M34" s="599"/>
      <c r="N34" s="600" t="b">
        <f t="shared" si="0"/>
        <v>0</v>
      </c>
      <c r="O34" s="601"/>
      <c r="P34" s="600" t="b">
        <f t="shared" si="1"/>
        <v>0</v>
      </c>
      <c r="Q34" s="601"/>
      <c r="R34" s="600" t="b">
        <f t="shared" si="2"/>
        <v>0</v>
      </c>
      <c r="S34" s="601"/>
      <c r="T34" s="600" t="b">
        <f t="shared" si="3"/>
        <v>0</v>
      </c>
      <c r="U34" s="601"/>
      <c r="V34" s="600" t="b">
        <f t="shared" si="4"/>
        <v>0</v>
      </c>
      <c r="W34" s="601"/>
      <c r="X34" s="600" t="b">
        <f t="shared" si="5"/>
        <v>0</v>
      </c>
      <c r="Y34" s="601"/>
      <c r="Z34" s="600" t="b">
        <f t="shared" si="6"/>
        <v>0</v>
      </c>
      <c r="AA34" s="602">
        <f t="shared" si="7"/>
        <v>0</v>
      </c>
      <c r="AB34" s="603" t="str">
        <f t="shared" si="8"/>
        <v>Débil</v>
      </c>
      <c r="AC34" s="604"/>
      <c r="AD34" s="605" t="str">
        <f t="shared" si="9"/>
        <v>Débil</v>
      </c>
      <c r="AE34" s="606" t="str">
        <f t="shared" si="10"/>
        <v>0</v>
      </c>
      <c r="AF34" s="607"/>
      <c r="AG34" s="608" t="e">
        <f t="shared" ref="AG34" si="81">(AE34+AE35)/AF34</f>
        <v>#DIV/0!</v>
      </c>
      <c r="AH34" s="609" t="e">
        <f t="shared" ref="AH34" si="82">IF(AG34&lt;50,"Débil",IF(AG34&lt;=99,"Moderado",IF(AG34=100,"Fuerte",IF(AG34="","ERROR"))))</f>
        <v>#DIV/0!</v>
      </c>
      <c r="AI34" s="610"/>
      <c r="AJ34" s="611" t="e">
        <f t="shared" ref="AJ34" si="83">IF(AH34="Débil",0,IF(AND(AH34="Moderado",AI34="Directamente"),1,IF(AND(AH34="Moderado",AI34="No disminuye"),0,IF(AND(AH34="Fuerte",AI34="Directamente"),2,IF(AND(AH34="Fuerte",AI34="No disminuye"),0)))))</f>
        <v>#DIV/0!</v>
      </c>
      <c r="AK34" s="611" t="e">
        <f>('4-VALORACIÓN DEL RIESGO'!H22-AJ34)</f>
        <v>#DIV/0!</v>
      </c>
      <c r="AL34" s="611" t="e">
        <f t="shared" ref="AL34" si="84">IF(AK34=5,"Casi Seguro",IF(AK34=4,"Probable",IF(AK34=3,"Posible",IF(AK34=2,"Improbable",IF(AK34=1,"Rara Vez",IF(AK34=0,"Rara Vez",IF(AK34&lt;0,"Rara Vez")))))))</f>
        <v>#DIV/0!</v>
      </c>
      <c r="AM34" s="610"/>
      <c r="AN34" s="612" t="e">
        <f t="shared" ref="AN34" si="85">IF(AH34="Débil",0,IF(AND(AH34="Moderado",AM34="Directamente"),1,IF(AND(AH34="Moderado",AM34="Indirectamente"),0,IF(AND(AH34="Moderado",AM34="No disminuye"),0,IF(AND(AH34="Fuerte",AM34="Directamente"),2,IF(AND(AH34="Fuerte",AM34="Indirectamente"),1,IF(AND(AH34="Fuerte",AM34="No disminuye"),0)))))))</f>
        <v>#DIV/0!</v>
      </c>
      <c r="AO34" s="612" t="e">
        <f>('4-VALORACIÓN DEL RIESGO'!AD22-AN34)</f>
        <v>#DIV/0!</v>
      </c>
      <c r="AP34" s="613" t="e">
        <f t="shared" ref="AP34" si="86">IF(AO34=5,"Catastrófico",IF(AO34=4,"Mayor",IF(AO34=3,"Moderado",IF(AO34=2,"Moderado",IF(AO34=1,"Moderado")))))</f>
        <v>#DIV/0!</v>
      </c>
      <c r="AQ34" s="614" t="e">
        <f t="shared" ref="AQ34" si="87">IF(OR(AND(AP34="Moderado",AL34="Rara Vez"),AND(AP34="Moderado",AL34="Improbable")),"Moderado",IF(OR(AND(AP34="Mayor",AL34="Improbable"),AND(AP34="Mayor",AL34="Rara Vez"),AND(AP34="Moderado",AL34="Probable"),AND(AP34="Moderado",AL34="Posible")),"Alto",IF(OR(AND(AP34="Moderado",AL34="Casi Seguro"),AND(AP34="Mayor",AL34="Posible"),AND(AP34="Mayor",AL34="Probable"),AND(AP34="Mayor",AL34="Casi Seguro")),"Extremo",IF(AP34="Catastrófico","Extremo"))))</f>
        <v>#DIV/0!</v>
      </c>
      <c r="AR34" s="614"/>
      <c r="AS34" s="615" t="s">
        <v>452</v>
      </c>
    </row>
    <row r="35" spans="2:45" s="67" customFormat="1" ht="30.75" hidden="1" thickBot="1" x14ac:dyDescent="0.3">
      <c r="B35" s="634"/>
      <c r="C35" s="423"/>
      <c r="D35" s="594"/>
      <c r="E35" s="594"/>
      <c r="F35" s="628"/>
      <c r="G35" s="628"/>
      <c r="H35" s="628"/>
      <c r="I35" s="628"/>
      <c r="J35" s="628"/>
      <c r="K35" s="628"/>
      <c r="L35" s="628"/>
      <c r="M35" s="599"/>
      <c r="N35" s="600" t="b">
        <f t="shared" si="0"/>
        <v>0</v>
      </c>
      <c r="O35" s="601"/>
      <c r="P35" s="600" t="b">
        <f t="shared" si="1"/>
        <v>0</v>
      </c>
      <c r="Q35" s="601"/>
      <c r="R35" s="600" t="b">
        <f t="shared" si="2"/>
        <v>0</v>
      </c>
      <c r="S35" s="601"/>
      <c r="T35" s="600" t="b">
        <f t="shared" si="3"/>
        <v>0</v>
      </c>
      <c r="U35" s="601"/>
      <c r="V35" s="600" t="b">
        <f t="shared" si="4"/>
        <v>0</v>
      </c>
      <c r="W35" s="601"/>
      <c r="X35" s="600" t="b">
        <f t="shared" si="5"/>
        <v>0</v>
      </c>
      <c r="Y35" s="601"/>
      <c r="Z35" s="600" t="b">
        <f t="shared" si="6"/>
        <v>0</v>
      </c>
      <c r="AA35" s="602">
        <f t="shared" si="7"/>
        <v>0</v>
      </c>
      <c r="AB35" s="603" t="str">
        <f t="shared" si="8"/>
        <v>Débil</v>
      </c>
      <c r="AC35" s="604"/>
      <c r="AD35" s="605" t="str">
        <f t="shared" si="9"/>
        <v>Débil</v>
      </c>
      <c r="AE35" s="606" t="str">
        <f t="shared" si="10"/>
        <v>0</v>
      </c>
      <c r="AF35" s="620"/>
      <c r="AG35" s="621"/>
      <c r="AH35" s="622"/>
      <c r="AI35" s="610"/>
      <c r="AJ35" s="611"/>
      <c r="AK35" s="611"/>
      <c r="AL35" s="611"/>
      <c r="AM35" s="610"/>
      <c r="AN35" s="623"/>
      <c r="AO35" s="623"/>
      <c r="AP35" s="613"/>
      <c r="AQ35" s="614"/>
      <c r="AR35" s="614"/>
      <c r="AS35" s="615"/>
    </row>
    <row r="36" spans="2:45" s="67" customFormat="1" ht="30" hidden="1" x14ac:dyDescent="0.25">
      <c r="B36" s="634"/>
      <c r="C36" s="423"/>
      <c r="D36" s="594" t="str">
        <f>'3-IDENTIFICACIÓN DEL RIESGO'!G36</f>
        <v>Riesgo 3</v>
      </c>
      <c r="E36" s="594"/>
      <c r="F36" s="628"/>
      <c r="G36" s="628"/>
      <c r="H36" s="628"/>
      <c r="I36" s="628"/>
      <c r="J36" s="628"/>
      <c r="K36" s="628"/>
      <c r="L36" s="628"/>
      <c r="M36" s="599"/>
      <c r="N36" s="600" t="b">
        <f t="shared" si="0"/>
        <v>0</v>
      </c>
      <c r="O36" s="601"/>
      <c r="P36" s="600" t="b">
        <f t="shared" si="1"/>
        <v>0</v>
      </c>
      <c r="Q36" s="601"/>
      <c r="R36" s="600" t="b">
        <f t="shared" si="2"/>
        <v>0</v>
      </c>
      <c r="S36" s="601"/>
      <c r="T36" s="600" t="b">
        <f t="shared" si="3"/>
        <v>0</v>
      </c>
      <c r="U36" s="601"/>
      <c r="V36" s="600" t="b">
        <f t="shared" si="4"/>
        <v>0</v>
      </c>
      <c r="W36" s="601"/>
      <c r="X36" s="600" t="b">
        <f t="shared" si="5"/>
        <v>0</v>
      </c>
      <c r="Y36" s="601"/>
      <c r="Z36" s="600" t="b">
        <f t="shared" si="6"/>
        <v>0</v>
      </c>
      <c r="AA36" s="602">
        <f t="shared" si="7"/>
        <v>0</v>
      </c>
      <c r="AB36" s="603" t="str">
        <f t="shared" si="8"/>
        <v>Débil</v>
      </c>
      <c r="AC36" s="604"/>
      <c r="AD36" s="605" t="str">
        <f t="shared" si="9"/>
        <v>Débil</v>
      </c>
      <c r="AE36" s="606" t="str">
        <f t="shared" si="10"/>
        <v>0</v>
      </c>
      <c r="AF36" s="607"/>
      <c r="AG36" s="608" t="e">
        <f t="shared" ref="AG36" si="88">(AE36+AE37)/AF36</f>
        <v>#DIV/0!</v>
      </c>
      <c r="AH36" s="609" t="e">
        <f t="shared" ref="AH36" si="89">IF(AG36&lt;50,"Débil",IF(AG36&lt;=99,"Moderado",IF(AG36=100,"Fuerte",IF(AG36="","ERROR"))))</f>
        <v>#DIV/0!</v>
      </c>
      <c r="AI36" s="610"/>
      <c r="AJ36" s="611" t="e">
        <f t="shared" ref="AJ36" si="90">IF(AH36="Débil",0,IF(AND(AH36="Moderado",AI36="Directamente"),1,IF(AND(AH36="Moderado",AI36="No disminuye"),0,IF(AND(AH36="Fuerte",AI36="Directamente"),2,IF(AND(AH36="Fuerte",AI36="No disminuye"),0)))))</f>
        <v>#DIV/0!</v>
      </c>
      <c r="AK36" s="611" t="e">
        <f>('4-VALORACIÓN DEL RIESGO'!H23-AJ36)</f>
        <v>#DIV/0!</v>
      </c>
      <c r="AL36" s="611" t="e">
        <f t="shared" ref="AL36" si="91">IF(AK36=5,"Casi Seguro",IF(AK36=4,"Probable",IF(AK36=3,"Posible",IF(AK36=2,"Improbable",IF(AK36=1,"Rara Vez",IF(AK36=0,"Rara Vez",IF(AK36&lt;0,"Rara Vez")))))))</f>
        <v>#DIV/0!</v>
      </c>
      <c r="AM36" s="610"/>
      <c r="AN36" s="612" t="e">
        <f t="shared" ref="AN36" si="92">IF(AH36="Débil",0,IF(AND(AH36="Moderado",AM36="Directamente"),1,IF(AND(AH36="Moderado",AM36="Indirectamente"),0,IF(AND(AH36="Moderado",AM36="No disminuye"),0,IF(AND(AH36="Fuerte",AM36="Directamente"),2,IF(AND(AH36="Fuerte",AM36="Indirectamente"),1,IF(AND(AH36="Fuerte",AM36="No disminuye"),0)))))))</f>
        <v>#DIV/0!</v>
      </c>
      <c r="AO36" s="612" t="e">
        <f>('4-VALORACIÓN DEL RIESGO'!AD23-AN36)</f>
        <v>#DIV/0!</v>
      </c>
      <c r="AP36" s="613" t="e">
        <f t="shared" ref="AP36" si="93">IF(AO36=5,"Catastrófico",IF(AO36=4,"Mayor",IF(AO36=3,"Moderado",IF(AO36=2,"Moderado",IF(AO36=1,"Moderado")))))</f>
        <v>#DIV/0!</v>
      </c>
      <c r="AQ36" s="614" t="e">
        <f t="shared" ref="AQ36" si="94">IF(OR(AND(AP36="Moderado",AL36="Rara Vez"),AND(AP36="Moderado",AL36="Improbable")),"Moderado",IF(OR(AND(AP36="Mayor",AL36="Improbable"),AND(AP36="Mayor",AL36="Rara Vez"),AND(AP36="Moderado",AL36="Probable"),AND(AP36="Moderado",AL36="Posible")),"Alto",IF(OR(AND(AP36="Moderado",AL36="Casi Seguro"),AND(AP36="Mayor",AL36="Posible"),AND(AP36="Mayor",AL36="Probable"),AND(AP36="Mayor",AL36="Casi Seguro")),"Extremo",IF(AP36="Catastrófico","Extremo"))))</f>
        <v>#DIV/0!</v>
      </c>
      <c r="AR36" s="614"/>
      <c r="AS36" s="615" t="s">
        <v>452</v>
      </c>
    </row>
    <row r="37" spans="2:45" s="67" customFormat="1" ht="30.75" hidden="1" thickBot="1" x14ac:dyDescent="0.3">
      <c r="B37" s="634"/>
      <c r="C37" s="423"/>
      <c r="D37" s="594"/>
      <c r="E37" s="594"/>
      <c r="F37" s="628"/>
      <c r="G37" s="628"/>
      <c r="H37" s="628"/>
      <c r="I37" s="628"/>
      <c r="J37" s="628"/>
      <c r="K37" s="628"/>
      <c r="L37" s="628"/>
      <c r="M37" s="599"/>
      <c r="N37" s="600" t="b">
        <f t="shared" si="0"/>
        <v>0</v>
      </c>
      <c r="O37" s="601"/>
      <c r="P37" s="600" t="b">
        <f t="shared" si="1"/>
        <v>0</v>
      </c>
      <c r="Q37" s="601"/>
      <c r="R37" s="600" t="b">
        <f t="shared" si="2"/>
        <v>0</v>
      </c>
      <c r="S37" s="601"/>
      <c r="T37" s="600" t="b">
        <f t="shared" si="3"/>
        <v>0</v>
      </c>
      <c r="U37" s="601"/>
      <c r="V37" s="600" t="b">
        <f t="shared" si="4"/>
        <v>0</v>
      </c>
      <c r="W37" s="601"/>
      <c r="X37" s="600" t="b">
        <f t="shared" si="5"/>
        <v>0</v>
      </c>
      <c r="Y37" s="601"/>
      <c r="Z37" s="600" t="b">
        <f t="shared" si="6"/>
        <v>0</v>
      </c>
      <c r="AA37" s="602">
        <f t="shared" si="7"/>
        <v>0</v>
      </c>
      <c r="AB37" s="603" t="str">
        <f t="shared" si="8"/>
        <v>Débil</v>
      </c>
      <c r="AC37" s="604"/>
      <c r="AD37" s="605" t="str">
        <f t="shared" si="9"/>
        <v>Débil</v>
      </c>
      <c r="AE37" s="606" t="str">
        <f t="shared" si="10"/>
        <v>0</v>
      </c>
      <c r="AF37" s="620"/>
      <c r="AG37" s="621"/>
      <c r="AH37" s="622"/>
      <c r="AI37" s="610"/>
      <c r="AJ37" s="611"/>
      <c r="AK37" s="611"/>
      <c r="AL37" s="611"/>
      <c r="AM37" s="610"/>
      <c r="AN37" s="623"/>
      <c r="AO37" s="623"/>
      <c r="AP37" s="613"/>
      <c r="AQ37" s="614"/>
      <c r="AR37" s="614"/>
      <c r="AS37" s="615"/>
    </row>
    <row r="38" spans="2:45" s="67" customFormat="1" ht="30" hidden="1" x14ac:dyDescent="0.25">
      <c r="B38" s="634"/>
      <c r="C38" s="423"/>
      <c r="D38" s="594" t="str">
        <f>'3-IDENTIFICACIÓN DEL RIESGO'!G38</f>
        <v>Riesgo 4</v>
      </c>
      <c r="E38" s="594"/>
      <c r="F38" s="628"/>
      <c r="G38" s="628"/>
      <c r="H38" s="628"/>
      <c r="I38" s="628"/>
      <c r="J38" s="628"/>
      <c r="K38" s="628"/>
      <c r="L38" s="628"/>
      <c r="M38" s="599"/>
      <c r="N38" s="600" t="b">
        <f t="shared" si="0"/>
        <v>0</v>
      </c>
      <c r="O38" s="601"/>
      <c r="P38" s="600" t="b">
        <f t="shared" si="1"/>
        <v>0</v>
      </c>
      <c r="Q38" s="601"/>
      <c r="R38" s="600" t="b">
        <f t="shared" si="2"/>
        <v>0</v>
      </c>
      <c r="S38" s="601"/>
      <c r="T38" s="600" t="b">
        <f t="shared" si="3"/>
        <v>0</v>
      </c>
      <c r="U38" s="601"/>
      <c r="V38" s="600" t="b">
        <f t="shared" si="4"/>
        <v>0</v>
      </c>
      <c r="W38" s="601"/>
      <c r="X38" s="600" t="b">
        <f t="shared" si="5"/>
        <v>0</v>
      </c>
      <c r="Y38" s="601"/>
      <c r="Z38" s="600" t="b">
        <f t="shared" si="6"/>
        <v>0</v>
      </c>
      <c r="AA38" s="602">
        <f t="shared" si="7"/>
        <v>0</v>
      </c>
      <c r="AB38" s="603" t="str">
        <f t="shared" si="8"/>
        <v>Débil</v>
      </c>
      <c r="AC38" s="604"/>
      <c r="AD38" s="605" t="str">
        <f t="shared" si="9"/>
        <v>Débil</v>
      </c>
      <c r="AE38" s="606" t="str">
        <f t="shared" si="10"/>
        <v>0</v>
      </c>
      <c r="AF38" s="607"/>
      <c r="AG38" s="608" t="e">
        <f t="shared" ref="AG38" si="95">(AE38+AE39)/AF38</f>
        <v>#DIV/0!</v>
      </c>
      <c r="AH38" s="609" t="e">
        <f t="shared" ref="AH38" si="96">IF(AG38&lt;50,"Débil",IF(AG38&lt;=99,"Moderado",IF(AG38=100,"Fuerte",IF(AG38="","ERROR"))))</f>
        <v>#DIV/0!</v>
      </c>
      <c r="AI38" s="610"/>
      <c r="AJ38" s="611" t="e">
        <f t="shared" ref="AJ38" si="97">IF(AH38="Débil",0,IF(AND(AH38="Moderado",AI38="Directamente"),1,IF(AND(AH38="Moderado",AI38="No disminuye"),0,IF(AND(AH38="Fuerte",AI38="Directamente"),2,IF(AND(AH38="Fuerte",AI38="No disminuye"),0)))))</f>
        <v>#DIV/0!</v>
      </c>
      <c r="AK38" s="611" t="e">
        <f>('4-VALORACIÓN DEL RIESGO'!H24-AJ38)</f>
        <v>#DIV/0!</v>
      </c>
      <c r="AL38" s="611" t="e">
        <f t="shared" ref="AL38" si="98">IF(AK38=5,"Casi Seguro",IF(AK38=4,"Probable",IF(AK38=3,"Posible",IF(AK38=2,"Improbable",IF(AK38=1,"Rara Vez",IF(AK38=0,"Rara Vez",IF(AK38&lt;0,"Rara Vez")))))))</f>
        <v>#DIV/0!</v>
      </c>
      <c r="AM38" s="610"/>
      <c r="AN38" s="612" t="e">
        <f t="shared" ref="AN38" si="99">IF(AH38="Débil",0,IF(AND(AH38="Moderado",AM38="Directamente"),1,IF(AND(AH38="Moderado",AM38="Indirectamente"),0,IF(AND(AH38="Moderado",AM38="No disminuye"),0,IF(AND(AH38="Fuerte",AM38="Directamente"),2,IF(AND(AH38="Fuerte",AM38="Indirectamente"),1,IF(AND(AH38="Fuerte",AM38="No disminuye"),0)))))))</f>
        <v>#DIV/0!</v>
      </c>
      <c r="AO38" s="612" t="e">
        <f>('4-VALORACIÓN DEL RIESGO'!AD24-AN38)</f>
        <v>#DIV/0!</v>
      </c>
      <c r="AP38" s="613" t="e">
        <f t="shared" ref="AP38" si="100">IF(AO38=5,"Catastrófico",IF(AO38=4,"Mayor",IF(AO38=3,"Moderado",IF(AO38=2,"Moderado",IF(AO38=1,"Moderado")))))</f>
        <v>#DIV/0!</v>
      </c>
      <c r="AQ38" s="614" t="e">
        <f t="shared" ref="AQ38" si="101">IF(OR(AND(AP38="Moderado",AL38="Rara Vez"),AND(AP38="Moderado",AL38="Improbable")),"Moderado",IF(OR(AND(AP38="Mayor",AL38="Improbable"),AND(AP38="Mayor",AL38="Rara Vez"),AND(AP38="Moderado",AL38="Probable"),AND(AP38="Moderado",AL38="Posible")),"Alto",IF(OR(AND(AP38="Moderado",AL38="Casi Seguro"),AND(AP38="Mayor",AL38="Posible"),AND(AP38="Mayor",AL38="Probable"),AND(AP38="Mayor",AL38="Casi Seguro")),"Extremo",IF(AP38="Catastrófico","Extremo"))))</f>
        <v>#DIV/0!</v>
      </c>
      <c r="AR38" s="614"/>
      <c r="AS38" s="615" t="s">
        <v>452</v>
      </c>
    </row>
    <row r="39" spans="2:45" s="67" customFormat="1" ht="30.75" hidden="1" thickBot="1" x14ac:dyDescent="0.3">
      <c r="B39" s="634"/>
      <c r="C39" s="423"/>
      <c r="D39" s="594"/>
      <c r="E39" s="594"/>
      <c r="F39" s="628"/>
      <c r="G39" s="628"/>
      <c r="H39" s="628"/>
      <c r="I39" s="628"/>
      <c r="J39" s="628"/>
      <c r="K39" s="628"/>
      <c r="L39" s="628"/>
      <c r="M39" s="599"/>
      <c r="N39" s="600" t="b">
        <f t="shared" si="0"/>
        <v>0</v>
      </c>
      <c r="O39" s="601"/>
      <c r="P39" s="600" t="b">
        <f t="shared" si="1"/>
        <v>0</v>
      </c>
      <c r="Q39" s="601"/>
      <c r="R39" s="600" t="b">
        <f t="shared" si="2"/>
        <v>0</v>
      </c>
      <c r="S39" s="601"/>
      <c r="T39" s="600" t="b">
        <f t="shared" si="3"/>
        <v>0</v>
      </c>
      <c r="U39" s="601"/>
      <c r="V39" s="600" t="b">
        <f t="shared" si="4"/>
        <v>0</v>
      </c>
      <c r="W39" s="601"/>
      <c r="X39" s="600" t="b">
        <f t="shared" si="5"/>
        <v>0</v>
      </c>
      <c r="Y39" s="601"/>
      <c r="Z39" s="600" t="b">
        <f t="shared" si="6"/>
        <v>0</v>
      </c>
      <c r="AA39" s="602">
        <f t="shared" si="7"/>
        <v>0</v>
      </c>
      <c r="AB39" s="603" t="str">
        <f t="shared" si="8"/>
        <v>Débil</v>
      </c>
      <c r="AC39" s="604"/>
      <c r="AD39" s="605" t="str">
        <f t="shared" si="9"/>
        <v>Débil</v>
      </c>
      <c r="AE39" s="606" t="str">
        <f t="shared" si="10"/>
        <v>0</v>
      </c>
      <c r="AF39" s="620"/>
      <c r="AG39" s="621"/>
      <c r="AH39" s="622"/>
      <c r="AI39" s="610"/>
      <c r="AJ39" s="611"/>
      <c r="AK39" s="611"/>
      <c r="AL39" s="611"/>
      <c r="AM39" s="610"/>
      <c r="AN39" s="623"/>
      <c r="AO39" s="623"/>
      <c r="AP39" s="613"/>
      <c r="AQ39" s="614"/>
      <c r="AR39" s="614"/>
      <c r="AS39" s="615"/>
    </row>
    <row r="40" spans="2:45" s="67" customFormat="1" ht="30" hidden="1" x14ac:dyDescent="0.25">
      <c r="B40" s="634"/>
      <c r="C40" s="423"/>
      <c r="D40" s="594" t="str">
        <f>'3-IDENTIFICACIÓN DEL RIESGO'!G40</f>
        <v>Riesgo 5</v>
      </c>
      <c r="E40" s="594"/>
      <c r="F40" s="628"/>
      <c r="G40" s="628"/>
      <c r="H40" s="628"/>
      <c r="I40" s="628"/>
      <c r="J40" s="628"/>
      <c r="K40" s="628"/>
      <c r="L40" s="628"/>
      <c r="M40" s="599"/>
      <c r="N40" s="600" t="b">
        <f t="shared" si="0"/>
        <v>0</v>
      </c>
      <c r="O40" s="601"/>
      <c r="P40" s="600" t="b">
        <f t="shared" si="1"/>
        <v>0</v>
      </c>
      <c r="Q40" s="601"/>
      <c r="R40" s="600" t="b">
        <f t="shared" si="2"/>
        <v>0</v>
      </c>
      <c r="S40" s="601"/>
      <c r="T40" s="600" t="b">
        <f t="shared" si="3"/>
        <v>0</v>
      </c>
      <c r="U40" s="601"/>
      <c r="V40" s="600" t="b">
        <f t="shared" si="4"/>
        <v>0</v>
      </c>
      <c r="W40" s="601"/>
      <c r="X40" s="600" t="b">
        <f t="shared" si="5"/>
        <v>0</v>
      </c>
      <c r="Y40" s="601"/>
      <c r="Z40" s="600" t="b">
        <f t="shared" si="6"/>
        <v>0</v>
      </c>
      <c r="AA40" s="602">
        <f t="shared" si="7"/>
        <v>0</v>
      </c>
      <c r="AB40" s="603" t="str">
        <f t="shared" si="8"/>
        <v>Débil</v>
      </c>
      <c r="AC40" s="604"/>
      <c r="AD40" s="605" t="str">
        <f t="shared" si="9"/>
        <v>Débil</v>
      </c>
      <c r="AE40" s="606" t="str">
        <f t="shared" si="10"/>
        <v>0</v>
      </c>
      <c r="AF40" s="607"/>
      <c r="AG40" s="608" t="e">
        <f t="shared" ref="AG40" si="102">(AE40+AE41)/AF40</f>
        <v>#DIV/0!</v>
      </c>
      <c r="AH40" s="609" t="e">
        <f t="shared" ref="AH40" si="103">IF(AG40&lt;50,"Débil",IF(AG40&lt;=99,"Moderado",IF(AG40=100,"Fuerte",IF(AG40="","ERROR"))))</f>
        <v>#DIV/0!</v>
      </c>
      <c r="AI40" s="610"/>
      <c r="AJ40" s="611" t="e">
        <f t="shared" ref="AJ40" si="104">IF(AH40="Débil",0,IF(AND(AH40="Moderado",AI40="Directamente"),1,IF(AND(AH40="Moderado",AI40="No disminuye"),0,IF(AND(AH40="Fuerte",AI40="Directamente"),2,IF(AND(AH40="Fuerte",AI40="No disminuye"),0)))))</f>
        <v>#DIV/0!</v>
      </c>
      <c r="AK40" s="611" t="e">
        <f>('4-VALORACIÓN DEL RIESGO'!H25-AJ40)</f>
        <v>#DIV/0!</v>
      </c>
      <c r="AL40" s="611" t="e">
        <f t="shared" ref="AL40" si="105">IF(AK40=5,"Casi Seguro",IF(AK40=4,"Probable",IF(AK40=3,"Posible",IF(AK40=2,"Improbable",IF(AK40=1,"Rara Vez",IF(AK40=0,"Rara Vez",IF(AK40&lt;0,"Rara Vez")))))))</f>
        <v>#DIV/0!</v>
      </c>
      <c r="AM40" s="610"/>
      <c r="AN40" s="612" t="e">
        <f t="shared" ref="AN40" si="106">IF(AH40="Débil",0,IF(AND(AH40="Moderado",AM40="Directamente"),1,IF(AND(AH40="Moderado",AM40="Indirectamente"),0,IF(AND(AH40="Moderado",AM40="No disminuye"),0,IF(AND(AH40="Fuerte",AM40="Directamente"),2,IF(AND(AH40="Fuerte",AM40="Indirectamente"),1,IF(AND(AH40="Fuerte",AM40="No disminuye"),0)))))))</f>
        <v>#DIV/0!</v>
      </c>
      <c r="AO40" s="612" t="e">
        <f>('4-VALORACIÓN DEL RIESGO'!AD25-AN40)</f>
        <v>#DIV/0!</v>
      </c>
      <c r="AP40" s="613" t="e">
        <f t="shared" ref="AP40" si="107">IF(AO40=5,"Catastrófico",IF(AO40=4,"Mayor",IF(AO40=3,"Moderado",IF(AO40=2,"Moderado",IF(AO40=1,"Moderado")))))</f>
        <v>#DIV/0!</v>
      </c>
      <c r="AQ40" s="614" t="e">
        <f t="shared" ref="AQ40" si="108">IF(OR(AND(AP40="Moderado",AL40="Rara Vez"),AND(AP40="Moderado",AL40="Improbable")),"Moderado",IF(OR(AND(AP40="Mayor",AL40="Improbable"),AND(AP40="Mayor",AL40="Rara Vez"),AND(AP40="Moderado",AL40="Probable"),AND(AP40="Moderado",AL40="Posible")),"Alto",IF(OR(AND(AP40="Moderado",AL40="Casi Seguro"),AND(AP40="Mayor",AL40="Posible"),AND(AP40="Mayor",AL40="Probable"),AND(AP40="Mayor",AL40="Casi Seguro")),"Extremo",IF(AP40="Catastrófico","Extremo"))))</f>
        <v>#DIV/0!</v>
      </c>
      <c r="AR40" s="614"/>
      <c r="AS40" s="615" t="s">
        <v>452</v>
      </c>
    </row>
    <row r="41" spans="2:45" s="67" customFormat="1" ht="30.75" hidden="1" thickBot="1" x14ac:dyDescent="0.3">
      <c r="B41" s="635"/>
      <c r="C41" s="427"/>
      <c r="D41" s="594"/>
      <c r="E41" s="594"/>
      <c r="F41" s="628"/>
      <c r="G41" s="628"/>
      <c r="H41" s="628"/>
      <c r="I41" s="628"/>
      <c r="J41" s="628"/>
      <c r="K41" s="628"/>
      <c r="L41" s="628"/>
      <c r="M41" s="599"/>
      <c r="N41" s="600" t="b">
        <f t="shared" si="0"/>
        <v>0</v>
      </c>
      <c r="O41" s="601"/>
      <c r="P41" s="600" t="b">
        <f t="shared" si="1"/>
        <v>0</v>
      </c>
      <c r="Q41" s="601"/>
      <c r="R41" s="600" t="b">
        <f t="shared" si="2"/>
        <v>0</v>
      </c>
      <c r="S41" s="601"/>
      <c r="T41" s="600" t="b">
        <f t="shared" si="3"/>
        <v>0</v>
      </c>
      <c r="U41" s="601"/>
      <c r="V41" s="600" t="b">
        <f t="shared" si="4"/>
        <v>0</v>
      </c>
      <c r="W41" s="601"/>
      <c r="X41" s="600" t="b">
        <f t="shared" si="5"/>
        <v>0</v>
      </c>
      <c r="Y41" s="601"/>
      <c r="Z41" s="600" t="b">
        <f t="shared" si="6"/>
        <v>0</v>
      </c>
      <c r="AA41" s="602">
        <f t="shared" si="7"/>
        <v>0</v>
      </c>
      <c r="AB41" s="603" t="str">
        <f t="shared" si="8"/>
        <v>Débil</v>
      </c>
      <c r="AC41" s="604"/>
      <c r="AD41" s="605" t="str">
        <f t="shared" si="9"/>
        <v>Débil</v>
      </c>
      <c r="AE41" s="606" t="str">
        <f t="shared" si="10"/>
        <v>0</v>
      </c>
      <c r="AF41" s="620"/>
      <c r="AG41" s="621"/>
      <c r="AH41" s="622"/>
      <c r="AI41" s="610"/>
      <c r="AJ41" s="611"/>
      <c r="AK41" s="611"/>
      <c r="AL41" s="611"/>
      <c r="AM41" s="610"/>
      <c r="AN41" s="623"/>
      <c r="AO41" s="623"/>
      <c r="AP41" s="613"/>
      <c r="AQ41" s="614"/>
      <c r="AR41" s="614"/>
      <c r="AS41" s="615"/>
    </row>
    <row r="42" spans="2:45" s="67" customFormat="1" ht="51" hidden="1" customHeight="1" x14ac:dyDescent="0.25">
      <c r="B42" s="626" t="str">
        <f>'3-IDENTIFICACIÓN DEL RIESGO'!B42</f>
        <v>Gestión del Modelo de Atención.</v>
      </c>
      <c r="C42" s="416" t="str">
        <f>'3-IDENTIFICACIÓN DEL RIESGO'!E42</f>
        <v>1. Secretaría General.
2. Dirección de Gestión del Ordenamiento social de la Propiedad.
3. Dirección Acceso a Tierras.
4. Dirección Gestión Jurídica de Tierras.
5. Dirección Asuntos Étnicos.</v>
      </c>
      <c r="D42" s="636" t="str">
        <f>'3-IDENTIFICACIÓN DEL RIESGO'!G42</f>
        <v>La posibilidad de ocurrencia de hechos de concusión o cohecho en la atención a la ciudadanía en la UGT’S, PAT’S y cualquier ventanilla de atención al ciudadano.</v>
      </c>
      <c r="E42" s="637"/>
      <c r="F42" s="628" t="s">
        <v>646</v>
      </c>
      <c r="G42" s="628" t="s">
        <v>453</v>
      </c>
      <c r="H42" s="628" t="s">
        <v>454</v>
      </c>
      <c r="I42" s="628" t="s">
        <v>455</v>
      </c>
      <c r="J42" s="628" t="s">
        <v>456</v>
      </c>
      <c r="K42" s="628" t="s">
        <v>457</v>
      </c>
      <c r="L42" s="628" t="s">
        <v>458</v>
      </c>
      <c r="M42" s="599" t="s">
        <v>100</v>
      </c>
      <c r="N42" s="600">
        <f t="shared" si="0"/>
        <v>15</v>
      </c>
      <c r="O42" s="601" t="s">
        <v>106</v>
      </c>
      <c r="P42" s="600">
        <f t="shared" si="1"/>
        <v>15</v>
      </c>
      <c r="Q42" s="601" t="s">
        <v>109</v>
      </c>
      <c r="R42" s="600">
        <f t="shared" si="2"/>
        <v>15</v>
      </c>
      <c r="S42" s="601" t="s">
        <v>112</v>
      </c>
      <c r="T42" s="600">
        <f t="shared" si="3"/>
        <v>15</v>
      </c>
      <c r="U42" s="601" t="s">
        <v>116</v>
      </c>
      <c r="V42" s="600">
        <f t="shared" si="4"/>
        <v>15</v>
      </c>
      <c r="W42" s="601" t="s">
        <v>119</v>
      </c>
      <c r="X42" s="600">
        <f t="shared" si="5"/>
        <v>15</v>
      </c>
      <c r="Y42" s="601" t="s">
        <v>122</v>
      </c>
      <c r="Z42" s="600">
        <f t="shared" si="6"/>
        <v>10</v>
      </c>
      <c r="AA42" s="602">
        <f t="shared" si="7"/>
        <v>100</v>
      </c>
      <c r="AB42" s="603" t="str">
        <f t="shared" si="8"/>
        <v>Fuerte</v>
      </c>
      <c r="AC42" s="604" t="s">
        <v>97</v>
      </c>
      <c r="AD42" s="605" t="str">
        <f t="shared" si="9"/>
        <v>Fuerte</v>
      </c>
      <c r="AE42" s="606" t="str">
        <f t="shared" si="10"/>
        <v>100</v>
      </c>
      <c r="AF42" s="607">
        <v>13</v>
      </c>
      <c r="AG42" s="638">
        <f>SUM(AE42+AE43+AE44+AE45+AE46+AE47+AE48+AE49+AE50+AE51+AE52+AE53+AE54+AE55+AE56+AE57+AE58+AE59+AE60+AE61+AE62+AE63+AE64+AE65+AE66+AE67+AE68+AE69+AE70+AE71+AE72+AE73+AE74+AE75+AE76+AE77+AE78)/AF42</f>
        <v>92.307692307692307</v>
      </c>
      <c r="AH42" s="639" t="str">
        <f t="shared" ref="AH42" si="109">IF(AG42&lt;50,"Débil",IF(AG42&lt;=99,"Moderado",IF(AG42=100,"Fuerte",IF(AG42="","ERROR"))))</f>
        <v>Moderado</v>
      </c>
      <c r="AI42" s="640" t="s">
        <v>144</v>
      </c>
      <c r="AJ42" s="611">
        <f t="shared" ref="AJ42" si="110">IF(AH42="Débil",0,IF(AND(AH42="Moderado",AI42="Directamente"),1,IF(AND(AH42="Moderado",AI42="No disminuye"),0,IF(AND(AH42="Fuerte",AI42="Directamente"),2,IF(AND(AH42="Fuerte",AI42="No disminuye"),0)))))</f>
        <v>1</v>
      </c>
      <c r="AK42" s="611">
        <f>('4-VALORACIÓN DEL RIESGO'!H26-AJ42)</f>
        <v>3</v>
      </c>
      <c r="AL42" s="641" t="str">
        <f t="shared" ref="AL42" si="111">IF(AK42=5,"Casi Seguro",IF(AK42=4,"Probable",IF(AK42=3,"Posible",IF(AK42=2,"Improbable",IF(AK42=1,"Rara Vez",IF(AK42=0,"Rara Vez",IF(AK42&lt;0,"Rara Vez")))))))</f>
        <v>Posible</v>
      </c>
      <c r="AM42" s="640" t="s">
        <v>144</v>
      </c>
      <c r="AN42" s="612">
        <f t="shared" ref="AN42" si="112">IF(AH42="Débil",0,IF(AND(AH42="Moderado",AM42="Directamente"),1,IF(AND(AH42="Moderado",AM42="Indirectamente"),0,IF(AND(AH42="Moderado",AM42="No disminuye"),0,IF(AND(AH42="Fuerte",AM42="Directamente"),2,IF(AND(AH42="Fuerte",AM42="Indirectamente"),1,IF(AND(AH42="Fuerte",AM42="No disminuye"),0)))))))</f>
        <v>1</v>
      </c>
      <c r="AO42" s="612">
        <f>('4-VALORACIÓN DEL RIESGO'!AD26-AN42)</f>
        <v>4</v>
      </c>
      <c r="AP42" s="612" t="str">
        <f t="shared" ref="AP42" si="113">IF(AO42=5,"Catastrófico",IF(AO42=4,"Mayor",IF(AO42=3,"Moderado",IF(AO42=2,"Moderado",IF(AO42=1,"Moderado")))))</f>
        <v>Mayor</v>
      </c>
      <c r="AQ42" s="642" t="str">
        <f t="shared" ref="AQ42" si="114">IF(OR(AND(AP42="Moderado",AL42="Rara Vez"),AND(AP42="Moderado",AL42="Improbable")),"Moderado",IF(OR(AND(AP42="Mayor",AL42="Improbable"),AND(AP42="Mayor",AL42="Rara Vez"),AND(AP42="Moderado",AL42="Probable"),AND(AP42="Moderado",AL42="Posible")),"Alto",IF(OR(AND(AP42="Moderado",AL42="Casi Seguro"),AND(AP42="Mayor",AL42="Posible"),AND(AP42="Mayor",AL42="Probable"),AND(AP42="Mayor",AL42="Casi Seguro")),"Extremo",IF(AP42="Catastrófico","Extremo"))))</f>
        <v>Extremo</v>
      </c>
      <c r="AR42" s="643"/>
      <c r="AS42" s="644" t="s">
        <v>452</v>
      </c>
    </row>
    <row r="43" spans="2:45" s="67" customFormat="1" ht="51" hidden="1" x14ac:dyDescent="0.25">
      <c r="B43" s="629"/>
      <c r="C43" s="423"/>
      <c r="D43" s="645"/>
      <c r="E43" s="646"/>
      <c r="F43" s="628" t="s">
        <v>646</v>
      </c>
      <c r="G43" s="628" t="s">
        <v>459</v>
      </c>
      <c r="H43" s="628" t="s">
        <v>454</v>
      </c>
      <c r="I43" s="628" t="s">
        <v>460</v>
      </c>
      <c r="J43" s="628" t="s">
        <v>456</v>
      </c>
      <c r="K43" s="628" t="s">
        <v>461</v>
      </c>
      <c r="L43" s="628" t="s">
        <v>462</v>
      </c>
      <c r="M43" s="599" t="s">
        <v>100</v>
      </c>
      <c r="N43" s="600">
        <f t="shared" si="0"/>
        <v>15</v>
      </c>
      <c r="O43" s="601" t="s">
        <v>106</v>
      </c>
      <c r="P43" s="600">
        <f t="shared" si="1"/>
        <v>15</v>
      </c>
      <c r="Q43" s="601" t="s">
        <v>109</v>
      </c>
      <c r="R43" s="600">
        <f t="shared" si="2"/>
        <v>15</v>
      </c>
      <c r="S43" s="601" t="s">
        <v>112</v>
      </c>
      <c r="T43" s="600">
        <f t="shared" si="3"/>
        <v>15</v>
      </c>
      <c r="U43" s="601" t="s">
        <v>116</v>
      </c>
      <c r="V43" s="600">
        <f t="shared" si="4"/>
        <v>15</v>
      </c>
      <c r="W43" s="601" t="s">
        <v>119</v>
      </c>
      <c r="X43" s="600">
        <f t="shared" si="5"/>
        <v>15</v>
      </c>
      <c r="Y43" s="601" t="s">
        <v>122</v>
      </c>
      <c r="Z43" s="600">
        <f t="shared" si="6"/>
        <v>10</v>
      </c>
      <c r="AA43" s="602">
        <f t="shared" si="7"/>
        <v>100</v>
      </c>
      <c r="AB43" s="603" t="str">
        <f t="shared" si="8"/>
        <v>Fuerte</v>
      </c>
      <c r="AC43" s="604" t="s">
        <v>97</v>
      </c>
      <c r="AD43" s="605" t="str">
        <f t="shared" si="9"/>
        <v>Fuerte</v>
      </c>
      <c r="AE43" s="606" t="str">
        <f t="shared" si="10"/>
        <v>100</v>
      </c>
      <c r="AF43" s="647"/>
      <c r="AG43" s="648"/>
      <c r="AH43" s="649"/>
      <c r="AI43" s="650"/>
      <c r="AJ43" s="611"/>
      <c r="AK43" s="611"/>
      <c r="AL43" s="651"/>
      <c r="AM43" s="650"/>
      <c r="AN43" s="652"/>
      <c r="AO43" s="652"/>
      <c r="AP43" s="652"/>
      <c r="AQ43" s="653"/>
      <c r="AR43" s="654"/>
      <c r="AS43" s="655"/>
    </row>
    <row r="44" spans="2:45" s="67" customFormat="1" ht="30" hidden="1" x14ac:dyDescent="0.25">
      <c r="B44" s="629"/>
      <c r="C44" s="423"/>
      <c r="D44" s="645"/>
      <c r="E44" s="646"/>
      <c r="F44" s="628" t="s">
        <v>1012</v>
      </c>
      <c r="G44" s="628"/>
      <c r="H44" s="628"/>
      <c r="I44" s="628"/>
      <c r="J44" s="628"/>
      <c r="K44" s="628"/>
      <c r="L44" s="656" t="s">
        <v>1286</v>
      </c>
      <c r="M44" s="599"/>
      <c r="N44" s="600" t="b">
        <f t="shared" si="0"/>
        <v>0</v>
      </c>
      <c r="O44" s="601"/>
      <c r="P44" s="600" t="b">
        <f t="shared" si="1"/>
        <v>0</v>
      </c>
      <c r="Q44" s="601"/>
      <c r="R44" s="600" t="b">
        <f t="shared" si="2"/>
        <v>0</v>
      </c>
      <c r="S44" s="601"/>
      <c r="T44" s="600" t="b">
        <f t="shared" si="3"/>
        <v>0</v>
      </c>
      <c r="U44" s="601"/>
      <c r="V44" s="600" t="b">
        <f t="shared" si="4"/>
        <v>0</v>
      </c>
      <c r="W44" s="601"/>
      <c r="X44" s="600" t="b">
        <f t="shared" si="5"/>
        <v>0</v>
      </c>
      <c r="Y44" s="601"/>
      <c r="Z44" s="600" t="b">
        <f t="shared" si="6"/>
        <v>0</v>
      </c>
      <c r="AA44" s="602">
        <f t="shared" si="7"/>
        <v>0</v>
      </c>
      <c r="AB44" s="603" t="str">
        <f t="shared" si="8"/>
        <v>Débil</v>
      </c>
      <c r="AC44" s="604"/>
      <c r="AD44" s="605" t="str">
        <f t="shared" si="9"/>
        <v>Débil</v>
      </c>
      <c r="AE44" s="606" t="str">
        <f t="shared" si="10"/>
        <v>0</v>
      </c>
      <c r="AF44" s="647"/>
      <c r="AG44" s="648"/>
      <c r="AH44" s="649"/>
      <c r="AI44" s="650"/>
      <c r="AJ44" s="611"/>
      <c r="AK44" s="611"/>
      <c r="AL44" s="651"/>
      <c r="AM44" s="650"/>
      <c r="AN44" s="652"/>
      <c r="AO44" s="652"/>
      <c r="AP44" s="652"/>
      <c r="AQ44" s="653"/>
      <c r="AR44" s="654"/>
      <c r="AS44" s="655"/>
    </row>
    <row r="45" spans="2:45" s="67" customFormat="1" ht="30" hidden="1" x14ac:dyDescent="0.25">
      <c r="B45" s="629"/>
      <c r="C45" s="423"/>
      <c r="D45" s="645"/>
      <c r="E45" s="646"/>
      <c r="F45" s="628" t="s">
        <v>1013</v>
      </c>
      <c r="G45" s="628"/>
      <c r="H45" s="628"/>
      <c r="I45" s="628"/>
      <c r="J45" s="628"/>
      <c r="K45" s="628"/>
      <c r="L45" s="656" t="s">
        <v>1286</v>
      </c>
      <c r="M45" s="599"/>
      <c r="N45" s="600" t="b">
        <f t="shared" si="0"/>
        <v>0</v>
      </c>
      <c r="O45" s="601"/>
      <c r="P45" s="600" t="b">
        <f t="shared" si="1"/>
        <v>0</v>
      </c>
      <c r="Q45" s="601"/>
      <c r="R45" s="600" t="b">
        <f t="shared" si="2"/>
        <v>0</v>
      </c>
      <c r="S45" s="601"/>
      <c r="T45" s="600" t="b">
        <f t="shared" si="3"/>
        <v>0</v>
      </c>
      <c r="U45" s="601"/>
      <c r="V45" s="600" t="b">
        <f t="shared" si="4"/>
        <v>0</v>
      </c>
      <c r="W45" s="601"/>
      <c r="X45" s="600" t="b">
        <f t="shared" si="5"/>
        <v>0</v>
      </c>
      <c r="Y45" s="601"/>
      <c r="Z45" s="600" t="b">
        <f t="shared" si="6"/>
        <v>0</v>
      </c>
      <c r="AA45" s="602">
        <f t="shared" si="7"/>
        <v>0</v>
      </c>
      <c r="AB45" s="603" t="str">
        <f t="shared" si="8"/>
        <v>Débil</v>
      </c>
      <c r="AC45" s="604"/>
      <c r="AD45" s="605" t="str">
        <f t="shared" si="9"/>
        <v>Débil</v>
      </c>
      <c r="AE45" s="606" t="str">
        <f t="shared" si="10"/>
        <v>0</v>
      </c>
      <c r="AF45" s="647"/>
      <c r="AG45" s="648"/>
      <c r="AH45" s="649"/>
      <c r="AI45" s="650"/>
      <c r="AJ45" s="611"/>
      <c r="AK45" s="611"/>
      <c r="AL45" s="651"/>
      <c r="AM45" s="650"/>
      <c r="AN45" s="652"/>
      <c r="AO45" s="652"/>
      <c r="AP45" s="652"/>
      <c r="AQ45" s="653"/>
      <c r="AR45" s="654"/>
      <c r="AS45" s="655"/>
    </row>
    <row r="46" spans="2:45" s="67" customFormat="1" ht="30" hidden="1" x14ac:dyDescent="0.25">
      <c r="B46" s="629"/>
      <c r="C46" s="423"/>
      <c r="D46" s="645"/>
      <c r="E46" s="646"/>
      <c r="F46" s="628" t="s">
        <v>1014</v>
      </c>
      <c r="G46" s="628"/>
      <c r="H46" s="628"/>
      <c r="I46" s="628"/>
      <c r="J46" s="628"/>
      <c r="K46" s="628"/>
      <c r="L46" s="656" t="s">
        <v>1286</v>
      </c>
      <c r="M46" s="599"/>
      <c r="N46" s="600" t="b">
        <f t="shared" si="0"/>
        <v>0</v>
      </c>
      <c r="O46" s="601"/>
      <c r="P46" s="600" t="b">
        <f t="shared" si="1"/>
        <v>0</v>
      </c>
      <c r="Q46" s="601"/>
      <c r="R46" s="600" t="b">
        <f t="shared" si="2"/>
        <v>0</v>
      </c>
      <c r="S46" s="601"/>
      <c r="T46" s="600" t="b">
        <f t="shared" si="3"/>
        <v>0</v>
      </c>
      <c r="U46" s="601"/>
      <c r="V46" s="600" t="b">
        <f t="shared" si="4"/>
        <v>0</v>
      </c>
      <c r="W46" s="601"/>
      <c r="X46" s="600" t="b">
        <f t="shared" si="5"/>
        <v>0</v>
      </c>
      <c r="Y46" s="601"/>
      <c r="Z46" s="600" t="b">
        <f t="shared" si="6"/>
        <v>0</v>
      </c>
      <c r="AA46" s="602">
        <f t="shared" si="7"/>
        <v>0</v>
      </c>
      <c r="AB46" s="603" t="str">
        <f t="shared" si="8"/>
        <v>Débil</v>
      </c>
      <c r="AC46" s="604"/>
      <c r="AD46" s="605" t="str">
        <f t="shared" si="9"/>
        <v>Débil</v>
      </c>
      <c r="AE46" s="606" t="str">
        <f t="shared" si="10"/>
        <v>0</v>
      </c>
      <c r="AF46" s="647"/>
      <c r="AG46" s="648"/>
      <c r="AH46" s="649"/>
      <c r="AI46" s="650"/>
      <c r="AJ46" s="611"/>
      <c r="AK46" s="611"/>
      <c r="AL46" s="651"/>
      <c r="AM46" s="650"/>
      <c r="AN46" s="652"/>
      <c r="AO46" s="652"/>
      <c r="AP46" s="652"/>
      <c r="AQ46" s="653"/>
      <c r="AR46" s="654"/>
      <c r="AS46" s="655"/>
    </row>
    <row r="47" spans="2:45" s="67" customFormat="1" ht="30" hidden="1" x14ac:dyDescent="0.25">
      <c r="B47" s="629"/>
      <c r="C47" s="423"/>
      <c r="D47" s="645"/>
      <c r="E47" s="646"/>
      <c r="F47" s="628" t="s">
        <v>1015</v>
      </c>
      <c r="G47" s="628"/>
      <c r="H47" s="628"/>
      <c r="I47" s="628"/>
      <c r="J47" s="628"/>
      <c r="K47" s="628"/>
      <c r="L47" s="656" t="s">
        <v>1286</v>
      </c>
      <c r="M47" s="599"/>
      <c r="N47" s="600" t="b">
        <f t="shared" si="0"/>
        <v>0</v>
      </c>
      <c r="O47" s="601"/>
      <c r="P47" s="600" t="b">
        <f t="shared" si="1"/>
        <v>0</v>
      </c>
      <c r="Q47" s="601"/>
      <c r="R47" s="600" t="b">
        <f t="shared" si="2"/>
        <v>0</v>
      </c>
      <c r="S47" s="601"/>
      <c r="T47" s="600" t="b">
        <f t="shared" si="3"/>
        <v>0</v>
      </c>
      <c r="U47" s="601"/>
      <c r="V47" s="600" t="b">
        <f t="shared" si="4"/>
        <v>0</v>
      </c>
      <c r="W47" s="601"/>
      <c r="X47" s="600" t="b">
        <f t="shared" si="5"/>
        <v>0</v>
      </c>
      <c r="Y47" s="601"/>
      <c r="Z47" s="600" t="b">
        <f t="shared" si="6"/>
        <v>0</v>
      </c>
      <c r="AA47" s="602">
        <f t="shared" si="7"/>
        <v>0</v>
      </c>
      <c r="AB47" s="603" t="str">
        <f t="shared" si="8"/>
        <v>Débil</v>
      </c>
      <c r="AC47" s="604"/>
      <c r="AD47" s="605" t="str">
        <f t="shared" si="9"/>
        <v>Débil</v>
      </c>
      <c r="AE47" s="606" t="str">
        <f t="shared" si="10"/>
        <v>0</v>
      </c>
      <c r="AF47" s="647"/>
      <c r="AG47" s="648"/>
      <c r="AH47" s="649"/>
      <c r="AI47" s="650"/>
      <c r="AJ47" s="611"/>
      <c r="AK47" s="611"/>
      <c r="AL47" s="651"/>
      <c r="AM47" s="650"/>
      <c r="AN47" s="652"/>
      <c r="AO47" s="652"/>
      <c r="AP47" s="652"/>
      <c r="AQ47" s="653"/>
      <c r="AR47" s="654"/>
      <c r="AS47" s="655"/>
    </row>
    <row r="48" spans="2:45" s="67" customFormat="1" ht="30" hidden="1" x14ac:dyDescent="0.25">
      <c r="B48" s="629"/>
      <c r="C48" s="423"/>
      <c r="D48" s="645"/>
      <c r="E48" s="646"/>
      <c r="F48" s="628" t="s">
        <v>1016</v>
      </c>
      <c r="G48" s="628"/>
      <c r="H48" s="628"/>
      <c r="I48" s="628"/>
      <c r="J48" s="628"/>
      <c r="K48" s="628"/>
      <c r="L48" s="656" t="s">
        <v>1286</v>
      </c>
      <c r="M48" s="599"/>
      <c r="N48" s="600" t="b">
        <f t="shared" si="0"/>
        <v>0</v>
      </c>
      <c r="O48" s="601"/>
      <c r="P48" s="600" t="b">
        <f t="shared" si="1"/>
        <v>0</v>
      </c>
      <c r="Q48" s="601"/>
      <c r="R48" s="600" t="b">
        <f t="shared" si="2"/>
        <v>0</v>
      </c>
      <c r="S48" s="601"/>
      <c r="T48" s="600" t="b">
        <f t="shared" si="3"/>
        <v>0</v>
      </c>
      <c r="U48" s="601"/>
      <c r="V48" s="600" t="b">
        <f t="shared" si="4"/>
        <v>0</v>
      </c>
      <c r="W48" s="601"/>
      <c r="X48" s="600" t="b">
        <f t="shared" si="5"/>
        <v>0</v>
      </c>
      <c r="Y48" s="601"/>
      <c r="Z48" s="600" t="b">
        <f t="shared" si="6"/>
        <v>0</v>
      </c>
      <c r="AA48" s="602">
        <f t="shared" si="7"/>
        <v>0</v>
      </c>
      <c r="AB48" s="603" t="str">
        <f t="shared" si="8"/>
        <v>Débil</v>
      </c>
      <c r="AC48" s="604"/>
      <c r="AD48" s="605" t="str">
        <f t="shared" si="9"/>
        <v>Débil</v>
      </c>
      <c r="AE48" s="606" t="str">
        <f t="shared" si="10"/>
        <v>0</v>
      </c>
      <c r="AF48" s="647"/>
      <c r="AG48" s="648"/>
      <c r="AH48" s="649"/>
      <c r="AI48" s="650"/>
      <c r="AJ48" s="611"/>
      <c r="AK48" s="611"/>
      <c r="AL48" s="651"/>
      <c r="AM48" s="650"/>
      <c r="AN48" s="652"/>
      <c r="AO48" s="652"/>
      <c r="AP48" s="652"/>
      <c r="AQ48" s="653"/>
      <c r="AR48" s="654"/>
      <c r="AS48" s="655"/>
    </row>
    <row r="49" spans="2:45" s="67" customFormat="1" ht="30" hidden="1" x14ac:dyDescent="0.25">
      <c r="B49" s="629"/>
      <c r="C49" s="423"/>
      <c r="D49" s="645"/>
      <c r="E49" s="646"/>
      <c r="F49" s="628" t="s">
        <v>1017</v>
      </c>
      <c r="G49" s="628"/>
      <c r="H49" s="628"/>
      <c r="I49" s="628"/>
      <c r="J49" s="628"/>
      <c r="K49" s="628"/>
      <c r="L49" s="656" t="s">
        <v>1286</v>
      </c>
      <c r="M49" s="599"/>
      <c r="N49" s="600" t="b">
        <f t="shared" si="0"/>
        <v>0</v>
      </c>
      <c r="O49" s="601"/>
      <c r="P49" s="600" t="b">
        <f t="shared" si="1"/>
        <v>0</v>
      </c>
      <c r="Q49" s="601"/>
      <c r="R49" s="600" t="b">
        <f t="shared" si="2"/>
        <v>0</v>
      </c>
      <c r="S49" s="601"/>
      <c r="T49" s="600" t="b">
        <f t="shared" si="3"/>
        <v>0</v>
      </c>
      <c r="U49" s="601"/>
      <c r="V49" s="600" t="b">
        <f t="shared" si="4"/>
        <v>0</v>
      </c>
      <c r="W49" s="601"/>
      <c r="X49" s="600" t="b">
        <f t="shared" si="5"/>
        <v>0</v>
      </c>
      <c r="Y49" s="601"/>
      <c r="Z49" s="600" t="b">
        <f t="shared" si="6"/>
        <v>0</v>
      </c>
      <c r="AA49" s="602">
        <f t="shared" si="7"/>
        <v>0</v>
      </c>
      <c r="AB49" s="603" t="str">
        <f t="shared" si="8"/>
        <v>Débil</v>
      </c>
      <c r="AC49" s="604"/>
      <c r="AD49" s="605" t="str">
        <f t="shared" si="9"/>
        <v>Débil</v>
      </c>
      <c r="AE49" s="606" t="str">
        <f t="shared" si="10"/>
        <v>0</v>
      </c>
      <c r="AF49" s="647"/>
      <c r="AG49" s="648"/>
      <c r="AH49" s="649"/>
      <c r="AI49" s="650"/>
      <c r="AJ49" s="611"/>
      <c r="AK49" s="611"/>
      <c r="AL49" s="651"/>
      <c r="AM49" s="650"/>
      <c r="AN49" s="652"/>
      <c r="AO49" s="652"/>
      <c r="AP49" s="652"/>
      <c r="AQ49" s="653"/>
      <c r="AR49" s="654"/>
      <c r="AS49" s="655"/>
    </row>
    <row r="50" spans="2:45" s="67" customFormat="1" ht="30" hidden="1" x14ac:dyDescent="0.25">
      <c r="B50" s="629"/>
      <c r="C50" s="423"/>
      <c r="D50" s="645"/>
      <c r="E50" s="646"/>
      <c r="F50" s="628" t="s">
        <v>1018</v>
      </c>
      <c r="G50" s="628"/>
      <c r="H50" s="628"/>
      <c r="I50" s="628"/>
      <c r="J50" s="628"/>
      <c r="K50" s="628"/>
      <c r="L50" s="656" t="s">
        <v>1286</v>
      </c>
      <c r="M50" s="599"/>
      <c r="N50" s="600" t="b">
        <f t="shared" si="0"/>
        <v>0</v>
      </c>
      <c r="O50" s="601"/>
      <c r="P50" s="600" t="b">
        <f t="shared" si="1"/>
        <v>0</v>
      </c>
      <c r="Q50" s="601"/>
      <c r="R50" s="600" t="b">
        <f t="shared" si="2"/>
        <v>0</v>
      </c>
      <c r="S50" s="601"/>
      <c r="T50" s="600" t="b">
        <f t="shared" si="3"/>
        <v>0</v>
      </c>
      <c r="U50" s="601"/>
      <c r="V50" s="600" t="b">
        <f t="shared" si="4"/>
        <v>0</v>
      </c>
      <c r="W50" s="601"/>
      <c r="X50" s="600" t="b">
        <f t="shared" si="5"/>
        <v>0</v>
      </c>
      <c r="Y50" s="601"/>
      <c r="Z50" s="600" t="b">
        <f t="shared" si="6"/>
        <v>0</v>
      </c>
      <c r="AA50" s="602">
        <f t="shared" si="7"/>
        <v>0</v>
      </c>
      <c r="AB50" s="603" t="str">
        <f t="shared" si="8"/>
        <v>Débil</v>
      </c>
      <c r="AC50" s="604"/>
      <c r="AD50" s="605" t="str">
        <f t="shared" si="9"/>
        <v>Débil</v>
      </c>
      <c r="AE50" s="606" t="str">
        <f t="shared" si="10"/>
        <v>0</v>
      </c>
      <c r="AF50" s="647"/>
      <c r="AG50" s="648"/>
      <c r="AH50" s="649"/>
      <c r="AI50" s="650"/>
      <c r="AJ50" s="611"/>
      <c r="AK50" s="611"/>
      <c r="AL50" s="651"/>
      <c r="AM50" s="650"/>
      <c r="AN50" s="652"/>
      <c r="AO50" s="652"/>
      <c r="AP50" s="652"/>
      <c r="AQ50" s="653"/>
      <c r="AR50" s="654"/>
      <c r="AS50" s="655"/>
    </row>
    <row r="51" spans="2:45" s="67" customFormat="1" ht="76.5" hidden="1" x14ac:dyDescent="0.25">
      <c r="B51" s="629"/>
      <c r="C51" s="423"/>
      <c r="D51" s="645"/>
      <c r="E51" s="646"/>
      <c r="F51" s="657" t="s">
        <v>1003</v>
      </c>
      <c r="G51" s="657" t="s">
        <v>459</v>
      </c>
      <c r="H51" s="657" t="s">
        <v>614</v>
      </c>
      <c r="I51" s="657" t="s">
        <v>615</v>
      </c>
      <c r="J51" s="657" t="s">
        <v>616</v>
      </c>
      <c r="K51" s="657" t="s">
        <v>617</v>
      </c>
      <c r="L51" s="657" t="s">
        <v>618</v>
      </c>
      <c r="M51" s="599" t="s">
        <v>100</v>
      </c>
      <c r="N51" s="600">
        <f t="shared" si="0"/>
        <v>15</v>
      </c>
      <c r="O51" s="601" t="s">
        <v>106</v>
      </c>
      <c r="P51" s="600">
        <f t="shared" si="1"/>
        <v>15</v>
      </c>
      <c r="Q51" s="601" t="s">
        <v>109</v>
      </c>
      <c r="R51" s="600">
        <f t="shared" si="2"/>
        <v>15</v>
      </c>
      <c r="S51" s="601" t="s">
        <v>112</v>
      </c>
      <c r="T51" s="600">
        <f t="shared" si="3"/>
        <v>15</v>
      </c>
      <c r="U51" s="601" t="s">
        <v>116</v>
      </c>
      <c r="V51" s="600">
        <f t="shared" si="4"/>
        <v>15</v>
      </c>
      <c r="W51" s="601" t="s">
        <v>119</v>
      </c>
      <c r="X51" s="600">
        <f t="shared" si="5"/>
        <v>15</v>
      </c>
      <c r="Y51" s="601" t="s">
        <v>122</v>
      </c>
      <c r="Z51" s="600">
        <f t="shared" si="6"/>
        <v>10</v>
      </c>
      <c r="AA51" s="602">
        <f t="shared" si="7"/>
        <v>100</v>
      </c>
      <c r="AB51" s="603" t="str">
        <f t="shared" si="8"/>
        <v>Fuerte</v>
      </c>
      <c r="AC51" s="604" t="s">
        <v>97</v>
      </c>
      <c r="AD51" s="605" t="str">
        <f t="shared" si="9"/>
        <v>Fuerte</v>
      </c>
      <c r="AE51" s="606" t="str">
        <f t="shared" si="10"/>
        <v>100</v>
      </c>
      <c r="AF51" s="647"/>
      <c r="AG51" s="648"/>
      <c r="AH51" s="649"/>
      <c r="AI51" s="650"/>
      <c r="AJ51" s="611"/>
      <c r="AK51" s="611"/>
      <c r="AL51" s="651"/>
      <c r="AM51" s="650"/>
      <c r="AN51" s="652"/>
      <c r="AO51" s="652"/>
      <c r="AP51" s="652"/>
      <c r="AQ51" s="653"/>
      <c r="AR51" s="654"/>
      <c r="AS51" s="655"/>
    </row>
    <row r="52" spans="2:45" s="67" customFormat="1" ht="76.5" hidden="1" x14ac:dyDescent="0.25">
      <c r="B52" s="629"/>
      <c r="C52" s="423"/>
      <c r="D52" s="645"/>
      <c r="E52" s="646"/>
      <c r="F52" s="628" t="s">
        <v>1004</v>
      </c>
      <c r="G52" s="628" t="s">
        <v>459</v>
      </c>
      <c r="H52" s="628" t="s">
        <v>619</v>
      </c>
      <c r="I52" s="628" t="s">
        <v>620</v>
      </c>
      <c r="J52" s="628" t="s">
        <v>621</v>
      </c>
      <c r="K52" s="628" t="s">
        <v>461</v>
      </c>
      <c r="L52" s="628" t="s">
        <v>622</v>
      </c>
      <c r="M52" s="599" t="s">
        <v>100</v>
      </c>
      <c r="N52" s="600">
        <f t="shared" si="0"/>
        <v>15</v>
      </c>
      <c r="O52" s="601" t="s">
        <v>106</v>
      </c>
      <c r="P52" s="600">
        <f t="shared" si="1"/>
        <v>15</v>
      </c>
      <c r="Q52" s="601" t="s">
        <v>109</v>
      </c>
      <c r="R52" s="600">
        <f t="shared" si="2"/>
        <v>15</v>
      </c>
      <c r="S52" s="601" t="s">
        <v>112</v>
      </c>
      <c r="T52" s="600">
        <f t="shared" si="3"/>
        <v>15</v>
      </c>
      <c r="U52" s="601" t="s">
        <v>116</v>
      </c>
      <c r="V52" s="600">
        <f t="shared" si="4"/>
        <v>15</v>
      </c>
      <c r="W52" s="601" t="s">
        <v>119</v>
      </c>
      <c r="X52" s="600">
        <f t="shared" si="5"/>
        <v>15</v>
      </c>
      <c r="Y52" s="601" t="s">
        <v>122</v>
      </c>
      <c r="Z52" s="600">
        <f t="shared" si="6"/>
        <v>10</v>
      </c>
      <c r="AA52" s="602">
        <f t="shared" si="7"/>
        <v>100</v>
      </c>
      <c r="AB52" s="603" t="str">
        <f t="shared" si="8"/>
        <v>Fuerte</v>
      </c>
      <c r="AC52" s="604" t="s">
        <v>97</v>
      </c>
      <c r="AD52" s="605" t="str">
        <f t="shared" si="9"/>
        <v>Fuerte</v>
      </c>
      <c r="AE52" s="606" t="str">
        <f t="shared" si="10"/>
        <v>100</v>
      </c>
      <c r="AF52" s="647"/>
      <c r="AG52" s="648"/>
      <c r="AH52" s="649"/>
      <c r="AI52" s="650"/>
      <c r="AJ52" s="611"/>
      <c r="AK52" s="611"/>
      <c r="AL52" s="651"/>
      <c r="AM52" s="650"/>
      <c r="AN52" s="623"/>
      <c r="AO52" s="623"/>
      <c r="AP52" s="652"/>
      <c r="AQ52" s="653"/>
      <c r="AR52" s="654"/>
      <c r="AS52" s="655"/>
    </row>
    <row r="53" spans="2:45" s="67" customFormat="1" ht="38.25" hidden="1" x14ac:dyDescent="0.25">
      <c r="B53" s="629"/>
      <c r="C53" s="423"/>
      <c r="D53" s="645"/>
      <c r="E53" s="646"/>
      <c r="F53" s="628" t="s">
        <v>1005</v>
      </c>
      <c r="G53" s="628" t="s">
        <v>453</v>
      </c>
      <c r="H53" s="628" t="s">
        <v>662</v>
      </c>
      <c r="I53" s="628" t="s">
        <v>648</v>
      </c>
      <c r="J53" s="628" t="s">
        <v>659</v>
      </c>
      <c r="K53" s="628" t="s">
        <v>650</v>
      </c>
      <c r="L53" s="628" t="s">
        <v>660</v>
      </c>
      <c r="M53" s="599" t="s">
        <v>100</v>
      </c>
      <c r="N53" s="600">
        <f t="shared" si="0"/>
        <v>15</v>
      </c>
      <c r="O53" s="601" t="s">
        <v>106</v>
      </c>
      <c r="P53" s="600">
        <f t="shared" si="1"/>
        <v>15</v>
      </c>
      <c r="Q53" s="601" t="s">
        <v>109</v>
      </c>
      <c r="R53" s="600">
        <f t="shared" si="2"/>
        <v>15</v>
      </c>
      <c r="S53" s="601" t="s">
        <v>112</v>
      </c>
      <c r="T53" s="600">
        <f t="shared" si="3"/>
        <v>15</v>
      </c>
      <c r="U53" s="601" t="s">
        <v>116</v>
      </c>
      <c r="V53" s="600">
        <f t="shared" si="4"/>
        <v>15</v>
      </c>
      <c r="W53" s="601" t="s">
        <v>119</v>
      </c>
      <c r="X53" s="600">
        <f t="shared" si="5"/>
        <v>15</v>
      </c>
      <c r="Y53" s="601" t="s">
        <v>122</v>
      </c>
      <c r="Z53" s="600">
        <f t="shared" si="6"/>
        <v>10</v>
      </c>
      <c r="AA53" s="602">
        <f t="shared" si="7"/>
        <v>100</v>
      </c>
      <c r="AB53" s="603" t="str">
        <f t="shared" si="8"/>
        <v>Fuerte</v>
      </c>
      <c r="AC53" s="604" t="s">
        <v>97</v>
      </c>
      <c r="AD53" s="605" t="str">
        <f t="shared" si="9"/>
        <v>Fuerte</v>
      </c>
      <c r="AE53" s="606" t="str">
        <f t="shared" si="10"/>
        <v>100</v>
      </c>
      <c r="AF53" s="647"/>
      <c r="AG53" s="648"/>
      <c r="AH53" s="649"/>
      <c r="AI53" s="650"/>
      <c r="AJ53" s="658"/>
      <c r="AK53" s="658"/>
      <c r="AL53" s="651"/>
      <c r="AM53" s="650"/>
      <c r="AN53" s="659"/>
      <c r="AO53" s="659"/>
      <c r="AP53" s="652"/>
      <c r="AQ53" s="653"/>
      <c r="AR53" s="654"/>
      <c r="AS53" s="655"/>
    </row>
    <row r="54" spans="2:45" s="67" customFormat="1" ht="30" hidden="1" x14ac:dyDescent="0.25">
      <c r="B54" s="629"/>
      <c r="C54" s="423"/>
      <c r="D54" s="645"/>
      <c r="E54" s="646"/>
      <c r="F54" s="628" t="s">
        <v>1005</v>
      </c>
      <c r="G54" s="628" t="s">
        <v>453</v>
      </c>
      <c r="H54" s="628" t="s">
        <v>663</v>
      </c>
      <c r="I54" s="628" t="s">
        <v>664</v>
      </c>
      <c r="J54" s="628" t="s">
        <v>654</v>
      </c>
      <c r="K54" s="628" t="s">
        <v>655</v>
      </c>
      <c r="L54" s="628" t="s">
        <v>665</v>
      </c>
      <c r="M54" s="599" t="s">
        <v>100</v>
      </c>
      <c r="N54" s="600">
        <f t="shared" si="0"/>
        <v>15</v>
      </c>
      <c r="O54" s="601" t="s">
        <v>106</v>
      </c>
      <c r="P54" s="600">
        <f t="shared" si="1"/>
        <v>15</v>
      </c>
      <c r="Q54" s="601" t="s">
        <v>109</v>
      </c>
      <c r="R54" s="600">
        <f t="shared" si="2"/>
        <v>15</v>
      </c>
      <c r="S54" s="601" t="s">
        <v>112</v>
      </c>
      <c r="T54" s="600">
        <f t="shared" si="3"/>
        <v>15</v>
      </c>
      <c r="U54" s="601" t="s">
        <v>116</v>
      </c>
      <c r="V54" s="600">
        <f t="shared" si="4"/>
        <v>15</v>
      </c>
      <c r="W54" s="601" t="s">
        <v>119</v>
      </c>
      <c r="X54" s="600">
        <f t="shared" si="5"/>
        <v>15</v>
      </c>
      <c r="Y54" s="601" t="s">
        <v>122</v>
      </c>
      <c r="Z54" s="600">
        <f t="shared" si="6"/>
        <v>10</v>
      </c>
      <c r="AA54" s="602">
        <f t="shared" si="7"/>
        <v>100</v>
      </c>
      <c r="AB54" s="603" t="str">
        <f t="shared" si="8"/>
        <v>Fuerte</v>
      </c>
      <c r="AC54" s="604" t="s">
        <v>97</v>
      </c>
      <c r="AD54" s="605" t="str">
        <f t="shared" si="9"/>
        <v>Fuerte</v>
      </c>
      <c r="AE54" s="606" t="str">
        <f t="shared" si="10"/>
        <v>100</v>
      </c>
      <c r="AF54" s="647"/>
      <c r="AG54" s="648"/>
      <c r="AH54" s="649"/>
      <c r="AI54" s="650"/>
      <c r="AJ54" s="658"/>
      <c r="AK54" s="658"/>
      <c r="AL54" s="651"/>
      <c r="AM54" s="650"/>
      <c r="AN54" s="659"/>
      <c r="AO54" s="659"/>
      <c r="AP54" s="652"/>
      <c r="AQ54" s="653"/>
      <c r="AR54" s="654"/>
      <c r="AS54" s="655"/>
    </row>
    <row r="55" spans="2:45" s="67" customFormat="1" ht="30" hidden="1" x14ac:dyDescent="0.25">
      <c r="B55" s="629"/>
      <c r="C55" s="423"/>
      <c r="D55" s="645"/>
      <c r="E55" s="646"/>
      <c r="F55" s="628" t="s">
        <v>1021</v>
      </c>
      <c r="G55" s="628"/>
      <c r="H55" s="628"/>
      <c r="I55" s="628"/>
      <c r="J55" s="628"/>
      <c r="K55" s="628"/>
      <c r="L55" s="656" t="s">
        <v>1286</v>
      </c>
      <c r="M55" s="599"/>
      <c r="N55" s="600" t="b">
        <f t="shared" si="0"/>
        <v>0</v>
      </c>
      <c r="O55" s="601"/>
      <c r="P55" s="600" t="b">
        <f t="shared" si="1"/>
        <v>0</v>
      </c>
      <c r="Q55" s="601"/>
      <c r="R55" s="600" t="b">
        <f t="shared" si="2"/>
        <v>0</v>
      </c>
      <c r="S55" s="601"/>
      <c r="T55" s="600" t="b">
        <f t="shared" si="3"/>
        <v>0</v>
      </c>
      <c r="U55" s="601"/>
      <c r="V55" s="600" t="b">
        <f t="shared" si="4"/>
        <v>0</v>
      </c>
      <c r="W55" s="601"/>
      <c r="X55" s="600" t="b">
        <f t="shared" si="5"/>
        <v>0</v>
      </c>
      <c r="Y55" s="601"/>
      <c r="Z55" s="600" t="b">
        <f t="shared" si="6"/>
        <v>0</v>
      </c>
      <c r="AA55" s="602">
        <f t="shared" si="7"/>
        <v>0</v>
      </c>
      <c r="AB55" s="603" t="str">
        <f t="shared" si="8"/>
        <v>Débil</v>
      </c>
      <c r="AC55" s="604"/>
      <c r="AD55" s="605" t="str">
        <f t="shared" si="9"/>
        <v>Débil</v>
      </c>
      <c r="AE55" s="606" t="str">
        <f t="shared" si="10"/>
        <v>0</v>
      </c>
      <c r="AF55" s="647"/>
      <c r="AG55" s="648"/>
      <c r="AH55" s="649"/>
      <c r="AI55" s="650"/>
      <c r="AJ55" s="658"/>
      <c r="AK55" s="658"/>
      <c r="AL55" s="651"/>
      <c r="AM55" s="650"/>
      <c r="AN55" s="659"/>
      <c r="AO55" s="659"/>
      <c r="AP55" s="652"/>
      <c r="AQ55" s="653"/>
      <c r="AR55" s="654"/>
      <c r="AS55" s="655"/>
    </row>
    <row r="56" spans="2:45" s="67" customFormat="1" ht="30" hidden="1" x14ac:dyDescent="0.25">
      <c r="B56" s="629"/>
      <c r="C56" s="423"/>
      <c r="D56" s="645"/>
      <c r="E56" s="646"/>
      <c r="F56" s="628" t="s">
        <v>1022</v>
      </c>
      <c r="G56" s="628"/>
      <c r="H56" s="628"/>
      <c r="I56" s="628"/>
      <c r="J56" s="628"/>
      <c r="K56" s="628"/>
      <c r="L56" s="656" t="s">
        <v>1286</v>
      </c>
      <c r="M56" s="599"/>
      <c r="N56" s="600" t="b">
        <f t="shared" si="0"/>
        <v>0</v>
      </c>
      <c r="O56" s="601"/>
      <c r="P56" s="600" t="b">
        <f t="shared" si="1"/>
        <v>0</v>
      </c>
      <c r="Q56" s="601"/>
      <c r="R56" s="600" t="b">
        <f t="shared" si="2"/>
        <v>0</v>
      </c>
      <c r="S56" s="601"/>
      <c r="T56" s="600" t="b">
        <f t="shared" si="3"/>
        <v>0</v>
      </c>
      <c r="U56" s="601"/>
      <c r="V56" s="600" t="b">
        <f t="shared" si="4"/>
        <v>0</v>
      </c>
      <c r="W56" s="601"/>
      <c r="X56" s="600" t="b">
        <f t="shared" si="5"/>
        <v>0</v>
      </c>
      <c r="Y56" s="601"/>
      <c r="Z56" s="600" t="b">
        <f t="shared" si="6"/>
        <v>0</v>
      </c>
      <c r="AA56" s="602">
        <f t="shared" si="7"/>
        <v>0</v>
      </c>
      <c r="AB56" s="603" t="str">
        <f t="shared" si="8"/>
        <v>Débil</v>
      </c>
      <c r="AC56" s="604"/>
      <c r="AD56" s="605" t="str">
        <f t="shared" si="9"/>
        <v>Débil</v>
      </c>
      <c r="AE56" s="606" t="str">
        <f t="shared" si="10"/>
        <v>0</v>
      </c>
      <c r="AF56" s="647"/>
      <c r="AG56" s="648"/>
      <c r="AH56" s="649"/>
      <c r="AI56" s="650"/>
      <c r="AJ56" s="658"/>
      <c r="AK56" s="658"/>
      <c r="AL56" s="651"/>
      <c r="AM56" s="650"/>
      <c r="AN56" s="659"/>
      <c r="AO56" s="659"/>
      <c r="AP56" s="652"/>
      <c r="AQ56" s="653"/>
      <c r="AR56" s="654"/>
      <c r="AS56" s="655"/>
    </row>
    <row r="57" spans="2:45" s="67" customFormat="1" ht="30" hidden="1" x14ac:dyDescent="0.25">
      <c r="B57" s="629"/>
      <c r="C57" s="423"/>
      <c r="D57" s="645"/>
      <c r="E57" s="646"/>
      <c r="F57" s="628" t="s">
        <v>1023</v>
      </c>
      <c r="G57" s="628"/>
      <c r="H57" s="628"/>
      <c r="I57" s="628"/>
      <c r="J57" s="628"/>
      <c r="K57" s="628"/>
      <c r="L57" s="656" t="s">
        <v>1286</v>
      </c>
      <c r="M57" s="599"/>
      <c r="N57" s="600" t="b">
        <f t="shared" si="0"/>
        <v>0</v>
      </c>
      <c r="O57" s="601"/>
      <c r="P57" s="600" t="b">
        <f t="shared" si="1"/>
        <v>0</v>
      </c>
      <c r="Q57" s="601"/>
      <c r="R57" s="600" t="b">
        <f t="shared" si="2"/>
        <v>0</v>
      </c>
      <c r="S57" s="601"/>
      <c r="T57" s="600" t="b">
        <f t="shared" si="3"/>
        <v>0</v>
      </c>
      <c r="U57" s="601"/>
      <c r="V57" s="600" t="b">
        <f t="shared" si="4"/>
        <v>0</v>
      </c>
      <c r="W57" s="601"/>
      <c r="X57" s="600" t="b">
        <f t="shared" si="5"/>
        <v>0</v>
      </c>
      <c r="Y57" s="601"/>
      <c r="Z57" s="600" t="b">
        <f t="shared" si="6"/>
        <v>0</v>
      </c>
      <c r="AA57" s="602">
        <f t="shared" si="7"/>
        <v>0</v>
      </c>
      <c r="AB57" s="603" t="str">
        <f t="shared" si="8"/>
        <v>Débil</v>
      </c>
      <c r="AC57" s="604"/>
      <c r="AD57" s="605" t="str">
        <f t="shared" si="9"/>
        <v>Débil</v>
      </c>
      <c r="AE57" s="606" t="str">
        <f t="shared" si="10"/>
        <v>0</v>
      </c>
      <c r="AF57" s="647"/>
      <c r="AG57" s="648"/>
      <c r="AH57" s="649"/>
      <c r="AI57" s="650"/>
      <c r="AJ57" s="658"/>
      <c r="AK57" s="658"/>
      <c r="AL57" s="651"/>
      <c r="AM57" s="650"/>
      <c r="AN57" s="659"/>
      <c r="AO57" s="659"/>
      <c r="AP57" s="652"/>
      <c r="AQ57" s="653"/>
      <c r="AR57" s="654"/>
      <c r="AS57" s="655"/>
    </row>
    <row r="58" spans="2:45" s="67" customFormat="1" ht="40.5" hidden="1" customHeight="1" x14ac:dyDescent="0.25">
      <c r="B58" s="629"/>
      <c r="C58" s="423"/>
      <c r="D58" s="645"/>
      <c r="E58" s="646"/>
      <c r="F58" s="628" t="s">
        <v>1006</v>
      </c>
      <c r="G58" s="628" t="s">
        <v>696</v>
      </c>
      <c r="H58" s="628" t="s">
        <v>623</v>
      </c>
      <c r="I58" s="628" t="s">
        <v>624</v>
      </c>
      <c r="J58" s="628" t="s">
        <v>625</v>
      </c>
      <c r="K58" s="628" t="s">
        <v>626</v>
      </c>
      <c r="L58" s="628" t="s">
        <v>627</v>
      </c>
      <c r="M58" s="599" t="s">
        <v>100</v>
      </c>
      <c r="N58" s="600">
        <f t="shared" si="0"/>
        <v>15</v>
      </c>
      <c r="O58" s="601" t="s">
        <v>106</v>
      </c>
      <c r="P58" s="600">
        <f t="shared" si="1"/>
        <v>15</v>
      </c>
      <c r="Q58" s="601" t="s">
        <v>109</v>
      </c>
      <c r="R58" s="600">
        <f t="shared" si="2"/>
        <v>15</v>
      </c>
      <c r="S58" s="601" t="s">
        <v>112</v>
      </c>
      <c r="T58" s="600">
        <f t="shared" si="3"/>
        <v>15</v>
      </c>
      <c r="U58" s="601" t="s">
        <v>116</v>
      </c>
      <c r="V58" s="600">
        <f t="shared" si="4"/>
        <v>15</v>
      </c>
      <c r="W58" s="601" t="s">
        <v>119</v>
      </c>
      <c r="X58" s="600">
        <f t="shared" si="5"/>
        <v>15</v>
      </c>
      <c r="Y58" s="601" t="s">
        <v>122</v>
      </c>
      <c r="Z58" s="600">
        <f t="shared" si="6"/>
        <v>10</v>
      </c>
      <c r="AA58" s="602">
        <f t="shared" si="7"/>
        <v>100</v>
      </c>
      <c r="AB58" s="603" t="str">
        <f t="shared" si="8"/>
        <v>Fuerte</v>
      </c>
      <c r="AC58" s="604" t="s">
        <v>97</v>
      </c>
      <c r="AD58" s="605" t="str">
        <f t="shared" si="9"/>
        <v>Fuerte</v>
      </c>
      <c r="AE58" s="606" t="str">
        <f t="shared" si="10"/>
        <v>100</v>
      </c>
      <c r="AF58" s="647"/>
      <c r="AG58" s="648"/>
      <c r="AH58" s="649"/>
      <c r="AI58" s="650"/>
      <c r="AJ58" s="611"/>
      <c r="AK58" s="611"/>
      <c r="AL58" s="651"/>
      <c r="AM58" s="650"/>
      <c r="AN58" s="612"/>
      <c r="AO58" s="612"/>
      <c r="AP58" s="652"/>
      <c r="AQ58" s="653"/>
      <c r="AR58" s="654"/>
      <c r="AS58" s="655"/>
    </row>
    <row r="59" spans="2:45" s="67" customFormat="1" ht="30" hidden="1" x14ac:dyDescent="0.25">
      <c r="B59" s="629"/>
      <c r="C59" s="423"/>
      <c r="D59" s="645"/>
      <c r="E59" s="646"/>
      <c r="F59" s="628" t="s">
        <v>1024</v>
      </c>
      <c r="G59" s="628"/>
      <c r="H59" s="628"/>
      <c r="I59" s="628"/>
      <c r="J59" s="628"/>
      <c r="K59" s="628"/>
      <c r="L59" s="656" t="s">
        <v>1286</v>
      </c>
      <c r="M59" s="599"/>
      <c r="N59" s="600" t="b">
        <f t="shared" si="0"/>
        <v>0</v>
      </c>
      <c r="O59" s="601"/>
      <c r="P59" s="600" t="b">
        <f t="shared" si="1"/>
        <v>0</v>
      </c>
      <c r="Q59" s="601"/>
      <c r="R59" s="600" t="b">
        <f t="shared" si="2"/>
        <v>0</v>
      </c>
      <c r="S59" s="601"/>
      <c r="T59" s="600" t="b">
        <f t="shared" si="3"/>
        <v>0</v>
      </c>
      <c r="U59" s="601"/>
      <c r="V59" s="600" t="b">
        <f t="shared" si="4"/>
        <v>0</v>
      </c>
      <c r="W59" s="601"/>
      <c r="X59" s="600" t="b">
        <f t="shared" si="5"/>
        <v>0</v>
      </c>
      <c r="Y59" s="601"/>
      <c r="Z59" s="600" t="b">
        <f t="shared" si="6"/>
        <v>0</v>
      </c>
      <c r="AA59" s="602">
        <f t="shared" si="7"/>
        <v>0</v>
      </c>
      <c r="AB59" s="603" t="str">
        <f t="shared" si="8"/>
        <v>Débil</v>
      </c>
      <c r="AC59" s="604"/>
      <c r="AD59" s="605" t="str">
        <f t="shared" si="9"/>
        <v>Débil</v>
      </c>
      <c r="AE59" s="606" t="str">
        <f t="shared" si="10"/>
        <v>0</v>
      </c>
      <c r="AF59" s="647"/>
      <c r="AG59" s="648"/>
      <c r="AH59" s="649"/>
      <c r="AI59" s="650"/>
      <c r="AJ59" s="611"/>
      <c r="AK59" s="611"/>
      <c r="AL59" s="651"/>
      <c r="AM59" s="650"/>
      <c r="AN59" s="652"/>
      <c r="AO59" s="652"/>
      <c r="AP59" s="652"/>
      <c r="AQ59" s="653"/>
      <c r="AR59" s="654"/>
      <c r="AS59" s="655"/>
    </row>
    <row r="60" spans="2:45" s="67" customFormat="1" ht="30" hidden="1" x14ac:dyDescent="0.25">
      <c r="B60" s="629"/>
      <c r="C60" s="423"/>
      <c r="D60" s="645"/>
      <c r="E60" s="646"/>
      <c r="F60" s="628" t="s">
        <v>1025</v>
      </c>
      <c r="G60" s="628"/>
      <c r="H60" s="628"/>
      <c r="I60" s="628"/>
      <c r="J60" s="628"/>
      <c r="K60" s="628"/>
      <c r="L60" s="656" t="s">
        <v>1286</v>
      </c>
      <c r="M60" s="599"/>
      <c r="N60" s="600" t="b">
        <f t="shared" si="0"/>
        <v>0</v>
      </c>
      <c r="O60" s="601"/>
      <c r="P60" s="600" t="b">
        <f t="shared" si="1"/>
        <v>0</v>
      </c>
      <c r="Q60" s="601"/>
      <c r="R60" s="600" t="b">
        <f t="shared" si="2"/>
        <v>0</v>
      </c>
      <c r="S60" s="601"/>
      <c r="T60" s="600" t="b">
        <f t="shared" si="3"/>
        <v>0</v>
      </c>
      <c r="U60" s="601"/>
      <c r="V60" s="600" t="b">
        <f t="shared" si="4"/>
        <v>0</v>
      </c>
      <c r="W60" s="601"/>
      <c r="X60" s="600" t="b">
        <f t="shared" si="5"/>
        <v>0</v>
      </c>
      <c r="Y60" s="601"/>
      <c r="Z60" s="600" t="b">
        <f t="shared" si="6"/>
        <v>0</v>
      </c>
      <c r="AA60" s="602">
        <f t="shared" si="7"/>
        <v>0</v>
      </c>
      <c r="AB60" s="603" t="str">
        <f t="shared" si="8"/>
        <v>Débil</v>
      </c>
      <c r="AC60" s="604"/>
      <c r="AD60" s="605" t="str">
        <f t="shared" si="9"/>
        <v>Débil</v>
      </c>
      <c r="AE60" s="606" t="str">
        <f t="shared" si="10"/>
        <v>0</v>
      </c>
      <c r="AF60" s="647"/>
      <c r="AG60" s="648"/>
      <c r="AH60" s="649"/>
      <c r="AI60" s="650"/>
      <c r="AJ60" s="611"/>
      <c r="AK60" s="611"/>
      <c r="AL60" s="651"/>
      <c r="AM60" s="650"/>
      <c r="AN60" s="652"/>
      <c r="AO60" s="652"/>
      <c r="AP60" s="652"/>
      <c r="AQ60" s="653"/>
      <c r="AR60" s="654"/>
      <c r="AS60" s="655"/>
    </row>
    <row r="61" spans="2:45" s="67" customFormat="1" ht="89.25" hidden="1" x14ac:dyDescent="0.25">
      <c r="B61" s="629"/>
      <c r="C61" s="423"/>
      <c r="D61" s="645"/>
      <c r="E61" s="646"/>
      <c r="F61" s="657" t="s">
        <v>1007</v>
      </c>
      <c r="G61" s="657" t="s">
        <v>459</v>
      </c>
      <c r="H61" s="657" t="s">
        <v>628</v>
      </c>
      <c r="I61" s="657" t="s">
        <v>629</v>
      </c>
      <c r="J61" s="657" t="s">
        <v>630</v>
      </c>
      <c r="K61" s="657" t="s">
        <v>631</v>
      </c>
      <c r="L61" s="657" t="s">
        <v>632</v>
      </c>
      <c r="M61" s="599" t="s">
        <v>100</v>
      </c>
      <c r="N61" s="600">
        <f t="shared" si="0"/>
        <v>15</v>
      </c>
      <c r="O61" s="601" t="s">
        <v>106</v>
      </c>
      <c r="P61" s="600">
        <f t="shared" si="1"/>
        <v>15</v>
      </c>
      <c r="Q61" s="601" t="s">
        <v>109</v>
      </c>
      <c r="R61" s="600">
        <f t="shared" si="2"/>
        <v>15</v>
      </c>
      <c r="S61" s="601" t="s">
        <v>113</v>
      </c>
      <c r="T61" s="600">
        <f t="shared" si="3"/>
        <v>10</v>
      </c>
      <c r="U61" s="601" t="s">
        <v>116</v>
      </c>
      <c r="V61" s="600">
        <f t="shared" si="4"/>
        <v>15</v>
      </c>
      <c r="W61" s="601" t="s">
        <v>119</v>
      </c>
      <c r="X61" s="600">
        <f t="shared" si="5"/>
        <v>15</v>
      </c>
      <c r="Y61" s="601" t="s">
        <v>122</v>
      </c>
      <c r="Z61" s="600">
        <f t="shared" si="6"/>
        <v>10</v>
      </c>
      <c r="AA61" s="602">
        <f t="shared" si="7"/>
        <v>95</v>
      </c>
      <c r="AB61" s="603" t="str">
        <f t="shared" si="8"/>
        <v>Moderado</v>
      </c>
      <c r="AC61" s="604" t="s">
        <v>97</v>
      </c>
      <c r="AD61" s="605" t="str">
        <f t="shared" si="9"/>
        <v>Moderado</v>
      </c>
      <c r="AE61" s="606" t="str">
        <f t="shared" si="10"/>
        <v>50</v>
      </c>
      <c r="AF61" s="647"/>
      <c r="AG61" s="648"/>
      <c r="AH61" s="649"/>
      <c r="AI61" s="650"/>
      <c r="AJ61" s="611"/>
      <c r="AK61" s="611"/>
      <c r="AL61" s="651"/>
      <c r="AM61" s="650"/>
      <c r="AN61" s="623"/>
      <c r="AO61" s="623"/>
      <c r="AP61" s="652"/>
      <c r="AQ61" s="653"/>
      <c r="AR61" s="654"/>
      <c r="AS61" s="655"/>
    </row>
    <row r="62" spans="2:45" s="67" customFormat="1" ht="30" hidden="1" x14ac:dyDescent="0.25">
      <c r="B62" s="629"/>
      <c r="C62" s="423"/>
      <c r="D62" s="645"/>
      <c r="E62" s="646"/>
      <c r="F62" s="657" t="s">
        <v>1008</v>
      </c>
      <c r="G62" s="657" t="s">
        <v>459</v>
      </c>
      <c r="H62" s="657" t="s">
        <v>633</v>
      </c>
      <c r="I62" s="657" t="s">
        <v>634</v>
      </c>
      <c r="J62" s="657" t="s">
        <v>635</v>
      </c>
      <c r="K62" s="657" t="s">
        <v>636</v>
      </c>
      <c r="L62" s="657" t="s">
        <v>637</v>
      </c>
      <c r="M62" s="599" t="s">
        <v>100</v>
      </c>
      <c r="N62" s="600">
        <f t="shared" si="0"/>
        <v>15</v>
      </c>
      <c r="O62" s="601" t="s">
        <v>106</v>
      </c>
      <c r="P62" s="600">
        <f t="shared" si="1"/>
        <v>15</v>
      </c>
      <c r="Q62" s="601" t="s">
        <v>109</v>
      </c>
      <c r="R62" s="600">
        <f t="shared" si="2"/>
        <v>15</v>
      </c>
      <c r="S62" s="601" t="s">
        <v>112</v>
      </c>
      <c r="T62" s="600">
        <f t="shared" si="3"/>
        <v>15</v>
      </c>
      <c r="U62" s="601" t="s">
        <v>116</v>
      </c>
      <c r="V62" s="600">
        <f t="shared" si="4"/>
        <v>15</v>
      </c>
      <c r="W62" s="601" t="s">
        <v>119</v>
      </c>
      <c r="X62" s="600">
        <f t="shared" si="5"/>
        <v>15</v>
      </c>
      <c r="Y62" s="601" t="s">
        <v>122</v>
      </c>
      <c r="Z62" s="600">
        <f t="shared" si="6"/>
        <v>10</v>
      </c>
      <c r="AA62" s="602">
        <f t="shared" si="7"/>
        <v>100</v>
      </c>
      <c r="AB62" s="603" t="str">
        <f t="shared" si="8"/>
        <v>Fuerte</v>
      </c>
      <c r="AC62" s="604" t="s">
        <v>27</v>
      </c>
      <c r="AD62" s="605" t="str">
        <f t="shared" si="9"/>
        <v>Moderado</v>
      </c>
      <c r="AE62" s="606" t="str">
        <f t="shared" si="10"/>
        <v>50</v>
      </c>
      <c r="AF62" s="647"/>
      <c r="AG62" s="648"/>
      <c r="AH62" s="649"/>
      <c r="AI62" s="650"/>
      <c r="AJ62" s="611"/>
      <c r="AK62" s="611"/>
      <c r="AL62" s="651"/>
      <c r="AM62" s="650"/>
      <c r="AN62" s="612"/>
      <c r="AO62" s="612"/>
      <c r="AP62" s="652"/>
      <c r="AQ62" s="653"/>
      <c r="AR62" s="654"/>
      <c r="AS62" s="655"/>
    </row>
    <row r="63" spans="2:45" s="67" customFormat="1" ht="30" hidden="1" x14ac:dyDescent="0.25">
      <c r="B63" s="629"/>
      <c r="C63" s="423"/>
      <c r="D63" s="645"/>
      <c r="E63" s="646"/>
      <c r="F63" s="657" t="s">
        <v>1026</v>
      </c>
      <c r="G63" s="657"/>
      <c r="H63" s="657"/>
      <c r="I63" s="660"/>
      <c r="J63" s="660"/>
      <c r="K63" s="660"/>
      <c r="L63" s="656" t="s">
        <v>1286</v>
      </c>
      <c r="M63" s="599"/>
      <c r="N63" s="600" t="b">
        <f t="shared" si="0"/>
        <v>0</v>
      </c>
      <c r="O63" s="601"/>
      <c r="P63" s="600" t="b">
        <f t="shared" si="1"/>
        <v>0</v>
      </c>
      <c r="Q63" s="601"/>
      <c r="R63" s="600" t="b">
        <f t="shared" si="2"/>
        <v>0</v>
      </c>
      <c r="S63" s="601"/>
      <c r="T63" s="600" t="b">
        <f t="shared" si="3"/>
        <v>0</v>
      </c>
      <c r="U63" s="601"/>
      <c r="V63" s="600" t="b">
        <f t="shared" si="4"/>
        <v>0</v>
      </c>
      <c r="W63" s="601"/>
      <c r="X63" s="600" t="b">
        <f t="shared" si="5"/>
        <v>0</v>
      </c>
      <c r="Y63" s="601"/>
      <c r="Z63" s="600" t="b">
        <f t="shared" si="6"/>
        <v>0</v>
      </c>
      <c r="AA63" s="602">
        <f t="shared" si="7"/>
        <v>0</v>
      </c>
      <c r="AB63" s="603" t="str">
        <f t="shared" si="8"/>
        <v>Débil</v>
      </c>
      <c r="AC63" s="604"/>
      <c r="AD63" s="605" t="str">
        <f t="shared" si="9"/>
        <v>Débil</v>
      </c>
      <c r="AE63" s="606" t="str">
        <f t="shared" si="10"/>
        <v>0</v>
      </c>
      <c r="AF63" s="647"/>
      <c r="AG63" s="648"/>
      <c r="AH63" s="649"/>
      <c r="AI63" s="650"/>
      <c r="AJ63" s="611"/>
      <c r="AK63" s="611"/>
      <c r="AL63" s="651"/>
      <c r="AM63" s="650"/>
      <c r="AN63" s="652"/>
      <c r="AO63" s="652"/>
      <c r="AP63" s="652"/>
      <c r="AQ63" s="653"/>
      <c r="AR63" s="654"/>
      <c r="AS63" s="655"/>
    </row>
    <row r="64" spans="2:45" s="67" customFormat="1" ht="63.75" hidden="1" x14ac:dyDescent="0.25">
      <c r="B64" s="629"/>
      <c r="C64" s="423"/>
      <c r="D64" s="645"/>
      <c r="E64" s="646"/>
      <c r="F64" s="657" t="s">
        <v>1009</v>
      </c>
      <c r="G64" s="657" t="s">
        <v>469</v>
      </c>
      <c r="H64" s="661" t="s">
        <v>640</v>
      </c>
      <c r="I64" s="662" t="s">
        <v>641</v>
      </c>
      <c r="J64" s="662" t="s">
        <v>642</v>
      </c>
      <c r="K64" s="662" t="s">
        <v>643</v>
      </c>
      <c r="L64" s="662" t="s">
        <v>644</v>
      </c>
      <c r="M64" s="599" t="s">
        <v>100</v>
      </c>
      <c r="N64" s="600">
        <f t="shared" si="0"/>
        <v>15</v>
      </c>
      <c r="O64" s="601" t="s">
        <v>106</v>
      </c>
      <c r="P64" s="600">
        <f t="shared" si="1"/>
        <v>15</v>
      </c>
      <c r="Q64" s="601" t="s">
        <v>109</v>
      </c>
      <c r="R64" s="600">
        <f t="shared" si="2"/>
        <v>15</v>
      </c>
      <c r="S64" s="601" t="s">
        <v>112</v>
      </c>
      <c r="T64" s="600">
        <f t="shared" si="3"/>
        <v>15</v>
      </c>
      <c r="U64" s="601" t="s">
        <v>116</v>
      </c>
      <c r="V64" s="600">
        <f t="shared" si="4"/>
        <v>15</v>
      </c>
      <c r="W64" s="601" t="s">
        <v>119</v>
      </c>
      <c r="X64" s="600">
        <f t="shared" si="5"/>
        <v>15</v>
      </c>
      <c r="Y64" s="601" t="s">
        <v>122</v>
      </c>
      <c r="Z64" s="600">
        <f t="shared" si="6"/>
        <v>10</v>
      </c>
      <c r="AA64" s="602">
        <f t="shared" si="7"/>
        <v>100</v>
      </c>
      <c r="AB64" s="603" t="str">
        <f t="shared" si="8"/>
        <v>Fuerte</v>
      </c>
      <c r="AC64" s="604" t="s">
        <v>97</v>
      </c>
      <c r="AD64" s="605" t="str">
        <f t="shared" si="9"/>
        <v>Fuerte</v>
      </c>
      <c r="AE64" s="606" t="str">
        <f t="shared" si="10"/>
        <v>100</v>
      </c>
      <c r="AF64" s="647"/>
      <c r="AG64" s="648"/>
      <c r="AH64" s="649"/>
      <c r="AI64" s="650"/>
      <c r="AJ64" s="611"/>
      <c r="AK64" s="611"/>
      <c r="AL64" s="651"/>
      <c r="AM64" s="650"/>
      <c r="AN64" s="623"/>
      <c r="AO64" s="623"/>
      <c r="AP64" s="652"/>
      <c r="AQ64" s="653"/>
      <c r="AR64" s="654"/>
      <c r="AS64" s="655"/>
    </row>
    <row r="65" spans="2:45" s="67" customFormat="1" ht="30" hidden="1" x14ac:dyDescent="0.25">
      <c r="B65" s="629"/>
      <c r="C65" s="423"/>
      <c r="D65" s="645"/>
      <c r="E65" s="646"/>
      <c r="F65" s="657" t="s">
        <v>1027</v>
      </c>
      <c r="G65" s="657"/>
      <c r="H65" s="661"/>
      <c r="I65" s="662"/>
      <c r="J65" s="662"/>
      <c r="K65" s="662"/>
      <c r="L65" s="656" t="s">
        <v>1286</v>
      </c>
      <c r="M65" s="599"/>
      <c r="N65" s="600" t="b">
        <f t="shared" si="0"/>
        <v>0</v>
      </c>
      <c r="O65" s="601"/>
      <c r="P65" s="600" t="b">
        <f t="shared" si="1"/>
        <v>0</v>
      </c>
      <c r="Q65" s="601"/>
      <c r="R65" s="600" t="b">
        <f t="shared" si="2"/>
        <v>0</v>
      </c>
      <c r="S65" s="601"/>
      <c r="T65" s="600" t="b">
        <f t="shared" si="3"/>
        <v>0</v>
      </c>
      <c r="U65" s="601"/>
      <c r="V65" s="600" t="b">
        <f t="shared" si="4"/>
        <v>0</v>
      </c>
      <c r="W65" s="601"/>
      <c r="X65" s="600" t="b">
        <f t="shared" si="5"/>
        <v>0</v>
      </c>
      <c r="Y65" s="601"/>
      <c r="Z65" s="600" t="b">
        <f t="shared" si="6"/>
        <v>0</v>
      </c>
      <c r="AA65" s="602">
        <f t="shared" si="7"/>
        <v>0</v>
      </c>
      <c r="AB65" s="603" t="str">
        <f t="shared" si="8"/>
        <v>Débil</v>
      </c>
      <c r="AC65" s="604"/>
      <c r="AD65" s="605" t="str">
        <f t="shared" si="9"/>
        <v>Débil</v>
      </c>
      <c r="AE65" s="606" t="str">
        <f t="shared" si="10"/>
        <v>0</v>
      </c>
      <c r="AF65" s="647"/>
      <c r="AG65" s="648"/>
      <c r="AH65" s="649"/>
      <c r="AI65" s="650"/>
      <c r="AJ65" s="658"/>
      <c r="AK65" s="658"/>
      <c r="AL65" s="651"/>
      <c r="AM65" s="650"/>
      <c r="AN65" s="659"/>
      <c r="AO65" s="659"/>
      <c r="AP65" s="652"/>
      <c r="AQ65" s="653"/>
      <c r="AR65" s="654"/>
      <c r="AS65" s="655"/>
    </row>
    <row r="66" spans="2:45" s="67" customFormat="1" ht="38.25" hidden="1" x14ac:dyDescent="0.25">
      <c r="B66" s="629"/>
      <c r="C66" s="423"/>
      <c r="D66" s="645"/>
      <c r="E66" s="646"/>
      <c r="F66" s="657" t="s">
        <v>1010</v>
      </c>
      <c r="G66" s="657" t="s">
        <v>453</v>
      </c>
      <c r="H66" s="657" t="s">
        <v>647</v>
      </c>
      <c r="I66" s="657" t="s">
        <v>648</v>
      </c>
      <c r="J66" s="661" t="s">
        <v>649</v>
      </c>
      <c r="K66" s="661" t="s">
        <v>650</v>
      </c>
      <c r="L66" s="661" t="s">
        <v>651</v>
      </c>
      <c r="M66" s="599" t="s">
        <v>100</v>
      </c>
      <c r="N66" s="600">
        <f t="shared" si="0"/>
        <v>15</v>
      </c>
      <c r="O66" s="601" t="s">
        <v>106</v>
      </c>
      <c r="P66" s="600">
        <f t="shared" si="1"/>
        <v>15</v>
      </c>
      <c r="Q66" s="601" t="s">
        <v>109</v>
      </c>
      <c r="R66" s="600">
        <f t="shared" si="2"/>
        <v>15</v>
      </c>
      <c r="S66" s="601" t="s">
        <v>112</v>
      </c>
      <c r="T66" s="600">
        <f t="shared" si="3"/>
        <v>15</v>
      </c>
      <c r="U66" s="601" t="s">
        <v>116</v>
      </c>
      <c r="V66" s="600">
        <f t="shared" si="4"/>
        <v>15</v>
      </c>
      <c r="W66" s="601" t="s">
        <v>119</v>
      </c>
      <c r="X66" s="600">
        <f t="shared" si="5"/>
        <v>15</v>
      </c>
      <c r="Y66" s="601" t="s">
        <v>122</v>
      </c>
      <c r="Z66" s="600">
        <f t="shared" si="6"/>
        <v>10</v>
      </c>
      <c r="AA66" s="602">
        <f t="shared" si="7"/>
        <v>100</v>
      </c>
      <c r="AB66" s="603" t="str">
        <f t="shared" si="8"/>
        <v>Fuerte</v>
      </c>
      <c r="AC66" s="604" t="s">
        <v>97</v>
      </c>
      <c r="AD66" s="605" t="str">
        <f t="shared" si="9"/>
        <v>Fuerte</v>
      </c>
      <c r="AE66" s="606" t="str">
        <f t="shared" si="10"/>
        <v>100</v>
      </c>
      <c r="AF66" s="647"/>
      <c r="AG66" s="648"/>
      <c r="AH66" s="649"/>
      <c r="AI66" s="650"/>
      <c r="AJ66" s="611"/>
      <c r="AK66" s="611"/>
      <c r="AL66" s="651"/>
      <c r="AM66" s="650"/>
      <c r="AN66" s="612"/>
      <c r="AO66" s="612"/>
      <c r="AP66" s="652"/>
      <c r="AQ66" s="653"/>
      <c r="AR66" s="654"/>
      <c r="AS66" s="655"/>
    </row>
    <row r="67" spans="2:45" s="67" customFormat="1" ht="38.25" hidden="1" x14ac:dyDescent="0.25">
      <c r="B67" s="629"/>
      <c r="C67" s="423"/>
      <c r="D67" s="645"/>
      <c r="E67" s="646"/>
      <c r="F67" s="657" t="s">
        <v>1010</v>
      </c>
      <c r="G67" s="657" t="s">
        <v>453</v>
      </c>
      <c r="H67" s="663" t="s">
        <v>652</v>
      </c>
      <c r="I67" s="663" t="s">
        <v>653</v>
      </c>
      <c r="J67" s="663" t="s">
        <v>654</v>
      </c>
      <c r="K67" s="663" t="s">
        <v>655</v>
      </c>
      <c r="L67" s="657" t="s">
        <v>656</v>
      </c>
      <c r="M67" s="599" t="s">
        <v>100</v>
      </c>
      <c r="N67" s="600">
        <f t="shared" si="0"/>
        <v>15</v>
      </c>
      <c r="O67" s="601" t="s">
        <v>106</v>
      </c>
      <c r="P67" s="600">
        <f t="shared" si="1"/>
        <v>15</v>
      </c>
      <c r="Q67" s="601" t="s">
        <v>109</v>
      </c>
      <c r="R67" s="600">
        <f t="shared" si="2"/>
        <v>15</v>
      </c>
      <c r="S67" s="601" t="s">
        <v>112</v>
      </c>
      <c r="T67" s="600">
        <f t="shared" si="3"/>
        <v>15</v>
      </c>
      <c r="U67" s="601" t="s">
        <v>116</v>
      </c>
      <c r="V67" s="600">
        <f t="shared" si="4"/>
        <v>15</v>
      </c>
      <c r="W67" s="601" t="s">
        <v>119</v>
      </c>
      <c r="X67" s="600">
        <f t="shared" si="5"/>
        <v>15</v>
      </c>
      <c r="Y67" s="601" t="s">
        <v>122</v>
      </c>
      <c r="Z67" s="600">
        <f t="shared" si="6"/>
        <v>10</v>
      </c>
      <c r="AA67" s="602">
        <f t="shared" si="7"/>
        <v>100</v>
      </c>
      <c r="AB67" s="603" t="str">
        <f t="shared" si="8"/>
        <v>Fuerte</v>
      </c>
      <c r="AC67" s="604" t="s">
        <v>97</v>
      </c>
      <c r="AD67" s="605" t="str">
        <f t="shared" si="9"/>
        <v>Fuerte</v>
      </c>
      <c r="AE67" s="606" t="str">
        <f t="shared" si="10"/>
        <v>100</v>
      </c>
      <c r="AF67" s="647"/>
      <c r="AG67" s="648"/>
      <c r="AH67" s="649"/>
      <c r="AI67" s="650"/>
      <c r="AJ67" s="611"/>
      <c r="AK67" s="611"/>
      <c r="AL67" s="651"/>
      <c r="AM67" s="650"/>
      <c r="AN67" s="623"/>
      <c r="AO67" s="623"/>
      <c r="AP67" s="652"/>
      <c r="AQ67" s="653"/>
      <c r="AR67" s="654"/>
      <c r="AS67" s="655"/>
    </row>
    <row r="68" spans="2:45" s="67" customFormat="1" ht="30" hidden="1" x14ac:dyDescent="0.25">
      <c r="B68" s="629"/>
      <c r="C68" s="423"/>
      <c r="D68" s="645"/>
      <c r="E68" s="646"/>
      <c r="F68" s="657" t="s">
        <v>1029</v>
      </c>
      <c r="G68" s="657"/>
      <c r="H68" s="663"/>
      <c r="I68" s="663"/>
      <c r="J68" s="663"/>
      <c r="K68" s="663"/>
      <c r="L68" s="656" t="s">
        <v>1286</v>
      </c>
      <c r="M68" s="599"/>
      <c r="N68" s="600" t="b">
        <f t="shared" si="0"/>
        <v>0</v>
      </c>
      <c r="O68" s="601"/>
      <c r="P68" s="600" t="b">
        <f t="shared" si="1"/>
        <v>0</v>
      </c>
      <c r="Q68" s="601"/>
      <c r="R68" s="600" t="b">
        <f t="shared" si="2"/>
        <v>0</v>
      </c>
      <c r="S68" s="601"/>
      <c r="T68" s="600" t="b">
        <f t="shared" si="3"/>
        <v>0</v>
      </c>
      <c r="U68" s="601"/>
      <c r="V68" s="600" t="b">
        <f t="shared" si="4"/>
        <v>0</v>
      </c>
      <c r="W68" s="601"/>
      <c r="X68" s="600" t="b">
        <f t="shared" si="5"/>
        <v>0</v>
      </c>
      <c r="Y68" s="601"/>
      <c r="Z68" s="600" t="b">
        <f t="shared" si="6"/>
        <v>0</v>
      </c>
      <c r="AA68" s="602">
        <f t="shared" si="7"/>
        <v>0</v>
      </c>
      <c r="AB68" s="603" t="str">
        <f t="shared" si="8"/>
        <v>Débil</v>
      </c>
      <c r="AC68" s="604"/>
      <c r="AD68" s="605" t="str">
        <f t="shared" si="9"/>
        <v>Débil</v>
      </c>
      <c r="AE68" s="606" t="str">
        <f t="shared" si="10"/>
        <v>0</v>
      </c>
      <c r="AF68" s="647"/>
      <c r="AG68" s="648"/>
      <c r="AH68" s="649"/>
      <c r="AI68" s="650"/>
      <c r="AJ68" s="658"/>
      <c r="AK68" s="658"/>
      <c r="AL68" s="651"/>
      <c r="AM68" s="650"/>
      <c r="AN68" s="659"/>
      <c r="AO68" s="659"/>
      <c r="AP68" s="652"/>
      <c r="AQ68" s="653"/>
      <c r="AR68" s="654"/>
      <c r="AS68" s="655"/>
    </row>
    <row r="69" spans="2:45" s="67" customFormat="1" ht="30" hidden="1" x14ac:dyDescent="0.25">
      <c r="B69" s="629"/>
      <c r="C69" s="423"/>
      <c r="D69" s="645"/>
      <c r="E69" s="646"/>
      <c r="F69" s="657" t="s">
        <v>1030</v>
      </c>
      <c r="G69" s="657"/>
      <c r="H69" s="663"/>
      <c r="I69" s="663"/>
      <c r="J69" s="663"/>
      <c r="K69" s="663"/>
      <c r="L69" s="664" t="s">
        <v>1144</v>
      </c>
      <c r="M69" s="599"/>
      <c r="N69" s="600" t="b">
        <f t="shared" si="0"/>
        <v>0</v>
      </c>
      <c r="O69" s="601"/>
      <c r="P69" s="600" t="b">
        <f t="shared" si="1"/>
        <v>0</v>
      </c>
      <c r="Q69" s="601"/>
      <c r="R69" s="600" t="b">
        <f t="shared" si="2"/>
        <v>0</v>
      </c>
      <c r="S69" s="601"/>
      <c r="T69" s="600" t="b">
        <f t="shared" si="3"/>
        <v>0</v>
      </c>
      <c r="U69" s="601"/>
      <c r="V69" s="600" t="b">
        <f t="shared" si="4"/>
        <v>0</v>
      </c>
      <c r="W69" s="601"/>
      <c r="X69" s="600" t="b">
        <f t="shared" si="5"/>
        <v>0</v>
      </c>
      <c r="Y69" s="601"/>
      <c r="Z69" s="600" t="b">
        <f t="shared" si="6"/>
        <v>0</v>
      </c>
      <c r="AA69" s="602">
        <f t="shared" si="7"/>
        <v>0</v>
      </c>
      <c r="AB69" s="603" t="str">
        <f t="shared" si="8"/>
        <v>Débil</v>
      </c>
      <c r="AC69" s="604"/>
      <c r="AD69" s="605" t="str">
        <f t="shared" si="9"/>
        <v>Débil</v>
      </c>
      <c r="AE69" s="606" t="str">
        <f t="shared" si="10"/>
        <v>0</v>
      </c>
      <c r="AF69" s="647"/>
      <c r="AG69" s="648"/>
      <c r="AH69" s="649"/>
      <c r="AI69" s="650"/>
      <c r="AJ69" s="658"/>
      <c r="AK69" s="658"/>
      <c r="AL69" s="651"/>
      <c r="AM69" s="650"/>
      <c r="AN69" s="659"/>
      <c r="AO69" s="659"/>
      <c r="AP69" s="652"/>
      <c r="AQ69" s="653"/>
      <c r="AR69" s="654"/>
      <c r="AS69" s="655"/>
    </row>
    <row r="70" spans="2:45" s="67" customFormat="1" ht="30" hidden="1" x14ac:dyDescent="0.25">
      <c r="B70" s="629"/>
      <c r="C70" s="423"/>
      <c r="D70" s="645"/>
      <c r="E70" s="646"/>
      <c r="F70" s="657" t="s">
        <v>1031</v>
      </c>
      <c r="G70" s="657"/>
      <c r="H70" s="663"/>
      <c r="I70" s="663"/>
      <c r="J70" s="663"/>
      <c r="K70" s="663"/>
      <c r="L70" s="656" t="s">
        <v>1286</v>
      </c>
      <c r="M70" s="599"/>
      <c r="N70" s="600" t="b">
        <f t="shared" si="0"/>
        <v>0</v>
      </c>
      <c r="O70" s="601"/>
      <c r="P70" s="600" t="b">
        <f t="shared" si="1"/>
        <v>0</v>
      </c>
      <c r="Q70" s="601"/>
      <c r="R70" s="600" t="b">
        <f t="shared" si="2"/>
        <v>0</v>
      </c>
      <c r="S70" s="601"/>
      <c r="T70" s="600" t="b">
        <f t="shared" si="3"/>
        <v>0</v>
      </c>
      <c r="U70" s="601"/>
      <c r="V70" s="600" t="b">
        <f t="shared" si="4"/>
        <v>0</v>
      </c>
      <c r="W70" s="601"/>
      <c r="X70" s="600" t="b">
        <f t="shared" si="5"/>
        <v>0</v>
      </c>
      <c r="Y70" s="601"/>
      <c r="Z70" s="600" t="b">
        <f t="shared" si="6"/>
        <v>0</v>
      </c>
      <c r="AA70" s="602">
        <f t="shared" si="7"/>
        <v>0</v>
      </c>
      <c r="AB70" s="603" t="str">
        <f t="shared" si="8"/>
        <v>Débil</v>
      </c>
      <c r="AC70" s="604"/>
      <c r="AD70" s="605" t="str">
        <f t="shared" si="9"/>
        <v>Débil</v>
      </c>
      <c r="AE70" s="606" t="str">
        <f t="shared" si="10"/>
        <v>0</v>
      </c>
      <c r="AF70" s="647"/>
      <c r="AG70" s="648"/>
      <c r="AH70" s="649"/>
      <c r="AI70" s="650"/>
      <c r="AJ70" s="658"/>
      <c r="AK70" s="658"/>
      <c r="AL70" s="651"/>
      <c r="AM70" s="650"/>
      <c r="AN70" s="659"/>
      <c r="AO70" s="659"/>
      <c r="AP70" s="652"/>
      <c r="AQ70" s="653"/>
      <c r="AR70" s="654"/>
      <c r="AS70" s="655"/>
    </row>
    <row r="71" spans="2:45" s="67" customFormat="1" ht="30" hidden="1" x14ac:dyDescent="0.25">
      <c r="B71" s="629"/>
      <c r="C71" s="423"/>
      <c r="D71" s="645"/>
      <c r="E71" s="646"/>
      <c r="F71" s="657" t="s">
        <v>1032</v>
      </c>
      <c r="G71" s="657"/>
      <c r="H71" s="663"/>
      <c r="I71" s="663"/>
      <c r="J71" s="663"/>
      <c r="K71" s="663"/>
      <c r="L71" s="664" t="s">
        <v>1144</v>
      </c>
      <c r="M71" s="599"/>
      <c r="N71" s="600" t="b">
        <f t="shared" si="0"/>
        <v>0</v>
      </c>
      <c r="O71" s="601"/>
      <c r="P71" s="600" t="b">
        <f t="shared" si="1"/>
        <v>0</v>
      </c>
      <c r="Q71" s="601"/>
      <c r="R71" s="600" t="b">
        <f t="shared" si="2"/>
        <v>0</v>
      </c>
      <c r="S71" s="601"/>
      <c r="T71" s="600" t="b">
        <f t="shared" si="3"/>
        <v>0</v>
      </c>
      <c r="U71" s="601"/>
      <c r="V71" s="600" t="b">
        <f t="shared" si="4"/>
        <v>0</v>
      </c>
      <c r="W71" s="601"/>
      <c r="X71" s="600" t="b">
        <f t="shared" si="5"/>
        <v>0</v>
      </c>
      <c r="Y71" s="601"/>
      <c r="Z71" s="600" t="b">
        <f t="shared" si="6"/>
        <v>0</v>
      </c>
      <c r="AA71" s="602">
        <f t="shared" si="7"/>
        <v>0</v>
      </c>
      <c r="AB71" s="603" t="str">
        <f t="shared" si="8"/>
        <v>Débil</v>
      </c>
      <c r="AC71" s="604"/>
      <c r="AD71" s="605" t="str">
        <f t="shared" si="9"/>
        <v>Débil</v>
      </c>
      <c r="AE71" s="606" t="str">
        <f t="shared" si="10"/>
        <v>0</v>
      </c>
      <c r="AF71" s="647"/>
      <c r="AG71" s="648"/>
      <c r="AH71" s="649"/>
      <c r="AI71" s="650"/>
      <c r="AJ71" s="658"/>
      <c r="AK71" s="658"/>
      <c r="AL71" s="651"/>
      <c r="AM71" s="650"/>
      <c r="AN71" s="659"/>
      <c r="AO71" s="659"/>
      <c r="AP71" s="652"/>
      <c r="AQ71" s="653"/>
      <c r="AR71" s="654"/>
      <c r="AS71" s="655"/>
    </row>
    <row r="72" spans="2:45" s="67" customFormat="1" ht="30" hidden="1" x14ac:dyDescent="0.25">
      <c r="B72" s="629"/>
      <c r="C72" s="423"/>
      <c r="D72" s="645"/>
      <c r="E72" s="646"/>
      <c r="F72" s="657" t="s">
        <v>1033</v>
      </c>
      <c r="G72" s="657"/>
      <c r="H72" s="663"/>
      <c r="I72" s="663"/>
      <c r="J72" s="663"/>
      <c r="K72" s="663"/>
      <c r="L72" s="664" t="s">
        <v>1144</v>
      </c>
      <c r="M72" s="599"/>
      <c r="N72" s="600" t="b">
        <f t="shared" si="0"/>
        <v>0</v>
      </c>
      <c r="O72" s="601"/>
      <c r="P72" s="600" t="b">
        <f t="shared" si="1"/>
        <v>0</v>
      </c>
      <c r="Q72" s="601"/>
      <c r="R72" s="600" t="b">
        <f t="shared" si="2"/>
        <v>0</v>
      </c>
      <c r="S72" s="601"/>
      <c r="T72" s="600" t="b">
        <f t="shared" si="3"/>
        <v>0</v>
      </c>
      <c r="U72" s="601"/>
      <c r="V72" s="600" t="b">
        <f t="shared" si="4"/>
        <v>0</v>
      </c>
      <c r="W72" s="601"/>
      <c r="X72" s="600" t="b">
        <f t="shared" si="5"/>
        <v>0</v>
      </c>
      <c r="Y72" s="601"/>
      <c r="Z72" s="600" t="b">
        <f t="shared" si="6"/>
        <v>0</v>
      </c>
      <c r="AA72" s="602">
        <f t="shared" si="7"/>
        <v>0</v>
      </c>
      <c r="AB72" s="603" t="str">
        <f t="shared" si="8"/>
        <v>Débil</v>
      </c>
      <c r="AC72" s="604"/>
      <c r="AD72" s="605" t="str">
        <f t="shared" si="9"/>
        <v>Débil</v>
      </c>
      <c r="AE72" s="606" t="str">
        <f t="shared" si="10"/>
        <v>0</v>
      </c>
      <c r="AF72" s="647"/>
      <c r="AG72" s="648"/>
      <c r="AH72" s="649"/>
      <c r="AI72" s="650"/>
      <c r="AJ72" s="658"/>
      <c r="AK72" s="658"/>
      <c r="AL72" s="651"/>
      <c r="AM72" s="650"/>
      <c r="AN72" s="659"/>
      <c r="AO72" s="659"/>
      <c r="AP72" s="652"/>
      <c r="AQ72" s="653"/>
      <c r="AR72" s="654"/>
      <c r="AS72" s="655"/>
    </row>
    <row r="73" spans="2:45" s="67" customFormat="1" ht="30" hidden="1" x14ac:dyDescent="0.25">
      <c r="B73" s="629"/>
      <c r="C73" s="423"/>
      <c r="D73" s="645"/>
      <c r="E73" s="646"/>
      <c r="F73" s="657" t="s">
        <v>1038</v>
      </c>
      <c r="G73" s="657"/>
      <c r="H73" s="663"/>
      <c r="I73" s="663"/>
      <c r="J73" s="663"/>
      <c r="K73" s="663"/>
      <c r="L73" s="664" t="s">
        <v>1144</v>
      </c>
      <c r="M73" s="599"/>
      <c r="N73" s="600" t="b">
        <f t="shared" si="0"/>
        <v>0</v>
      </c>
      <c r="O73" s="601"/>
      <c r="P73" s="600" t="b">
        <f t="shared" si="1"/>
        <v>0</v>
      </c>
      <c r="Q73" s="601"/>
      <c r="R73" s="600" t="b">
        <f t="shared" si="2"/>
        <v>0</v>
      </c>
      <c r="S73" s="601"/>
      <c r="T73" s="600" t="b">
        <f t="shared" si="3"/>
        <v>0</v>
      </c>
      <c r="U73" s="601"/>
      <c r="V73" s="600" t="b">
        <f t="shared" si="4"/>
        <v>0</v>
      </c>
      <c r="W73" s="601"/>
      <c r="X73" s="600" t="b">
        <f t="shared" si="5"/>
        <v>0</v>
      </c>
      <c r="Y73" s="601"/>
      <c r="Z73" s="600" t="b">
        <f t="shared" si="6"/>
        <v>0</v>
      </c>
      <c r="AA73" s="602">
        <f t="shared" si="7"/>
        <v>0</v>
      </c>
      <c r="AB73" s="603" t="str">
        <f t="shared" si="8"/>
        <v>Débil</v>
      </c>
      <c r="AC73" s="604"/>
      <c r="AD73" s="605" t="str">
        <f t="shared" si="9"/>
        <v>Débil</v>
      </c>
      <c r="AE73" s="606" t="str">
        <f t="shared" si="10"/>
        <v>0</v>
      </c>
      <c r="AF73" s="647"/>
      <c r="AG73" s="648"/>
      <c r="AH73" s="649"/>
      <c r="AI73" s="650"/>
      <c r="AJ73" s="658"/>
      <c r="AK73" s="658"/>
      <c r="AL73" s="651"/>
      <c r="AM73" s="650"/>
      <c r="AN73" s="659"/>
      <c r="AO73" s="659"/>
      <c r="AP73" s="652"/>
      <c r="AQ73" s="653"/>
      <c r="AR73" s="654"/>
      <c r="AS73" s="655"/>
    </row>
    <row r="74" spans="2:45" s="67" customFormat="1" ht="30" hidden="1" x14ac:dyDescent="0.25">
      <c r="B74" s="629"/>
      <c r="C74" s="423"/>
      <c r="D74" s="645"/>
      <c r="E74" s="646"/>
      <c r="F74" s="657" t="s">
        <v>1034</v>
      </c>
      <c r="G74" s="657"/>
      <c r="H74" s="663"/>
      <c r="I74" s="663"/>
      <c r="J74" s="663"/>
      <c r="K74" s="663"/>
      <c r="L74" s="656" t="s">
        <v>1286</v>
      </c>
      <c r="M74" s="599"/>
      <c r="N74" s="600" t="b">
        <f t="shared" si="0"/>
        <v>0</v>
      </c>
      <c r="O74" s="601"/>
      <c r="P74" s="600" t="b">
        <f t="shared" si="1"/>
        <v>0</v>
      </c>
      <c r="Q74" s="601"/>
      <c r="R74" s="600" t="b">
        <f t="shared" si="2"/>
        <v>0</v>
      </c>
      <c r="S74" s="601"/>
      <c r="T74" s="600" t="b">
        <f t="shared" si="3"/>
        <v>0</v>
      </c>
      <c r="U74" s="601"/>
      <c r="V74" s="600" t="b">
        <f t="shared" si="4"/>
        <v>0</v>
      </c>
      <c r="W74" s="601"/>
      <c r="X74" s="600" t="b">
        <f t="shared" si="5"/>
        <v>0</v>
      </c>
      <c r="Y74" s="601"/>
      <c r="Z74" s="600" t="b">
        <f t="shared" si="6"/>
        <v>0</v>
      </c>
      <c r="AA74" s="602">
        <f t="shared" si="7"/>
        <v>0</v>
      </c>
      <c r="AB74" s="603" t="str">
        <f t="shared" si="8"/>
        <v>Débil</v>
      </c>
      <c r="AC74" s="604"/>
      <c r="AD74" s="605" t="str">
        <f t="shared" si="9"/>
        <v>Débil</v>
      </c>
      <c r="AE74" s="606" t="str">
        <f t="shared" si="10"/>
        <v>0</v>
      </c>
      <c r="AF74" s="647"/>
      <c r="AG74" s="648"/>
      <c r="AH74" s="649"/>
      <c r="AI74" s="650"/>
      <c r="AJ74" s="658"/>
      <c r="AK74" s="658"/>
      <c r="AL74" s="651"/>
      <c r="AM74" s="650"/>
      <c r="AN74" s="659"/>
      <c r="AO74" s="659"/>
      <c r="AP74" s="652"/>
      <c r="AQ74" s="653"/>
      <c r="AR74" s="654"/>
      <c r="AS74" s="655"/>
    </row>
    <row r="75" spans="2:45" s="67" customFormat="1" ht="30" hidden="1" x14ac:dyDescent="0.25">
      <c r="B75" s="629"/>
      <c r="C75" s="423"/>
      <c r="D75" s="645"/>
      <c r="E75" s="646"/>
      <c r="F75" s="657" t="s">
        <v>1046</v>
      </c>
      <c r="G75" s="657"/>
      <c r="H75" s="663"/>
      <c r="I75" s="663"/>
      <c r="J75" s="663"/>
      <c r="K75" s="663"/>
      <c r="L75" s="664" t="s">
        <v>1144</v>
      </c>
      <c r="M75" s="599"/>
      <c r="N75" s="600" t="b">
        <f t="shared" si="0"/>
        <v>0</v>
      </c>
      <c r="O75" s="601"/>
      <c r="P75" s="600" t="b">
        <f t="shared" si="1"/>
        <v>0</v>
      </c>
      <c r="Q75" s="601"/>
      <c r="R75" s="600" t="b">
        <f t="shared" si="2"/>
        <v>0</v>
      </c>
      <c r="S75" s="601"/>
      <c r="T75" s="600" t="b">
        <f t="shared" si="3"/>
        <v>0</v>
      </c>
      <c r="U75" s="601"/>
      <c r="V75" s="600" t="b">
        <f t="shared" si="4"/>
        <v>0</v>
      </c>
      <c r="W75" s="601"/>
      <c r="X75" s="600" t="b">
        <f t="shared" si="5"/>
        <v>0</v>
      </c>
      <c r="Y75" s="601"/>
      <c r="Z75" s="600" t="b">
        <f t="shared" si="6"/>
        <v>0</v>
      </c>
      <c r="AA75" s="602">
        <f t="shared" si="7"/>
        <v>0</v>
      </c>
      <c r="AB75" s="603" t="str">
        <f t="shared" si="8"/>
        <v>Débil</v>
      </c>
      <c r="AC75" s="604"/>
      <c r="AD75" s="605" t="str">
        <f t="shared" si="9"/>
        <v>Débil</v>
      </c>
      <c r="AE75" s="606" t="str">
        <f t="shared" si="10"/>
        <v>0</v>
      </c>
      <c r="AF75" s="647"/>
      <c r="AG75" s="648"/>
      <c r="AH75" s="649"/>
      <c r="AI75" s="650"/>
      <c r="AJ75" s="658"/>
      <c r="AK75" s="658"/>
      <c r="AL75" s="651"/>
      <c r="AM75" s="650"/>
      <c r="AN75" s="659"/>
      <c r="AO75" s="659"/>
      <c r="AP75" s="652"/>
      <c r="AQ75" s="653"/>
      <c r="AR75" s="654"/>
      <c r="AS75" s="655"/>
    </row>
    <row r="76" spans="2:45" s="67" customFormat="1" ht="30" hidden="1" x14ac:dyDescent="0.25">
      <c r="B76" s="629"/>
      <c r="C76" s="423"/>
      <c r="D76" s="645"/>
      <c r="E76" s="646"/>
      <c r="F76" s="657" t="s">
        <v>1035</v>
      </c>
      <c r="G76" s="657"/>
      <c r="H76" s="663"/>
      <c r="I76" s="663"/>
      <c r="J76" s="663"/>
      <c r="K76" s="663"/>
      <c r="L76" s="664" t="s">
        <v>1144</v>
      </c>
      <c r="M76" s="599"/>
      <c r="N76" s="600" t="b">
        <f t="shared" si="0"/>
        <v>0</v>
      </c>
      <c r="O76" s="601"/>
      <c r="P76" s="600" t="b">
        <f t="shared" si="1"/>
        <v>0</v>
      </c>
      <c r="Q76" s="601"/>
      <c r="R76" s="600" t="b">
        <f t="shared" si="2"/>
        <v>0</v>
      </c>
      <c r="S76" s="601"/>
      <c r="T76" s="600" t="b">
        <f t="shared" si="3"/>
        <v>0</v>
      </c>
      <c r="U76" s="601"/>
      <c r="V76" s="600" t="b">
        <f t="shared" si="4"/>
        <v>0</v>
      </c>
      <c r="W76" s="601"/>
      <c r="X76" s="600" t="b">
        <f t="shared" si="5"/>
        <v>0</v>
      </c>
      <c r="Y76" s="601"/>
      <c r="Z76" s="600" t="b">
        <f t="shared" si="6"/>
        <v>0</v>
      </c>
      <c r="AA76" s="602">
        <f t="shared" si="7"/>
        <v>0</v>
      </c>
      <c r="AB76" s="603" t="str">
        <f t="shared" si="8"/>
        <v>Débil</v>
      </c>
      <c r="AC76" s="604"/>
      <c r="AD76" s="605" t="str">
        <f t="shared" si="9"/>
        <v>Débil</v>
      </c>
      <c r="AE76" s="606" t="str">
        <f t="shared" si="10"/>
        <v>0</v>
      </c>
      <c r="AF76" s="647"/>
      <c r="AG76" s="648"/>
      <c r="AH76" s="649"/>
      <c r="AI76" s="650"/>
      <c r="AJ76" s="658"/>
      <c r="AK76" s="658"/>
      <c r="AL76" s="651"/>
      <c r="AM76" s="650"/>
      <c r="AN76" s="659"/>
      <c r="AO76" s="659"/>
      <c r="AP76" s="652"/>
      <c r="AQ76" s="653"/>
      <c r="AR76" s="654"/>
      <c r="AS76" s="655"/>
    </row>
    <row r="77" spans="2:45" s="67" customFormat="1" ht="30" hidden="1" x14ac:dyDescent="0.25">
      <c r="B77" s="629"/>
      <c r="C77" s="423"/>
      <c r="D77" s="645"/>
      <c r="E77" s="646"/>
      <c r="F77" s="657" t="s">
        <v>1036</v>
      </c>
      <c r="G77" s="657"/>
      <c r="H77" s="663"/>
      <c r="I77" s="663"/>
      <c r="J77" s="663"/>
      <c r="K77" s="663"/>
      <c r="L77" s="656" t="s">
        <v>1286</v>
      </c>
      <c r="M77" s="599"/>
      <c r="N77" s="600" t="b">
        <f t="shared" si="0"/>
        <v>0</v>
      </c>
      <c r="O77" s="601"/>
      <c r="P77" s="600" t="b">
        <f t="shared" si="1"/>
        <v>0</v>
      </c>
      <c r="Q77" s="601"/>
      <c r="R77" s="600" t="b">
        <f t="shared" si="2"/>
        <v>0</v>
      </c>
      <c r="S77" s="601"/>
      <c r="T77" s="600" t="b">
        <f t="shared" si="3"/>
        <v>0</v>
      </c>
      <c r="U77" s="601"/>
      <c r="V77" s="600" t="b">
        <f t="shared" si="4"/>
        <v>0</v>
      </c>
      <c r="W77" s="601"/>
      <c r="X77" s="600" t="b">
        <f t="shared" si="5"/>
        <v>0</v>
      </c>
      <c r="Y77" s="601"/>
      <c r="Z77" s="600" t="b">
        <f t="shared" si="6"/>
        <v>0</v>
      </c>
      <c r="AA77" s="602">
        <f t="shared" si="7"/>
        <v>0</v>
      </c>
      <c r="AB77" s="603" t="str">
        <f t="shared" si="8"/>
        <v>Débil</v>
      </c>
      <c r="AC77" s="604"/>
      <c r="AD77" s="605" t="str">
        <f t="shared" si="9"/>
        <v>Débil</v>
      </c>
      <c r="AE77" s="606" t="str">
        <f t="shared" si="10"/>
        <v>0</v>
      </c>
      <c r="AF77" s="647"/>
      <c r="AG77" s="648"/>
      <c r="AH77" s="649"/>
      <c r="AI77" s="650"/>
      <c r="AJ77" s="658"/>
      <c r="AK77" s="658"/>
      <c r="AL77" s="651"/>
      <c r="AM77" s="650"/>
      <c r="AN77" s="659"/>
      <c r="AO77" s="659"/>
      <c r="AP77" s="652"/>
      <c r="AQ77" s="653"/>
      <c r="AR77" s="654"/>
      <c r="AS77" s="655"/>
    </row>
    <row r="78" spans="2:45" s="67" customFormat="1" ht="51.75" hidden="1" thickBot="1" x14ac:dyDescent="0.3">
      <c r="B78" s="629"/>
      <c r="C78" s="423"/>
      <c r="D78" s="645"/>
      <c r="E78" s="646"/>
      <c r="F78" s="657" t="s">
        <v>1011</v>
      </c>
      <c r="G78" s="657" t="s">
        <v>459</v>
      </c>
      <c r="H78" s="657" t="s">
        <v>454</v>
      </c>
      <c r="I78" s="657" t="s">
        <v>657</v>
      </c>
      <c r="J78" s="657" t="s">
        <v>456</v>
      </c>
      <c r="K78" s="657" t="s">
        <v>461</v>
      </c>
      <c r="L78" s="657" t="s">
        <v>658</v>
      </c>
      <c r="M78" s="599" t="s">
        <v>100</v>
      </c>
      <c r="N78" s="600">
        <f t="shared" si="0"/>
        <v>15</v>
      </c>
      <c r="O78" s="601" t="s">
        <v>106</v>
      </c>
      <c r="P78" s="600">
        <f t="shared" si="1"/>
        <v>15</v>
      </c>
      <c r="Q78" s="601" t="s">
        <v>109</v>
      </c>
      <c r="R78" s="600">
        <f t="shared" si="2"/>
        <v>15</v>
      </c>
      <c r="S78" s="601" t="s">
        <v>112</v>
      </c>
      <c r="T78" s="600">
        <f t="shared" si="3"/>
        <v>15</v>
      </c>
      <c r="U78" s="601" t="s">
        <v>116</v>
      </c>
      <c r="V78" s="600">
        <f t="shared" si="4"/>
        <v>15</v>
      </c>
      <c r="W78" s="601" t="s">
        <v>119</v>
      </c>
      <c r="X78" s="600">
        <f t="shared" si="5"/>
        <v>15</v>
      </c>
      <c r="Y78" s="601" t="s">
        <v>122</v>
      </c>
      <c r="Z78" s="600">
        <f t="shared" si="6"/>
        <v>10</v>
      </c>
      <c r="AA78" s="602">
        <f t="shared" si="7"/>
        <v>100</v>
      </c>
      <c r="AB78" s="603" t="str">
        <f t="shared" si="8"/>
        <v>Fuerte</v>
      </c>
      <c r="AC78" s="604" t="s">
        <v>97</v>
      </c>
      <c r="AD78" s="605" t="str">
        <f t="shared" si="9"/>
        <v>Fuerte</v>
      </c>
      <c r="AE78" s="606" t="str">
        <f t="shared" si="10"/>
        <v>100</v>
      </c>
      <c r="AF78" s="647"/>
      <c r="AG78" s="648"/>
      <c r="AH78" s="649"/>
      <c r="AI78" s="650"/>
      <c r="AJ78" s="658"/>
      <c r="AK78" s="658"/>
      <c r="AL78" s="651"/>
      <c r="AM78" s="650"/>
      <c r="AN78" s="665"/>
      <c r="AO78" s="665"/>
      <c r="AP78" s="652"/>
      <c r="AQ78" s="653"/>
      <c r="AR78" s="654"/>
      <c r="AS78" s="655"/>
    </row>
    <row r="79" spans="2:45" s="67" customFormat="1" ht="89.25" hidden="1" x14ac:dyDescent="0.25">
      <c r="B79" s="626" t="str">
        <f>'3-IDENTIFICACIÓN DEL RIESGO'!B52</f>
        <v>Planificación del Ordenamiento Social de la Propiedad</v>
      </c>
      <c r="C79" s="416" t="str">
        <f>'3-IDENTIFICACIÓN DEL RIESGO'!E52</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D79" s="594" t="str">
        <f>'3-IDENTIFICACIÓN DEL RIESGO'!G52</f>
        <v>Posibilidad de trafico de influencias en el levantamiento de información durante la implementación de Planes de Ordenamiento Social de la Propiedad para favorecer a terceros.</v>
      </c>
      <c r="E79" s="594"/>
      <c r="F79" s="657" t="s">
        <v>689</v>
      </c>
      <c r="G79" s="628" t="s">
        <v>463</v>
      </c>
      <c r="H79" s="628" t="s">
        <v>464</v>
      </c>
      <c r="I79" s="628" t="s">
        <v>465</v>
      </c>
      <c r="J79" s="628" t="s">
        <v>466</v>
      </c>
      <c r="K79" s="628" t="s">
        <v>467</v>
      </c>
      <c r="L79" s="628" t="s">
        <v>468</v>
      </c>
      <c r="M79" s="599" t="s">
        <v>100</v>
      </c>
      <c r="N79" s="600">
        <f t="shared" si="0"/>
        <v>15</v>
      </c>
      <c r="O79" s="601" t="s">
        <v>106</v>
      </c>
      <c r="P79" s="600">
        <f t="shared" si="1"/>
        <v>15</v>
      </c>
      <c r="Q79" s="601" t="s">
        <v>109</v>
      </c>
      <c r="R79" s="600">
        <f t="shared" si="2"/>
        <v>15</v>
      </c>
      <c r="S79" s="601" t="s">
        <v>112</v>
      </c>
      <c r="T79" s="600">
        <f t="shared" si="3"/>
        <v>15</v>
      </c>
      <c r="U79" s="601" t="s">
        <v>116</v>
      </c>
      <c r="V79" s="600">
        <f t="shared" si="4"/>
        <v>15</v>
      </c>
      <c r="W79" s="601" t="s">
        <v>119</v>
      </c>
      <c r="X79" s="600">
        <f t="shared" si="5"/>
        <v>15</v>
      </c>
      <c r="Y79" s="601" t="s">
        <v>122</v>
      </c>
      <c r="Z79" s="600">
        <f t="shared" si="6"/>
        <v>10</v>
      </c>
      <c r="AA79" s="602">
        <f t="shared" si="7"/>
        <v>100</v>
      </c>
      <c r="AB79" s="603" t="str">
        <f t="shared" si="8"/>
        <v>Fuerte</v>
      </c>
      <c r="AC79" s="604" t="s">
        <v>97</v>
      </c>
      <c r="AD79" s="605" t="str">
        <f t="shared" si="9"/>
        <v>Fuerte</v>
      </c>
      <c r="AE79" s="606" t="str">
        <f t="shared" si="10"/>
        <v>100</v>
      </c>
      <c r="AF79" s="607">
        <v>1</v>
      </c>
      <c r="AG79" s="608">
        <f>(AE79+AE80)/AF79</f>
        <v>100</v>
      </c>
      <c r="AH79" s="609" t="str">
        <f t="shared" ref="AH79" si="115">IF(AG79&lt;50,"Débil",IF(AG79&lt;=99,"Moderado",IF(AG79=100,"Fuerte",IF(AG79="","ERROR"))))</f>
        <v>Fuerte</v>
      </c>
      <c r="AI79" s="610" t="s">
        <v>144</v>
      </c>
      <c r="AJ79" s="611">
        <f t="shared" ref="AJ79" si="116">IF(AH79="Débil",0,IF(AND(AH79="Moderado",AI79="Directamente"),1,IF(AND(AH79="Moderado",AI79="No disminuye"),0,IF(AND(AH79="Fuerte",AI79="Directamente"),2,IF(AND(AH79="Fuerte",AI79="No disminuye"),0)))))</f>
        <v>2</v>
      </c>
      <c r="AK79" s="611">
        <f>('4-VALORACIÓN DEL RIESGO'!H31-AJ79)</f>
        <v>1</v>
      </c>
      <c r="AL79" s="611" t="str">
        <f t="shared" ref="AL79" si="117">IF(AK79=5,"Casi Seguro",IF(AK79=4,"Probable",IF(AK79=3,"Posible",IF(AK79=2,"Improbable",IF(AK79=1,"Rara Vez",IF(AK79=0,"Rara Vez",IF(AK79&lt;0,"Rara Vez")))))))</f>
        <v>Rara Vez</v>
      </c>
      <c r="AM79" s="610" t="s">
        <v>144</v>
      </c>
      <c r="AN79" s="612">
        <f t="shared" ref="AN79" si="118">IF(AH79="Débil",0,IF(AND(AH79="Moderado",AM79="Directamente"),1,IF(AND(AH79="Moderado",AM79="Indirectamente"),0,IF(AND(AH79="Moderado",AM79="No disminuye"),0,IF(AND(AH79="Fuerte",AM79="Directamente"),2,IF(AND(AH79="Fuerte",AM79="Indirectamente"),1,IF(AND(AH79="Fuerte",AM79="No disminuye"),0)))))))</f>
        <v>2</v>
      </c>
      <c r="AO79" s="612">
        <f>('4-VALORACIÓN DEL RIESGO'!AD31-AN79)</f>
        <v>3</v>
      </c>
      <c r="AP79" s="613" t="str">
        <f t="shared" ref="AP79" si="119">IF(AO79=5,"Catastrófico",IF(AO79=4,"Mayor",IF(AO79=3,"Moderado",IF(AO79=2,"Moderado",IF(AO79=1,"Moderado")))))</f>
        <v>Moderado</v>
      </c>
      <c r="AQ79" s="614" t="str">
        <f t="shared" ref="AQ79" si="120">IF(OR(AND(AP79="Moderado",AL79="Rara Vez"),AND(AP79="Moderado",AL79="Improbable")),"Moderado",IF(OR(AND(AP79="Mayor",AL79="Improbable"),AND(AP79="Mayor",AL79="Rara Vez"),AND(AP79="Moderado",AL79="Probable"),AND(AP79="Moderado",AL79="Posible")),"Alto",IF(OR(AND(AP79="Moderado",AL79="Casi Seguro"),AND(AP79="Mayor",AL79="Posible"),AND(AP79="Mayor",AL79="Probable"),AND(AP79="Mayor",AL79="Casi Seguro")),"Extremo",IF(AP79="Catastrófico","Extremo"))))</f>
        <v>Moderado</v>
      </c>
      <c r="AR79" s="614"/>
      <c r="AS79" s="615" t="s">
        <v>452</v>
      </c>
    </row>
    <row r="80" spans="2:45" s="67" customFormat="1" ht="30.75" hidden="1" thickBot="1" x14ac:dyDescent="0.3">
      <c r="B80" s="629"/>
      <c r="C80" s="423"/>
      <c r="D80" s="594"/>
      <c r="E80" s="594"/>
      <c r="F80" s="657"/>
      <c r="G80" s="628"/>
      <c r="H80" s="628"/>
      <c r="I80" s="628"/>
      <c r="J80" s="628"/>
      <c r="K80" s="628"/>
      <c r="L80" s="628"/>
      <c r="M80" s="599"/>
      <c r="N80" s="600" t="b">
        <f t="shared" si="0"/>
        <v>0</v>
      </c>
      <c r="O80" s="601"/>
      <c r="P80" s="600" t="b">
        <f t="shared" si="1"/>
        <v>0</v>
      </c>
      <c r="Q80" s="601"/>
      <c r="R80" s="600" t="b">
        <f t="shared" si="2"/>
        <v>0</v>
      </c>
      <c r="S80" s="601"/>
      <c r="T80" s="600" t="b">
        <f t="shared" si="3"/>
        <v>0</v>
      </c>
      <c r="U80" s="601"/>
      <c r="V80" s="600" t="b">
        <f t="shared" si="4"/>
        <v>0</v>
      </c>
      <c r="W80" s="601"/>
      <c r="X80" s="600" t="b">
        <f t="shared" si="5"/>
        <v>0</v>
      </c>
      <c r="Y80" s="601"/>
      <c r="Z80" s="600" t="b">
        <f t="shared" si="6"/>
        <v>0</v>
      </c>
      <c r="AA80" s="602">
        <f t="shared" si="7"/>
        <v>0</v>
      </c>
      <c r="AB80" s="603" t="str">
        <f t="shared" si="8"/>
        <v>Débil</v>
      </c>
      <c r="AC80" s="604"/>
      <c r="AD80" s="605" t="str">
        <f t="shared" si="9"/>
        <v>Débil</v>
      </c>
      <c r="AE80" s="606" t="str">
        <f t="shared" si="10"/>
        <v>0</v>
      </c>
      <c r="AF80" s="620">
        <v>1</v>
      </c>
      <c r="AG80" s="621"/>
      <c r="AH80" s="622"/>
      <c r="AI80" s="610" t="s">
        <v>144</v>
      </c>
      <c r="AJ80" s="611"/>
      <c r="AK80" s="611"/>
      <c r="AL80" s="611"/>
      <c r="AM80" s="610" t="s">
        <v>144</v>
      </c>
      <c r="AN80" s="623"/>
      <c r="AO80" s="623"/>
      <c r="AP80" s="613"/>
      <c r="AQ80" s="614"/>
      <c r="AR80" s="614"/>
      <c r="AS80" s="615"/>
    </row>
    <row r="81" spans="2:45" s="67" customFormat="1" ht="38.25" hidden="1" x14ac:dyDescent="0.25">
      <c r="B81" s="629"/>
      <c r="C81" s="423"/>
      <c r="D81" s="594" t="str">
        <f>'3-IDENTIFICACIÓN DEL RIESGO'!G54</f>
        <v>Posibilidad de concusión o cohecho por inscripción, valoración y calificación en el Registro de Sujetos de Ordenamiento</v>
      </c>
      <c r="E81" s="594"/>
      <c r="F81" s="657" t="s">
        <v>690</v>
      </c>
      <c r="G81" s="503" t="s">
        <v>469</v>
      </c>
      <c r="H81" s="628" t="s">
        <v>470</v>
      </c>
      <c r="I81" s="628" t="s">
        <v>471</v>
      </c>
      <c r="J81" s="628" t="s">
        <v>472</v>
      </c>
      <c r="K81" s="628" t="s">
        <v>473</v>
      </c>
      <c r="L81" s="628" t="s">
        <v>474</v>
      </c>
      <c r="M81" s="599" t="s">
        <v>100</v>
      </c>
      <c r="N81" s="600">
        <f t="shared" si="0"/>
        <v>15</v>
      </c>
      <c r="O81" s="601" t="s">
        <v>106</v>
      </c>
      <c r="P81" s="600">
        <f t="shared" si="1"/>
        <v>15</v>
      </c>
      <c r="Q81" s="601" t="s">
        <v>109</v>
      </c>
      <c r="R81" s="600">
        <f t="shared" si="2"/>
        <v>15</v>
      </c>
      <c r="S81" s="601" t="s">
        <v>112</v>
      </c>
      <c r="T81" s="600">
        <f t="shared" si="3"/>
        <v>15</v>
      </c>
      <c r="U81" s="601" t="s">
        <v>116</v>
      </c>
      <c r="V81" s="600">
        <f t="shared" si="4"/>
        <v>15</v>
      </c>
      <c r="W81" s="601" t="s">
        <v>119</v>
      </c>
      <c r="X81" s="600">
        <f t="shared" si="5"/>
        <v>15</v>
      </c>
      <c r="Y81" s="601" t="s">
        <v>122</v>
      </c>
      <c r="Z81" s="600">
        <f t="shared" si="6"/>
        <v>10</v>
      </c>
      <c r="AA81" s="602">
        <f t="shared" si="7"/>
        <v>100</v>
      </c>
      <c r="AB81" s="603" t="str">
        <f t="shared" si="8"/>
        <v>Fuerte</v>
      </c>
      <c r="AC81" s="604" t="s">
        <v>97</v>
      </c>
      <c r="AD81" s="605" t="str">
        <f t="shared" si="9"/>
        <v>Fuerte</v>
      </c>
      <c r="AE81" s="606" t="str">
        <f t="shared" si="10"/>
        <v>100</v>
      </c>
      <c r="AF81" s="607">
        <v>1</v>
      </c>
      <c r="AG81" s="608">
        <f t="shared" ref="AG81" si="121">(AE81+AE82)/AF81</f>
        <v>100</v>
      </c>
      <c r="AH81" s="609" t="str">
        <f t="shared" ref="AH81" si="122">IF(AG81&lt;50,"Débil",IF(AG81&lt;=99,"Moderado",IF(AG81=100,"Fuerte",IF(AG81="","ERROR"))))</f>
        <v>Fuerte</v>
      </c>
      <c r="AI81" s="610" t="s">
        <v>144</v>
      </c>
      <c r="AJ81" s="611">
        <f t="shared" ref="AJ81" si="123">IF(AH81="Débil",0,IF(AND(AH81="Moderado",AI81="Directamente"),1,IF(AND(AH81="Moderado",AI81="No disminuye"),0,IF(AND(AH81="Fuerte",AI81="Directamente"),2,IF(AND(AH81="Fuerte",AI81="No disminuye"),0)))))</f>
        <v>2</v>
      </c>
      <c r="AK81" s="611">
        <f>('4-VALORACIÓN DEL RIESGO'!H32-AJ81)</f>
        <v>1</v>
      </c>
      <c r="AL81" s="611" t="str">
        <f t="shared" ref="AL81" si="124">IF(AK81=5,"Casi Seguro",IF(AK81=4,"Probable",IF(AK81=3,"Posible",IF(AK81=2,"Improbable",IF(AK81=1,"Rara Vez",IF(AK81=0,"Rara Vez",IF(AK81&lt;0,"Rara Vez")))))))</f>
        <v>Rara Vez</v>
      </c>
      <c r="AM81" s="610" t="s">
        <v>144</v>
      </c>
      <c r="AN81" s="612">
        <f t="shared" ref="AN81" si="125">IF(AH81="Débil",0,IF(AND(AH81="Moderado",AM81="Directamente"),1,IF(AND(AH81="Moderado",AM81="Indirectamente"),0,IF(AND(AH81="Moderado",AM81="No disminuye"),0,IF(AND(AH81="Fuerte",AM81="Directamente"),2,IF(AND(AH81="Fuerte",AM81="Indirectamente"),1,IF(AND(AH81="Fuerte",AM81="No disminuye"),0)))))))</f>
        <v>2</v>
      </c>
      <c r="AO81" s="612">
        <f>('4-VALORACIÓN DEL RIESGO'!AD32-AN81)</f>
        <v>3</v>
      </c>
      <c r="AP81" s="613" t="str">
        <f t="shared" ref="AP81" si="126">IF(AO81=5,"Catastrófico",IF(AO81=4,"Mayor",IF(AO81=3,"Moderado",IF(AO81=2,"Moderado",IF(AO81=1,"Moderado")))))</f>
        <v>Moderado</v>
      </c>
      <c r="AQ81" s="614" t="str">
        <f t="shared" ref="AQ81" si="127">IF(OR(AND(AP81="Moderado",AL81="Rara Vez"),AND(AP81="Moderado",AL81="Improbable")),"Moderado",IF(OR(AND(AP81="Mayor",AL81="Improbable"),AND(AP81="Mayor",AL81="Rara Vez"),AND(AP81="Moderado",AL81="Probable"),AND(AP81="Moderado",AL81="Posible")),"Alto",IF(OR(AND(AP81="Moderado",AL81="Casi Seguro"),AND(AP81="Mayor",AL81="Posible"),AND(AP81="Mayor",AL81="Probable"),AND(AP81="Mayor",AL81="Casi Seguro")),"Extremo",IF(AP81="Catastrófico","Extremo"))))</f>
        <v>Moderado</v>
      </c>
      <c r="AR81" s="614"/>
      <c r="AS81" s="615" t="s">
        <v>452</v>
      </c>
    </row>
    <row r="82" spans="2:45" s="67" customFormat="1" ht="30.75" hidden="1" thickBot="1" x14ac:dyDescent="0.3">
      <c r="B82" s="629"/>
      <c r="C82" s="423"/>
      <c r="D82" s="594"/>
      <c r="E82" s="594"/>
      <c r="F82" s="657"/>
      <c r="G82" s="503"/>
      <c r="H82" s="628"/>
      <c r="I82" s="628"/>
      <c r="J82" s="628"/>
      <c r="K82" s="628"/>
      <c r="L82" s="628"/>
      <c r="M82" s="599"/>
      <c r="N82" s="600" t="b">
        <f t="shared" si="0"/>
        <v>0</v>
      </c>
      <c r="O82" s="601"/>
      <c r="P82" s="600" t="b">
        <f t="shared" si="1"/>
        <v>0</v>
      </c>
      <c r="Q82" s="601"/>
      <c r="R82" s="600" t="b">
        <f t="shared" si="2"/>
        <v>0</v>
      </c>
      <c r="S82" s="601"/>
      <c r="T82" s="600" t="b">
        <f t="shared" si="3"/>
        <v>0</v>
      </c>
      <c r="U82" s="601"/>
      <c r="V82" s="600" t="b">
        <f t="shared" si="4"/>
        <v>0</v>
      </c>
      <c r="W82" s="601"/>
      <c r="X82" s="600" t="b">
        <f t="shared" si="5"/>
        <v>0</v>
      </c>
      <c r="Y82" s="601"/>
      <c r="Z82" s="600" t="b">
        <f t="shared" si="6"/>
        <v>0</v>
      </c>
      <c r="AA82" s="602">
        <f t="shared" si="7"/>
        <v>0</v>
      </c>
      <c r="AB82" s="603" t="str">
        <f t="shared" si="8"/>
        <v>Débil</v>
      </c>
      <c r="AC82" s="604"/>
      <c r="AD82" s="605" t="str">
        <f t="shared" si="9"/>
        <v>Débil</v>
      </c>
      <c r="AE82" s="606" t="str">
        <f t="shared" si="10"/>
        <v>0</v>
      </c>
      <c r="AF82" s="620">
        <v>1</v>
      </c>
      <c r="AG82" s="621"/>
      <c r="AH82" s="622"/>
      <c r="AI82" s="610" t="s">
        <v>144</v>
      </c>
      <c r="AJ82" s="611"/>
      <c r="AK82" s="611"/>
      <c r="AL82" s="611"/>
      <c r="AM82" s="610" t="s">
        <v>144</v>
      </c>
      <c r="AN82" s="623"/>
      <c r="AO82" s="623"/>
      <c r="AP82" s="613"/>
      <c r="AQ82" s="614"/>
      <c r="AR82" s="614"/>
      <c r="AS82" s="615"/>
    </row>
    <row r="83" spans="2:45" s="67" customFormat="1" ht="51" hidden="1" x14ac:dyDescent="0.25">
      <c r="B83" s="629"/>
      <c r="C83" s="423"/>
      <c r="D83" s="594" t="str">
        <f>'3-IDENTIFICACIÓN DEL RIESGO'!G56</f>
        <v>Posibilidad de prevaricato por inscripción, valoración y calificación en el Registro de Sujetos de Ordenamiento</v>
      </c>
      <c r="E83" s="594"/>
      <c r="F83" s="657" t="s">
        <v>690</v>
      </c>
      <c r="G83" s="503" t="s">
        <v>469</v>
      </c>
      <c r="H83" s="628" t="s">
        <v>475</v>
      </c>
      <c r="I83" s="628" t="s">
        <v>476</v>
      </c>
      <c r="J83" s="628" t="s">
        <v>477</v>
      </c>
      <c r="K83" s="628" t="s">
        <v>478</v>
      </c>
      <c r="L83" s="628" t="s">
        <v>479</v>
      </c>
      <c r="M83" s="599" t="s">
        <v>100</v>
      </c>
      <c r="N83" s="600">
        <f t="shared" si="0"/>
        <v>15</v>
      </c>
      <c r="O83" s="601" t="s">
        <v>106</v>
      </c>
      <c r="P83" s="600">
        <f t="shared" si="1"/>
        <v>15</v>
      </c>
      <c r="Q83" s="601" t="s">
        <v>109</v>
      </c>
      <c r="R83" s="600">
        <f t="shared" si="2"/>
        <v>15</v>
      </c>
      <c r="S83" s="601" t="s">
        <v>112</v>
      </c>
      <c r="T83" s="600">
        <f t="shared" si="3"/>
        <v>15</v>
      </c>
      <c r="U83" s="601" t="s">
        <v>116</v>
      </c>
      <c r="V83" s="600">
        <f t="shared" si="4"/>
        <v>15</v>
      </c>
      <c r="W83" s="601" t="s">
        <v>119</v>
      </c>
      <c r="X83" s="600">
        <f t="shared" si="5"/>
        <v>15</v>
      </c>
      <c r="Y83" s="601" t="s">
        <v>122</v>
      </c>
      <c r="Z83" s="600">
        <f t="shared" si="6"/>
        <v>10</v>
      </c>
      <c r="AA83" s="602">
        <f t="shared" si="7"/>
        <v>100</v>
      </c>
      <c r="AB83" s="603" t="str">
        <f t="shared" si="8"/>
        <v>Fuerte</v>
      </c>
      <c r="AC83" s="604" t="s">
        <v>97</v>
      </c>
      <c r="AD83" s="605" t="str">
        <f t="shared" si="9"/>
        <v>Fuerte</v>
      </c>
      <c r="AE83" s="606" t="str">
        <f t="shared" si="10"/>
        <v>100</v>
      </c>
      <c r="AF83" s="607">
        <v>1</v>
      </c>
      <c r="AG83" s="608">
        <f t="shared" ref="AG83" si="128">(AE83+AE84)/AF83</f>
        <v>100</v>
      </c>
      <c r="AH83" s="609" t="str">
        <f t="shared" ref="AH83" si="129">IF(AG83&lt;50,"Débil",IF(AG83&lt;=99,"Moderado",IF(AG83=100,"Fuerte",IF(AG83="","ERROR"))))</f>
        <v>Fuerte</v>
      </c>
      <c r="AI83" s="610" t="s">
        <v>144</v>
      </c>
      <c r="AJ83" s="611">
        <f t="shared" ref="AJ83" si="130">IF(AH83="Débil",0,IF(AND(AH83="Moderado",AI83="Directamente"),1,IF(AND(AH83="Moderado",AI83="No disminuye"),0,IF(AND(AH83="Fuerte",AI83="Directamente"),2,IF(AND(AH83="Fuerte",AI83="No disminuye"),0)))))</f>
        <v>2</v>
      </c>
      <c r="AK83" s="611">
        <f>('4-VALORACIÓN DEL RIESGO'!H33-AJ83)</f>
        <v>1</v>
      </c>
      <c r="AL83" s="611" t="str">
        <f t="shared" ref="AL83" si="131">IF(AK83=5,"Casi Seguro",IF(AK83=4,"Probable",IF(AK83=3,"Posible",IF(AK83=2,"Improbable",IF(AK83=1,"Rara Vez",IF(AK83=0,"Rara Vez",IF(AK83&lt;0,"Rara Vez")))))))</f>
        <v>Rara Vez</v>
      </c>
      <c r="AM83" s="610" t="s">
        <v>144</v>
      </c>
      <c r="AN83" s="612">
        <f t="shared" ref="AN83" si="132">IF(AH83="Débil",0,IF(AND(AH83="Moderado",AM83="Directamente"),1,IF(AND(AH83="Moderado",AM83="Indirectamente"),0,IF(AND(AH83="Moderado",AM83="No disminuye"),0,IF(AND(AH83="Fuerte",AM83="Directamente"),2,IF(AND(AH83="Fuerte",AM83="Indirectamente"),1,IF(AND(AH83="Fuerte",AM83="No disminuye"),0)))))))</f>
        <v>2</v>
      </c>
      <c r="AO83" s="612">
        <f>('4-VALORACIÓN DEL RIESGO'!AD33-AN83)</f>
        <v>3</v>
      </c>
      <c r="AP83" s="613" t="str">
        <f t="shared" ref="AP83" si="133">IF(AO83=5,"Catastrófico",IF(AO83=4,"Mayor",IF(AO83=3,"Moderado",IF(AO83=2,"Moderado",IF(AO83=1,"Moderado")))))</f>
        <v>Moderado</v>
      </c>
      <c r="AQ83" s="614" t="str">
        <f t="shared" ref="AQ83" si="134">IF(OR(AND(AP83="Moderado",AL83="Rara Vez"),AND(AP83="Moderado",AL83="Improbable")),"Moderado",IF(OR(AND(AP83="Mayor",AL83="Improbable"),AND(AP83="Mayor",AL83="Rara Vez"),AND(AP83="Moderado",AL83="Probable"),AND(AP83="Moderado",AL83="Posible")),"Alto",IF(OR(AND(AP83="Moderado",AL83="Casi Seguro"),AND(AP83="Mayor",AL83="Posible"),AND(AP83="Mayor",AL83="Probable"),AND(AP83="Mayor",AL83="Casi Seguro")),"Extremo",IF(AP83="Catastrófico","Extremo"))))</f>
        <v>Moderado</v>
      </c>
      <c r="AR83" s="614"/>
      <c r="AS83" s="615" t="s">
        <v>452</v>
      </c>
    </row>
    <row r="84" spans="2:45" s="67" customFormat="1" ht="30.75" hidden="1" thickBot="1" x14ac:dyDescent="0.3">
      <c r="B84" s="629"/>
      <c r="C84" s="423"/>
      <c r="D84" s="594"/>
      <c r="E84" s="594"/>
      <c r="F84" s="628"/>
      <c r="G84" s="628"/>
      <c r="H84" s="628"/>
      <c r="I84" s="628"/>
      <c r="J84" s="628"/>
      <c r="K84" s="628"/>
      <c r="L84" s="628"/>
      <c r="M84" s="599"/>
      <c r="N84" s="600" t="b">
        <f t="shared" si="0"/>
        <v>0</v>
      </c>
      <c r="O84" s="601"/>
      <c r="P84" s="600" t="b">
        <f t="shared" si="1"/>
        <v>0</v>
      </c>
      <c r="Q84" s="601"/>
      <c r="R84" s="600" t="b">
        <f t="shared" si="2"/>
        <v>0</v>
      </c>
      <c r="S84" s="601"/>
      <c r="T84" s="600" t="b">
        <f t="shared" si="3"/>
        <v>0</v>
      </c>
      <c r="U84" s="601"/>
      <c r="V84" s="600" t="b">
        <f t="shared" si="4"/>
        <v>0</v>
      </c>
      <c r="W84" s="601"/>
      <c r="X84" s="600" t="b">
        <f t="shared" si="5"/>
        <v>0</v>
      </c>
      <c r="Y84" s="601"/>
      <c r="Z84" s="600" t="b">
        <f t="shared" si="6"/>
        <v>0</v>
      </c>
      <c r="AA84" s="602">
        <f t="shared" si="7"/>
        <v>0</v>
      </c>
      <c r="AB84" s="603" t="str">
        <f t="shared" si="8"/>
        <v>Débil</v>
      </c>
      <c r="AC84" s="604"/>
      <c r="AD84" s="605" t="str">
        <f t="shared" si="9"/>
        <v>Débil</v>
      </c>
      <c r="AE84" s="606" t="str">
        <f t="shared" si="10"/>
        <v>0</v>
      </c>
      <c r="AF84" s="620">
        <v>1</v>
      </c>
      <c r="AG84" s="621"/>
      <c r="AH84" s="622"/>
      <c r="AI84" s="610" t="s">
        <v>144</v>
      </c>
      <c r="AJ84" s="611"/>
      <c r="AK84" s="611"/>
      <c r="AL84" s="611"/>
      <c r="AM84" s="610" t="s">
        <v>144</v>
      </c>
      <c r="AN84" s="623"/>
      <c r="AO84" s="623"/>
      <c r="AP84" s="613"/>
      <c r="AQ84" s="614"/>
      <c r="AR84" s="614"/>
      <c r="AS84" s="615"/>
    </row>
    <row r="85" spans="2:45" s="67" customFormat="1" ht="30" hidden="1" x14ac:dyDescent="0.25">
      <c r="B85" s="629"/>
      <c r="C85" s="423"/>
      <c r="D85" s="594" t="str">
        <f>'3-IDENTIFICACIÓN DEL RIESGO'!G58</f>
        <v>Riesgo 4</v>
      </c>
      <c r="E85" s="594"/>
      <c r="F85" s="628"/>
      <c r="G85" s="628"/>
      <c r="H85" s="628"/>
      <c r="I85" s="628"/>
      <c r="J85" s="628"/>
      <c r="K85" s="628"/>
      <c r="L85" s="628"/>
      <c r="M85" s="599"/>
      <c r="N85" s="600" t="b">
        <f t="shared" si="0"/>
        <v>0</v>
      </c>
      <c r="O85" s="601"/>
      <c r="P85" s="600" t="b">
        <f t="shared" si="1"/>
        <v>0</v>
      </c>
      <c r="Q85" s="601"/>
      <c r="R85" s="600" t="b">
        <f t="shared" si="2"/>
        <v>0</v>
      </c>
      <c r="S85" s="601"/>
      <c r="T85" s="600" t="b">
        <f t="shared" si="3"/>
        <v>0</v>
      </c>
      <c r="U85" s="601"/>
      <c r="V85" s="600" t="b">
        <f t="shared" si="4"/>
        <v>0</v>
      </c>
      <c r="W85" s="601"/>
      <c r="X85" s="600" t="b">
        <f t="shared" si="5"/>
        <v>0</v>
      </c>
      <c r="Y85" s="601"/>
      <c r="Z85" s="600" t="b">
        <f t="shared" si="6"/>
        <v>0</v>
      </c>
      <c r="AA85" s="602">
        <f t="shared" si="7"/>
        <v>0</v>
      </c>
      <c r="AB85" s="603" t="str">
        <f t="shared" si="8"/>
        <v>Débil</v>
      </c>
      <c r="AC85" s="604"/>
      <c r="AD85" s="605" t="str">
        <f t="shared" si="9"/>
        <v>Débil</v>
      </c>
      <c r="AE85" s="606" t="str">
        <f t="shared" si="10"/>
        <v>0</v>
      </c>
      <c r="AF85" s="607"/>
      <c r="AG85" s="608" t="e">
        <f t="shared" ref="AG85" si="135">(AE85+AE86)/AF85</f>
        <v>#DIV/0!</v>
      </c>
      <c r="AH85" s="609" t="e">
        <f t="shared" ref="AH85" si="136">IF(AG85&lt;50,"Débil",IF(AG85&lt;=99,"Moderado",IF(AG85=100,"Fuerte",IF(AG85="","ERROR"))))</f>
        <v>#DIV/0!</v>
      </c>
      <c r="AI85" s="610"/>
      <c r="AJ85" s="611" t="e">
        <f t="shared" ref="AJ85" si="137">IF(AH85="Débil",0,IF(AND(AH85="Moderado",AI85="Directamente"),1,IF(AND(AH85="Moderado",AI85="No disminuye"),0,IF(AND(AH85="Fuerte",AI85="Directamente"),2,IF(AND(AH85="Fuerte",AI85="No disminuye"),0)))))</f>
        <v>#DIV/0!</v>
      </c>
      <c r="AK85" s="611" t="e">
        <f>('4-VALORACIÓN DEL RIESGO'!H34-AJ85)</f>
        <v>#DIV/0!</v>
      </c>
      <c r="AL85" s="611" t="e">
        <f t="shared" ref="AL85" si="138">IF(AK85=5,"Casi Seguro",IF(AK85=4,"Probable",IF(AK85=3,"Posible",IF(AK85=2,"Improbable",IF(AK85=1,"Rara Vez",IF(AK85=0,"Rara Vez",IF(AK85&lt;0,"Rara Vez")))))))</f>
        <v>#DIV/0!</v>
      </c>
      <c r="AM85" s="610"/>
      <c r="AN85" s="612" t="e">
        <f t="shared" ref="AN85" si="139">IF(AH85="Débil",0,IF(AND(AH85="Moderado",AM85="Directamente"),1,IF(AND(AH85="Moderado",AM85="Indirectamente"),0,IF(AND(AH85="Moderado",AM85="No disminuye"),0,IF(AND(AH85="Fuerte",AM85="Directamente"),2,IF(AND(AH85="Fuerte",AM85="Indirectamente"),1,IF(AND(AH85="Fuerte",AM85="No disminuye"),0)))))))</f>
        <v>#DIV/0!</v>
      </c>
      <c r="AO85" s="612" t="e">
        <f>('4-VALORACIÓN DEL RIESGO'!AD34-AN85)</f>
        <v>#DIV/0!</v>
      </c>
      <c r="AP85" s="613" t="e">
        <f t="shared" ref="AP85" si="140">IF(AO85=5,"Catastrófico",IF(AO85=4,"Mayor",IF(AO85=3,"Moderado",IF(AO85=2,"Moderado",IF(AO85=1,"Moderado")))))</f>
        <v>#DIV/0!</v>
      </c>
      <c r="AQ85" s="614" t="e">
        <f t="shared" ref="AQ85" si="141">IF(OR(AND(AP85="Moderado",AL85="Rara Vez"),AND(AP85="Moderado",AL85="Improbable")),"Moderado",IF(OR(AND(AP85="Mayor",AL85="Improbable"),AND(AP85="Mayor",AL85="Rara Vez"),AND(AP85="Moderado",AL85="Probable"),AND(AP85="Moderado",AL85="Posible")),"Alto",IF(OR(AND(AP85="Moderado",AL85="Casi Seguro"),AND(AP85="Mayor",AL85="Posible"),AND(AP85="Mayor",AL85="Probable"),AND(AP85="Mayor",AL85="Casi Seguro")),"Extremo",IF(AP85="Catastrófico","Extremo"))))</f>
        <v>#DIV/0!</v>
      </c>
      <c r="AR85" s="614"/>
      <c r="AS85" s="615" t="s">
        <v>452</v>
      </c>
    </row>
    <row r="86" spans="2:45" s="67" customFormat="1" ht="30.75" hidden="1" thickBot="1" x14ac:dyDescent="0.3">
      <c r="B86" s="629"/>
      <c r="C86" s="423"/>
      <c r="D86" s="594"/>
      <c r="E86" s="594"/>
      <c r="F86" s="628"/>
      <c r="G86" s="628"/>
      <c r="H86" s="628"/>
      <c r="I86" s="628"/>
      <c r="J86" s="628"/>
      <c r="K86" s="628"/>
      <c r="L86" s="628"/>
      <c r="M86" s="599"/>
      <c r="N86" s="600" t="b">
        <f t="shared" si="0"/>
        <v>0</v>
      </c>
      <c r="O86" s="601"/>
      <c r="P86" s="600" t="b">
        <f t="shared" si="1"/>
        <v>0</v>
      </c>
      <c r="Q86" s="601"/>
      <c r="R86" s="600" t="b">
        <f t="shared" si="2"/>
        <v>0</v>
      </c>
      <c r="S86" s="601"/>
      <c r="T86" s="600" t="b">
        <f t="shared" si="3"/>
        <v>0</v>
      </c>
      <c r="U86" s="601"/>
      <c r="V86" s="600" t="b">
        <f t="shared" si="4"/>
        <v>0</v>
      </c>
      <c r="W86" s="601"/>
      <c r="X86" s="600" t="b">
        <f t="shared" si="5"/>
        <v>0</v>
      </c>
      <c r="Y86" s="601"/>
      <c r="Z86" s="600" t="b">
        <f t="shared" si="6"/>
        <v>0</v>
      </c>
      <c r="AA86" s="602">
        <f t="shared" si="7"/>
        <v>0</v>
      </c>
      <c r="AB86" s="603" t="str">
        <f t="shared" si="8"/>
        <v>Débil</v>
      </c>
      <c r="AC86" s="604"/>
      <c r="AD86" s="605" t="str">
        <f t="shared" si="9"/>
        <v>Débil</v>
      </c>
      <c r="AE86" s="606" t="str">
        <f t="shared" si="10"/>
        <v>0</v>
      </c>
      <c r="AF86" s="620"/>
      <c r="AG86" s="621"/>
      <c r="AH86" s="622"/>
      <c r="AI86" s="610"/>
      <c r="AJ86" s="611"/>
      <c r="AK86" s="611"/>
      <c r="AL86" s="611"/>
      <c r="AM86" s="610"/>
      <c r="AN86" s="623"/>
      <c r="AO86" s="623"/>
      <c r="AP86" s="613"/>
      <c r="AQ86" s="614"/>
      <c r="AR86" s="614"/>
      <c r="AS86" s="615"/>
    </row>
    <row r="87" spans="2:45" s="67" customFormat="1" ht="30" hidden="1" x14ac:dyDescent="0.25">
      <c r="B87" s="629"/>
      <c r="C87" s="423"/>
      <c r="D87" s="594" t="str">
        <f>'3-IDENTIFICACIÓN DEL RIESGO'!G60</f>
        <v>Riesgo 5</v>
      </c>
      <c r="E87" s="594"/>
      <c r="F87" s="628"/>
      <c r="G87" s="628"/>
      <c r="H87" s="628"/>
      <c r="I87" s="628"/>
      <c r="J87" s="628"/>
      <c r="K87" s="628"/>
      <c r="L87" s="628"/>
      <c r="M87" s="599"/>
      <c r="N87" s="600" t="b">
        <f t="shared" si="0"/>
        <v>0</v>
      </c>
      <c r="O87" s="601"/>
      <c r="P87" s="600" t="b">
        <f t="shared" si="1"/>
        <v>0</v>
      </c>
      <c r="Q87" s="601"/>
      <c r="R87" s="600" t="b">
        <f t="shared" si="2"/>
        <v>0</v>
      </c>
      <c r="S87" s="601"/>
      <c r="T87" s="600" t="b">
        <f t="shared" si="3"/>
        <v>0</v>
      </c>
      <c r="U87" s="601"/>
      <c r="V87" s="600" t="b">
        <f t="shared" si="4"/>
        <v>0</v>
      </c>
      <c r="W87" s="601"/>
      <c r="X87" s="600" t="b">
        <f t="shared" si="5"/>
        <v>0</v>
      </c>
      <c r="Y87" s="601"/>
      <c r="Z87" s="600" t="b">
        <f t="shared" si="6"/>
        <v>0</v>
      </c>
      <c r="AA87" s="602">
        <f t="shared" si="7"/>
        <v>0</v>
      </c>
      <c r="AB87" s="603" t="str">
        <f t="shared" si="8"/>
        <v>Débil</v>
      </c>
      <c r="AC87" s="604"/>
      <c r="AD87" s="605" t="str">
        <f t="shared" si="9"/>
        <v>Débil</v>
      </c>
      <c r="AE87" s="606" t="str">
        <f t="shared" si="10"/>
        <v>0</v>
      </c>
      <c r="AF87" s="607"/>
      <c r="AG87" s="608" t="e">
        <f t="shared" ref="AG87" si="142">(AE87+AE88)/AF87</f>
        <v>#DIV/0!</v>
      </c>
      <c r="AH87" s="609" t="e">
        <f t="shared" ref="AH87" si="143">IF(AG87&lt;50,"Débil",IF(AG87&lt;=99,"Moderado",IF(AG87=100,"Fuerte",IF(AG87="","ERROR"))))</f>
        <v>#DIV/0!</v>
      </c>
      <c r="AI87" s="610"/>
      <c r="AJ87" s="611" t="e">
        <f t="shared" ref="AJ87" si="144">IF(AH87="Débil",0,IF(AND(AH87="Moderado",AI87="Directamente"),1,IF(AND(AH87="Moderado",AI87="No disminuye"),0,IF(AND(AH87="Fuerte",AI87="Directamente"),2,IF(AND(AH87="Fuerte",AI87="No disminuye"),0)))))</f>
        <v>#DIV/0!</v>
      </c>
      <c r="AK87" s="611" t="e">
        <f>('4-VALORACIÓN DEL RIESGO'!H35-AJ87)</f>
        <v>#DIV/0!</v>
      </c>
      <c r="AL87" s="611" t="e">
        <f t="shared" ref="AL87" si="145">IF(AK87=5,"Casi Seguro",IF(AK87=4,"Probable",IF(AK87=3,"Posible",IF(AK87=2,"Improbable",IF(AK87=1,"Rara Vez",IF(AK87=0,"Rara Vez",IF(AK87&lt;0,"Rara Vez")))))))</f>
        <v>#DIV/0!</v>
      </c>
      <c r="AM87" s="610"/>
      <c r="AN87" s="612" t="e">
        <f t="shared" ref="AN87" si="146">IF(AH87="Débil",0,IF(AND(AH87="Moderado",AM87="Directamente"),1,IF(AND(AH87="Moderado",AM87="Indirectamente"),0,IF(AND(AH87="Moderado",AM87="No disminuye"),0,IF(AND(AH87="Fuerte",AM87="Directamente"),2,IF(AND(AH87="Fuerte",AM87="Indirectamente"),1,IF(AND(AH87="Fuerte",AM87="No disminuye"),0)))))))</f>
        <v>#DIV/0!</v>
      </c>
      <c r="AO87" s="612" t="e">
        <f>('4-VALORACIÓN DEL RIESGO'!AD35-AN87)</f>
        <v>#DIV/0!</v>
      </c>
      <c r="AP87" s="613" t="e">
        <f t="shared" ref="AP87" si="147">IF(AO87=5,"Catastrófico",IF(AO87=4,"Mayor",IF(AO87=3,"Moderado",IF(AO87=2,"Moderado",IF(AO87=1,"Moderado")))))</f>
        <v>#DIV/0!</v>
      </c>
      <c r="AQ87" s="614" t="e">
        <f t="shared" ref="AQ87" si="148">IF(OR(AND(AP87="Moderado",AL87="Rara Vez"),AND(AP87="Moderado",AL87="Improbable")),"Moderado",IF(OR(AND(AP87="Mayor",AL87="Improbable"),AND(AP87="Mayor",AL87="Rara Vez"),AND(AP87="Moderado",AL87="Probable"),AND(AP87="Moderado",AL87="Posible")),"Alto",IF(OR(AND(AP87="Moderado",AL87="Casi Seguro"),AND(AP87="Mayor",AL87="Posible"),AND(AP87="Mayor",AL87="Probable"),AND(AP87="Mayor",AL87="Casi Seguro")),"Extremo",IF(AP87="Catastrófico","Extremo"))))</f>
        <v>#DIV/0!</v>
      </c>
      <c r="AR87" s="614"/>
      <c r="AS87" s="615" t="s">
        <v>452</v>
      </c>
    </row>
    <row r="88" spans="2:45" s="67" customFormat="1" ht="30.75" hidden="1" thickBot="1" x14ac:dyDescent="0.3">
      <c r="B88" s="631"/>
      <c r="C88" s="427"/>
      <c r="D88" s="594"/>
      <c r="E88" s="594"/>
      <c r="F88" s="628"/>
      <c r="G88" s="628"/>
      <c r="H88" s="628"/>
      <c r="I88" s="628"/>
      <c r="J88" s="628"/>
      <c r="K88" s="628"/>
      <c r="L88" s="628"/>
      <c r="M88" s="599"/>
      <c r="N88" s="600" t="b">
        <f t="shared" si="0"/>
        <v>0</v>
      </c>
      <c r="O88" s="601"/>
      <c r="P88" s="600" t="b">
        <f t="shared" si="1"/>
        <v>0</v>
      </c>
      <c r="Q88" s="601"/>
      <c r="R88" s="600" t="b">
        <f t="shared" si="2"/>
        <v>0</v>
      </c>
      <c r="S88" s="601"/>
      <c r="T88" s="600" t="b">
        <f t="shared" si="3"/>
        <v>0</v>
      </c>
      <c r="U88" s="601"/>
      <c r="V88" s="600" t="b">
        <f t="shared" si="4"/>
        <v>0</v>
      </c>
      <c r="W88" s="601"/>
      <c r="X88" s="600" t="b">
        <f t="shared" si="5"/>
        <v>0</v>
      </c>
      <c r="Y88" s="601"/>
      <c r="Z88" s="600" t="b">
        <f t="shared" si="6"/>
        <v>0</v>
      </c>
      <c r="AA88" s="602">
        <f t="shared" si="7"/>
        <v>0</v>
      </c>
      <c r="AB88" s="603" t="str">
        <f t="shared" si="8"/>
        <v>Débil</v>
      </c>
      <c r="AC88" s="604"/>
      <c r="AD88" s="605" t="str">
        <f t="shared" si="9"/>
        <v>Débil</v>
      </c>
      <c r="AE88" s="606" t="str">
        <f t="shared" si="10"/>
        <v>0</v>
      </c>
      <c r="AF88" s="620"/>
      <c r="AG88" s="621"/>
      <c r="AH88" s="622"/>
      <c r="AI88" s="610"/>
      <c r="AJ88" s="611"/>
      <c r="AK88" s="611"/>
      <c r="AL88" s="611"/>
      <c r="AM88" s="610"/>
      <c r="AN88" s="623"/>
      <c r="AO88" s="623"/>
      <c r="AP88" s="613"/>
      <c r="AQ88" s="614"/>
      <c r="AR88" s="614"/>
      <c r="AS88" s="615"/>
    </row>
    <row r="89" spans="2:45" s="67" customFormat="1" ht="108.75" hidden="1" customHeight="1" x14ac:dyDescent="0.25">
      <c r="B89" s="626" t="str">
        <f>'3-IDENTIFICACIÓN DEL RIESGO'!B62</f>
        <v>Seguridad Jurídica sobre la Titularidad de la Tierra y los Territorios</v>
      </c>
      <c r="C89" s="416" t="str">
        <f>'3-IDENTIFICACIÓN DEL RIESGO'!E62</f>
        <v>1. Dirección de Gestión Jurídica de Tierras.
2. Subdirección de procesos Agrarios y Gestión Jurídica.
3. Subdirección de seguridad Jurídica.
4. Dirección Asuntos Étnicos.
5. Subdirección Asuntos Étnicos.</v>
      </c>
      <c r="D89" s="594" t="str">
        <f>'3-IDENTIFICACIÓN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E89" s="594"/>
      <c r="F89" s="657" t="s">
        <v>695</v>
      </c>
      <c r="G89" s="503" t="s">
        <v>480</v>
      </c>
      <c r="H89" s="503" t="s">
        <v>481</v>
      </c>
      <c r="I89" s="503" t="s">
        <v>482</v>
      </c>
      <c r="J89" s="503" t="s">
        <v>483</v>
      </c>
      <c r="K89" s="503" t="s">
        <v>484</v>
      </c>
      <c r="L89" s="503" t="s">
        <v>485</v>
      </c>
      <c r="M89" s="599" t="s">
        <v>100</v>
      </c>
      <c r="N89" s="600">
        <f t="shared" si="0"/>
        <v>15</v>
      </c>
      <c r="O89" s="601" t="s">
        <v>106</v>
      </c>
      <c r="P89" s="600">
        <f t="shared" si="1"/>
        <v>15</v>
      </c>
      <c r="Q89" s="601" t="s">
        <v>109</v>
      </c>
      <c r="R89" s="600">
        <f t="shared" si="2"/>
        <v>15</v>
      </c>
      <c r="S89" s="601" t="s">
        <v>112</v>
      </c>
      <c r="T89" s="600">
        <f t="shared" si="3"/>
        <v>15</v>
      </c>
      <c r="U89" s="601" t="s">
        <v>116</v>
      </c>
      <c r="V89" s="600">
        <f t="shared" si="4"/>
        <v>15</v>
      </c>
      <c r="W89" s="601" t="s">
        <v>119</v>
      </c>
      <c r="X89" s="600">
        <f t="shared" si="5"/>
        <v>15</v>
      </c>
      <c r="Y89" s="601" t="s">
        <v>122</v>
      </c>
      <c r="Z89" s="600">
        <f t="shared" si="6"/>
        <v>10</v>
      </c>
      <c r="AA89" s="602">
        <f t="shared" si="7"/>
        <v>100</v>
      </c>
      <c r="AB89" s="603" t="str">
        <f t="shared" si="8"/>
        <v>Fuerte</v>
      </c>
      <c r="AC89" s="666" t="s">
        <v>97</v>
      </c>
      <c r="AD89" s="605" t="str">
        <f t="shared" si="9"/>
        <v>Fuerte</v>
      </c>
      <c r="AE89" s="667" t="str">
        <f t="shared" si="10"/>
        <v>100</v>
      </c>
      <c r="AF89" s="668">
        <v>12</v>
      </c>
      <c r="AG89" s="608">
        <f>SUM(AE89+AE90+AE91+AE92+AE93+AE94+AE95+AE96+AE97+AE98+AE99+AE100+AE101+AE102+AE103+AE104+AE105+AE106+AE107+AE108+AE109+AE110+AE111+AE112+AE113+AE114+AE115+AE116+AE117+AE118+AE119+AE120+AE121+AE122)/AF89</f>
        <v>83.333333333333329</v>
      </c>
      <c r="AH89" s="609" t="str">
        <f t="shared" ref="AH89" si="149">IF(AG89&lt;50,"Débil",IF(AG89&lt;=99,"Moderado",IF(AG89=100,"Fuerte",IF(AG89="","ERROR"))))</f>
        <v>Moderado</v>
      </c>
      <c r="AI89" s="610" t="s">
        <v>144</v>
      </c>
      <c r="AJ89" s="611">
        <f t="shared" ref="AJ89" si="150">IF(AH89="Débil",0,IF(AND(AH89="Moderado",AI89="Directamente"),1,IF(AND(AH89="Moderado",AI89="No disminuye"),0,IF(AND(AH89="Fuerte",AI89="Directamente"),2,IF(AND(AH89="Fuerte",AI89="No disminuye"),0)))))</f>
        <v>1</v>
      </c>
      <c r="AK89" s="611">
        <f>('4-VALORACIÓN DEL RIESGO'!H36-AJ89)</f>
        <v>0</v>
      </c>
      <c r="AL89" s="611" t="str">
        <f t="shared" ref="AL89" si="151">IF(AK89=5,"Casi Seguro",IF(AK89=4,"Probable",IF(AK89=3,"Posible",IF(AK89=2,"Improbable",IF(AK89=1,"Rara Vez",IF(AK89=0,"Rara Vez",IF(AK89&lt;0,"Rara Vez")))))))</f>
        <v>Rara Vez</v>
      </c>
      <c r="AM89" s="610" t="s">
        <v>146</v>
      </c>
      <c r="AN89" s="612">
        <f t="shared" ref="AN89" si="152">IF(AH89="Débil",0,IF(AND(AH89="Moderado",AM89="Directamente"),1,IF(AND(AH89="Moderado",AM89="Indirectamente"),0,IF(AND(AH89="Moderado",AM89="No disminuye"),0,IF(AND(AH89="Fuerte",AM89="Directamente"),2,IF(AND(AH89="Fuerte",AM89="Indirectamente"),1,IF(AND(AH89="Fuerte",AM89="No disminuye"),0)))))))</f>
        <v>0</v>
      </c>
      <c r="AO89" s="612">
        <f>('4-VALORACIÓN DEL RIESGO'!AD36-AN89)</f>
        <v>5</v>
      </c>
      <c r="AP89" s="613" t="str">
        <f t="shared" ref="AP89" si="153">IF(AO89=5,"Catastrófico",IF(AO89=4,"Mayor",IF(AO89=3,"Moderado",IF(AO89=2,"Moderado",IF(AO89=1,"Moderado")))))</f>
        <v>Catastrófico</v>
      </c>
      <c r="AQ89" s="614" t="str">
        <f t="shared" ref="AQ89" si="154">IF(OR(AND(AP89="Moderado",AL89="Rara Vez"),AND(AP89="Moderado",AL89="Improbable")),"Moderado",IF(OR(AND(AP89="Mayor",AL89="Improbable"),AND(AP89="Mayor",AL89="Rara Vez"),AND(AP89="Moderado",AL89="Probable"),AND(AP89="Moderado",AL89="Posible")),"Alto",IF(OR(AND(AP89="Moderado",AL89="Casi Seguro"),AND(AP89="Mayor",AL89="Posible"),AND(AP89="Mayor",AL89="Probable"),AND(AP89="Mayor",AL89="Casi Seguro")),"Extremo",IF(AP89="Catastrófico","Extremo"))))</f>
        <v>Extremo</v>
      </c>
      <c r="AR89" s="614"/>
      <c r="AS89" s="615" t="s">
        <v>452</v>
      </c>
    </row>
    <row r="90" spans="2:45" s="67" customFormat="1" ht="30" hidden="1" x14ac:dyDescent="0.25">
      <c r="B90" s="629"/>
      <c r="C90" s="423"/>
      <c r="D90" s="594"/>
      <c r="E90" s="594"/>
      <c r="F90" s="657" t="s">
        <v>1012</v>
      </c>
      <c r="G90" s="503"/>
      <c r="H90" s="503"/>
      <c r="I90" s="503"/>
      <c r="J90" s="503"/>
      <c r="K90" s="503"/>
      <c r="L90" s="656" t="s">
        <v>1286</v>
      </c>
      <c r="M90" s="599"/>
      <c r="N90" s="600" t="b">
        <f t="shared" si="0"/>
        <v>0</v>
      </c>
      <c r="O90" s="601"/>
      <c r="P90" s="600" t="b">
        <f t="shared" si="1"/>
        <v>0</v>
      </c>
      <c r="Q90" s="601"/>
      <c r="R90" s="600" t="b">
        <f t="shared" si="2"/>
        <v>0</v>
      </c>
      <c r="S90" s="601"/>
      <c r="T90" s="600" t="b">
        <f t="shared" si="3"/>
        <v>0</v>
      </c>
      <c r="U90" s="601"/>
      <c r="V90" s="600" t="b">
        <f t="shared" si="4"/>
        <v>0</v>
      </c>
      <c r="W90" s="601"/>
      <c r="X90" s="600" t="b">
        <f t="shared" si="5"/>
        <v>0</v>
      </c>
      <c r="Y90" s="601"/>
      <c r="Z90" s="600" t="b">
        <f t="shared" si="6"/>
        <v>0</v>
      </c>
      <c r="AA90" s="602">
        <f t="shared" si="7"/>
        <v>0</v>
      </c>
      <c r="AB90" s="603" t="str">
        <f t="shared" si="8"/>
        <v>Débil</v>
      </c>
      <c r="AC90" s="666"/>
      <c r="AD90" s="605" t="str">
        <f t="shared" si="9"/>
        <v>Débil</v>
      </c>
      <c r="AE90" s="667" t="str">
        <f t="shared" si="10"/>
        <v>0</v>
      </c>
      <c r="AF90" s="669"/>
      <c r="AG90" s="670"/>
      <c r="AH90" s="653"/>
      <c r="AI90" s="610"/>
      <c r="AJ90" s="611"/>
      <c r="AK90" s="611"/>
      <c r="AL90" s="611"/>
      <c r="AM90" s="610"/>
      <c r="AN90" s="652"/>
      <c r="AO90" s="652"/>
      <c r="AP90" s="613"/>
      <c r="AQ90" s="614"/>
      <c r="AR90" s="614"/>
      <c r="AS90" s="615"/>
    </row>
    <row r="91" spans="2:45" s="67" customFormat="1" ht="30" hidden="1" x14ac:dyDescent="0.25">
      <c r="B91" s="629"/>
      <c r="C91" s="423"/>
      <c r="D91" s="594"/>
      <c r="E91" s="594"/>
      <c r="F91" s="657" t="s">
        <v>1013</v>
      </c>
      <c r="G91" s="503"/>
      <c r="H91" s="503"/>
      <c r="I91" s="503"/>
      <c r="J91" s="503"/>
      <c r="K91" s="503"/>
      <c r="L91" s="656" t="s">
        <v>1286</v>
      </c>
      <c r="M91" s="599"/>
      <c r="N91" s="600" t="b">
        <f t="shared" si="0"/>
        <v>0</v>
      </c>
      <c r="O91" s="601"/>
      <c r="P91" s="600" t="b">
        <f t="shared" si="1"/>
        <v>0</v>
      </c>
      <c r="Q91" s="601"/>
      <c r="R91" s="600" t="b">
        <f t="shared" si="2"/>
        <v>0</v>
      </c>
      <c r="S91" s="601"/>
      <c r="T91" s="600" t="b">
        <f t="shared" si="3"/>
        <v>0</v>
      </c>
      <c r="U91" s="601"/>
      <c r="V91" s="600" t="b">
        <f t="shared" si="4"/>
        <v>0</v>
      </c>
      <c r="W91" s="601"/>
      <c r="X91" s="600" t="b">
        <f t="shared" si="5"/>
        <v>0</v>
      </c>
      <c r="Y91" s="601"/>
      <c r="Z91" s="600" t="b">
        <f t="shared" si="6"/>
        <v>0</v>
      </c>
      <c r="AA91" s="602">
        <f t="shared" si="7"/>
        <v>0</v>
      </c>
      <c r="AB91" s="603" t="str">
        <f t="shared" si="8"/>
        <v>Débil</v>
      </c>
      <c r="AC91" s="666"/>
      <c r="AD91" s="667" t="str">
        <f t="shared" si="9"/>
        <v>Débil</v>
      </c>
      <c r="AE91" s="667" t="str">
        <f t="shared" si="10"/>
        <v>0</v>
      </c>
      <c r="AF91" s="669"/>
      <c r="AG91" s="670"/>
      <c r="AH91" s="653"/>
      <c r="AI91" s="610"/>
      <c r="AJ91" s="611"/>
      <c r="AK91" s="611"/>
      <c r="AL91" s="611"/>
      <c r="AM91" s="610"/>
      <c r="AN91" s="652"/>
      <c r="AO91" s="652"/>
      <c r="AP91" s="613"/>
      <c r="AQ91" s="614"/>
      <c r="AR91" s="614"/>
      <c r="AS91" s="615"/>
    </row>
    <row r="92" spans="2:45" s="67" customFormat="1" ht="30" hidden="1" x14ac:dyDescent="0.25">
      <c r="B92" s="629"/>
      <c r="C92" s="423"/>
      <c r="D92" s="594"/>
      <c r="E92" s="594"/>
      <c r="F92" s="657" t="s">
        <v>1014</v>
      </c>
      <c r="G92" s="503"/>
      <c r="H92" s="503"/>
      <c r="I92" s="503"/>
      <c r="J92" s="503"/>
      <c r="K92" s="503"/>
      <c r="L92" s="656" t="s">
        <v>1286</v>
      </c>
      <c r="M92" s="599"/>
      <c r="N92" s="600" t="b">
        <f t="shared" si="0"/>
        <v>0</v>
      </c>
      <c r="O92" s="601"/>
      <c r="P92" s="600" t="b">
        <f t="shared" si="1"/>
        <v>0</v>
      </c>
      <c r="Q92" s="601"/>
      <c r="R92" s="600" t="b">
        <f t="shared" si="2"/>
        <v>0</v>
      </c>
      <c r="S92" s="601"/>
      <c r="T92" s="600" t="b">
        <f t="shared" si="3"/>
        <v>0</v>
      </c>
      <c r="U92" s="601"/>
      <c r="V92" s="600" t="b">
        <f t="shared" si="4"/>
        <v>0</v>
      </c>
      <c r="W92" s="601"/>
      <c r="X92" s="600" t="b">
        <f t="shared" si="5"/>
        <v>0</v>
      </c>
      <c r="Y92" s="601"/>
      <c r="Z92" s="600" t="b">
        <f t="shared" si="6"/>
        <v>0</v>
      </c>
      <c r="AA92" s="602">
        <f t="shared" si="7"/>
        <v>0</v>
      </c>
      <c r="AB92" s="603" t="str">
        <f t="shared" si="8"/>
        <v>Débil</v>
      </c>
      <c r="AC92" s="666"/>
      <c r="AD92" s="667" t="str">
        <f t="shared" si="9"/>
        <v>Débil</v>
      </c>
      <c r="AE92" s="667" t="str">
        <f t="shared" si="10"/>
        <v>0</v>
      </c>
      <c r="AF92" s="669"/>
      <c r="AG92" s="670"/>
      <c r="AH92" s="653"/>
      <c r="AI92" s="610"/>
      <c r="AJ92" s="611"/>
      <c r="AK92" s="611"/>
      <c r="AL92" s="611"/>
      <c r="AM92" s="610"/>
      <c r="AN92" s="652"/>
      <c r="AO92" s="652"/>
      <c r="AP92" s="613"/>
      <c r="AQ92" s="614"/>
      <c r="AR92" s="614"/>
      <c r="AS92" s="615"/>
    </row>
    <row r="93" spans="2:45" s="67" customFormat="1" ht="30" hidden="1" x14ac:dyDescent="0.25">
      <c r="B93" s="629"/>
      <c r="C93" s="423"/>
      <c r="D93" s="594"/>
      <c r="E93" s="594"/>
      <c r="F93" s="657" t="s">
        <v>1015</v>
      </c>
      <c r="G93" s="503"/>
      <c r="H93" s="503"/>
      <c r="I93" s="503"/>
      <c r="J93" s="503"/>
      <c r="K93" s="503"/>
      <c r="L93" s="656" t="s">
        <v>1286</v>
      </c>
      <c r="M93" s="599"/>
      <c r="N93" s="600" t="b">
        <f t="shared" si="0"/>
        <v>0</v>
      </c>
      <c r="O93" s="601"/>
      <c r="P93" s="600" t="b">
        <f t="shared" si="1"/>
        <v>0</v>
      </c>
      <c r="Q93" s="601"/>
      <c r="R93" s="600" t="b">
        <f t="shared" si="2"/>
        <v>0</v>
      </c>
      <c r="S93" s="601"/>
      <c r="T93" s="600" t="b">
        <f t="shared" si="3"/>
        <v>0</v>
      </c>
      <c r="U93" s="601"/>
      <c r="V93" s="600" t="b">
        <f t="shared" si="4"/>
        <v>0</v>
      </c>
      <c r="W93" s="601"/>
      <c r="X93" s="600" t="b">
        <f t="shared" si="5"/>
        <v>0</v>
      </c>
      <c r="Y93" s="601"/>
      <c r="Z93" s="600" t="b">
        <f t="shared" si="6"/>
        <v>0</v>
      </c>
      <c r="AA93" s="602">
        <f t="shared" si="7"/>
        <v>0</v>
      </c>
      <c r="AB93" s="603" t="str">
        <f t="shared" si="8"/>
        <v>Débil</v>
      </c>
      <c r="AC93" s="666"/>
      <c r="AD93" s="667" t="str">
        <f t="shared" si="9"/>
        <v>Débil</v>
      </c>
      <c r="AE93" s="667" t="str">
        <f t="shared" si="10"/>
        <v>0</v>
      </c>
      <c r="AF93" s="669"/>
      <c r="AG93" s="670"/>
      <c r="AH93" s="653"/>
      <c r="AI93" s="610"/>
      <c r="AJ93" s="611"/>
      <c r="AK93" s="611"/>
      <c r="AL93" s="611"/>
      <c r="AM93" s="610"/>
      <c r="AN93" s="652"/>
      <c r="AO93" s="652"/>
      <c r="AP93" s="613"/>
      <c r="AQ93" s="614"/>
      <c r="AR93" s="614"/>
      <c r="AS93" s="615"/>
    </row>
    <row r="94" spans="2:45" s="67" customFormat="1" ht="30" hidden="1" x14ac:dyDescent="0.25">
      <c r="B94" s="629"/>
      <c r="C94" s="423"/>
      <c r="D94" s="594"/>
      <c r="E94" s="594"/>
      <c r="F94" s="657" t="s">
        <v>1016</v>
      </c>
      <c r="G94" s="503"/>
      <c r="H94" s="503"/>
      <c r="I94" s="503"/>
      <c r="J94" s="503"/>
      <c r="K94" s="503"/>
      <c r="L94" s="656" t="s">
        <v>1286</v>
      </c>
      <c r="M94" s="599"/>
      <c r="N94" s="600" t="b">
        <f t="shared" si="0"/>
        <v>0</v>
      </c>
      <c r="O94" s="601"/>
      <c r="P94" s="600" t="b">
        <f t="shared" si="1"/>
        <v>0</v>
      </c>
      <c r="Q94" s="601"/>
      <c r="R94" s="600" t="b">
        <f t="shared" si="2"/>
        <v>0</v>
      </c>
      <c r="S94" s="601"/>
      <c r="T94" s="600" t="b">
        <f t="shared" si="3"/>
        <v>0</v>
      </c>
      <c r="U94" s="601"/>
      <c r="V94" s="600" t="b">
        <f t="shared" si="4"/>
        <v>0</v>
      </c>
      <c r="W94" s="601"/>
      <c r="X94" s="600" t="b">
        <f t="shared" si="5"/>
        <v>0</v>
      </c>
      <c r="Y94" s="601"/>
      <c r="Z94" s="600" t="b">
        <f t="shared" si="6"/>
        <v>0</v>
      </c>
      <c r="AA94" s="602">
        <f t="shared" si="7"/>
        <v>0</v>
      </c>
      <c r="AB94" s="603" t="str">
        <f t="shared" si="8"/>
        <v>Débil</v>
      </c>
      <c r="AC94" s="666"/>
      <c r="AD94" s="667" t="str">
        <f t="shared" si="9"/>
        <v>Débil</v>
      </c>
      <c r="AE94" s="667" t="str">
        <f t="shared" si="10"/>
        <v>0</v>
      </c>
      <c r="AF94" s="669"/>
      <c r="AG94" s="670"/>
      <c r="AH94" s="653"/>
      <c r="AI94" s="610"/>
      <c r="AJ94" s="611"/>
      <c r="AK94" s="611"/>
      <c r="AL94" s="611"/>
      <c r="AM94" s="610"/>
      <c r="AN94" s="652"/>
      <c r="AO94" s="652"/>
      <c r="AP94" s="613"/>
      <c r="AQ94" s="614"/>
      <c r="AR94" s="614"/>
      <c r="AS94" s="615"/>
    </row>
    <row r="95" spans="2:45" s="67" customFormat="1" ht="30" hidden="1" x14ac:dyDescent="0.25">
      <c r="B95" s="629"/>
      <c r="C95" s="423"/>
      <c r="D95" s="594"/>
      <c r="E95" s="594"/>
      <c r="F95" s="657" t="s">
        <v>1017</v>
      </c>
      <c r="G95" s="503"/>
      <c r="H95" s="503"/>
      <c r="I95" s="503"/>
      <c r="J95" s="503"/>
      <c r="K95" s="503"/>
      <c r="L95" s="656" t="s">
        <v>1286</v>
      </c>
      <c r="M95" s="599"/>
      <c r="N95" s="600" t="b">
        <f t="shared" si="0"/>
        <v>0</v>
      </c>
      <c r="O95" s="601"/>
      <c r="P95" s="600" t="b">
        <f t="shared" si="1"/>
        <v>0</v>
      </c>
      <c r="Q95" s="601"/>
      <c r="R95" s="600" t="b">
        <f t="shared" si="2"/>
        <v>0</v>
      </c>
      <c r="S95" s="601"/>
      <c r="T95" s="600" t="b">
        <f t="shared" si="3"/>
        <v>0</v>
      </c>
      <c r="U95" s="601"/>
      <c r="V95" s="600" t="b">
        <f t="shared" si="4"/>
        <v>0</v>
      </c>
      <c r="W95" s="601"/>
      <c r="X95" s="600" t="b">
        <f t="shared" si="5"/>
        <v>0</v>
      </c>
      <c r="Y95" s="601"/>
      <c r="Z95" s="600" t="b">
        <f t="shared" si="6"/>
        <v>0</v>
      </c>
      <c r="AA95" s="602">
        <f t="shared" si="7"/>
        <v>0</v>
      </c>
      <c r="AB95" s="603" t="str">
        <f t="shared" si="8"/>
        <v>Débil</v>
      </c>
      <c r="AC95" s="666"/>
      <c r="AD95" s="667" t="str">
        <f t="shared" si="9"/>
        <v>Débil</v>
      </c>
      <c r="AE95" s="667" t="str">
        <f t="shared" si="10"/>
        <v>0</v>
      </c>
      <c r="AF95" s="669"/>
      <c r="AG95" s="670"/>
      <c r="AH95" s="653"/>
      <c r="AI95" s="610"/>
      <c r="AJ95" s="611"/>
      <c r="AK95" s="611"/>
      <c r="AL95" s="611"/>
      <c r="AM95" s="610"/>
      <c r="AN95" s="652"/>
      <c r="AO95" s="652"/>
      <c r="AP95" s="613"/>
      <c r="AQ95" s="614"/>
      <c r="AR95" s="614"/>
      <c r="AS95" s="615"/>
    </row>
    <row r="96" spans="2:45" s="67" customFormat="1" ht="30" hidden="1" x14ac:dyDescent="0.25">
      <c r="B96" s="629"/>
      <c r="C96" s="423"/>
      <c r="D96" s="594"/>
      <c r="E96" s="594"/>
      <c r="F96" s="657" t="s">
        <v>1018</v>
      </c>
      <c r="G96" s="503"/>
      <c r="H96" s="503"/>
      <c r="I96" s="503"/>
      <c r="J96" s="503"/>
      <c r="K96" s="503"/>
      <c r="L96" s="656" t="s">
        <v>1286</v>
      </c>
      <c r="M96" s="599"/>
      <c r="N96" s="600" t="b">
        <f t="shared" si="0"/>
        <v>0</v>
      </c>
      <c r="O96" s="601"/>
      <c r="P96" s="600" t="b">
        <f t="shared" si="1"/>
        <v>0</v>
      </c>
      <c r="Q96" s="601"/>
      <c r="R96" s="600" t="b">
        <f t="shared" si="2"/>
        <v>0</v>
      </c>
      <c r="S96" s="601"/>
      <c r="T96" s="600" t="b">
        <f t="shared" si="3"/>
        <v>0</v>
      </c>
      <c r="U96" s="601"/>
      <c r="V96" s="600" t="b">
        <f t="shared" si="4"/>
        <v>0</v>
      </c>
      <c r="W96" s="601"/>
      <c r="X96" s="600" t="b">
        <f t="shared" si="5"/>
        <v>0</v>
      </c>
      <c r="Y96" s="601"/>
      <c r="Z96" s="600" t="b">
        <f t="shared" si="6"/>
        <v>0</v>
      </c>
      <c r="AA96" s="602">
        <f t="shared" si="7"/>
        <v>0</v>
      </c>
      <c r="AB96" s="603" t="str">
        <f t="shared" si="8"/>
        <v>Débil</v>
      </c>
      <c r="AC96" s="666"/>
      <c r="AD96" s="667" t="str">
        <f t="shared" si="9"/>
        <v>Débil</v>
      </c>
      <c r="AE96" s="667" t="str">
        <f t="shared" si="10"/>
        <v>0</v>
      </c>
      <c r="AF96" s="669"/>
      <c r="AG96" s="670"/>
      <c r="AH96" s="653"/>
      <c r="AI96" s="610"/>
      <c r="AJ96" s="611"/>
      <c r="AK96" s="611"/>
      <c r="AL96" s="611"/>
      <c r="AM96" s="610"/>
      <c r="AN96" s="652"/>
      <c r="AO96" s="652"/>
      <c r="AP96" s="613"/>
      <c r="AQ96" s="614"/>
      <c r="AR96" s="614"/>
      <c r="AS96" s="615"/>
    </row>
    <row r="97" spans="2:45" s="67" customFormat="1" ht="38.25" hidden="1" x14ac:dyDescent="0.25">
      <c r="B97" s="629"/>
      <c r="C97" s="423"/>
      <c r="D97" s="594"/>
      <c r="E97" s="594"/>
      <c r="F97" s="657" t="s">
        <v>702</v>
      </c>
      <c r="G97" s="671" t="s">
        <v>696</v>
      </c>
      <c r="H97" s="503" t="s">
        <v>697</v>
      </c>
      <c r="I97" s="503" t="s">
        <v>698</v>
      </c>
      <c r="J97" s="503" t="s">
        <v>699</v>
      </c>
      <c r="K97" s="503" t="s">
        <v>700</v>
      </c>
      <c r="L97" s="503" t="s">
        <v>701</v>
      </c>
      <c r="M97" s="599" t="s">
        <v>100</v>
      </c>
      <c r="N97" s="600">
        <f t="shared" si="0"/>
        <v>15</v>
      </c>
      <c r="O97" s="601" t="s">
        <v>106</v>
      </c>
      <c r="P97" s="600">
        <f t="shared" si="1"/>
        <v>15</v>
      </c>
      <c r="Q97" s="601" t="s">
        <v>109</v>
      </c>
      <c r="R97" s="600">
        <f t="shared" si="2"/>
        <v>15</v>
      </c>
      <c r="S97" s="601" t="s">
        <v>113</v>
      </c>
      <c r="T97" s="600">
        <f t="shared" si="3"/>
        <v>10</v>
      </c>
      <c r="U97" s="601" t="s">
        <v>116</v>
      </c>
      <c r="V97" s="600">
        <f t="shared" si="4"/>
        <v>15</v>
      </c>
      <c r="W97" s="601" t="s">
        <v>119</v>
      </c>
      <c r="X97" s="600">
        <f t="shared" si="5"/>
        <v>15</v>
      </c>
      <c r="Y97" s="601" t="s">
        <v>122</v>
      </c>
      <c r="Z97" s="600">
        <f t="shared" si="6"/>
        <v>10</v>
      </c>
      <c r="AA97" s="602">
        <f t="shared" si="7"/>
        <v>95</v>
      </c>
      <c r="AB97" s="603" t="str">
        <f t="shared" si="8"/>
        <v>Moderado</v>
      </c>
      <c r="AC97" s="666" t="s">
        <v>97</v>
      </c>
      <c r="AD97" s="667" t="str">
        <f t="shared" si="9"/>
        <v>Moderado</v>
      </c>
      <c r="AE97" s="667" t="str">
        <f t="shared" si="10"/>
        <v>50</v>
      </c>
      <c r="AF97" s="669"/>
      <c r="AG97" s="670"/>
      <c r="AH97" s="653"/>
      <c r="AI97" s="610"/>
      <c r="AJ97" s="611"/>
      <c r="AK97" s="611"/>
      <c r="AL97" s="611"/>
      <c r="AM97" s="610"/>
      <c r="AN97" s="652"/>
      <c r="AO97" s="652"/>
      <c r="AP97" s="613"/>
      <c r="AQ97" s="614"/>
      <c r="AR97" s="614"/>
      <c r="AS97" s="615"/>
    </row>
    <row r="98" spans="2:45" s="67" customFormat="1" ht="63.75" hidden="1" x14ac:dyDescent="0.25">
      <c r="B98" s="629"/>
      <c r="C98" s="423"/>
      <c r="D98" s="594"/>
      <c r="E98" s="594"/>
      <c r="F98" s="657" t="s">
        <v>757</v>
      </c>
      <c r="G98" s="503" t="s">
        <v>459</v>
      </c>
      <c r="H98" s="628" t="s">
        <v>754</v>
      </c>
      <c r="I98" s="628" t="s">
        <v>755</v>
      </c>
      <c r="J98" s="628" t="s">
        <v>742</v>
      </c>
      <c r="K98" s="628" t="s">
        <v>743</v>
      </c>
      <c r="L98" s="628" t="s">
        <v>756</v>
      </c>
      <c r="M98" s="599" t="s">
        <v>745</v>
      </c>
      <c r="N98" s="600">
        <f t="shared" si="0"/>
        <v>15</v>
      </c>
      <c r="O98" s="601" t="s">
        <v>746</v>
      </c>
      <c r="P98" s="600">
        <f t="shared" si="1"/>
        <v>15</v>
      </c>
      <c r="Q98" s="601" t="s">
        <v>747</v>
      </c>
      <c r="R98" s="600">
        <f t="shared" si="2"/>
        <v>15</v>
      </c>
      <c r="S98" s="601" t="s">
        <v>748</v>
      </c>
      <c r="T98" s="600">
        <f t="shared" si="3"/>
        <v>15</v>
      </c>
      <c r="U98" s="601" t="s">
        <v>749</v>
      </c>
      <c r="V98" s="600">
        <f t="shared" si="4"/>
        <v>15</v>
      </c>
      <c r="W98" s="601" t="s">
        <v>750</v>
      </c>
      <c r="X98" s="600">
        <f t="shared" si="5"/>
        <v>15</v>
      </c>
      <c r="Y98" s="601" t="s">
        <v>751</v>
      </c>
      <c r="Z98" s="600">
        <f t="shared" si="6"/>
        <v>10</v>
      </c>
      <c r="AA98" s="602">
        <f t="shared" si="7"/>
        <v>100</v>
      </c>
      <c r="AB98" s="603" t="str">
        <f t="shared" si="8"/>
        <v>Fuerte</v>
      </c>
      <c r="AC98" s="666" t="s">
        <v>27</v>
      </c>
      <c r="AD98" s="667" t="str">
        <f t="shared" si="9"/>
        <v>Moderado</v>
      </c>
      <c r="AE98" s="667" t="str">
        <f t="shared" si="10"/>
        <v>50</v>
      </c>
      <c r="AF98" s="669"/>
      <c r="AG98" s="670"/>
      <c r="AH98" s="653"/>
      <c r="AI98" s="610"/>
      <c r="AJ98" s="611"/>
      <c r="AK98" s="611"/>
      <c r="AL98" s="611"/>
      <c r="AM98" s="610"/>
      <c r="AN98" s="652"/>
      <c r="AO98" s="652"/>
      <c r="AP98" s="613"/>
      <c r="AQ98" s="614"/>
      <c r="AR98" s="614"/>
      <c r="AS98" s="615"/>
    </row>
    <row r="99" spans="2:45" s="67" customFormat="1" ht="76.5" hidden="1" x14ac:dyDescent="0.25">
      <c r="B99" s="629"/>
      <c r="C99" s="423"/>
      <c r="D99" s="594"/>
      <c r="E99" s="594"/>
      <c r="F99" s="657" t="s">
        <v>1020</v>
      </c>
      <c r="G99" s="672" t="s">
        <v>833</v>
      </c>
      <c r="H99" s="672" t="s">
        <v>793</v>
      </c>
      <c r="I99" s="672" t="s">
        <v>830</v>
      </c>
      <c r="J99" s="672" t="s">
        <v>831</v>
      </c>
      <c r="K99" s="672" t="s">
        <v>795</v>
      </c>
      <c r="L99" s="672" t="s">
        <v>797</v>
      </c>
      <c r="M99" s="599" t="s">
        <v>100</v>
      </c>
      <c r="N99" s="600">
        <f t="shared" ref="N99" si="155">IF(M99="Asignado",15,IF(M99="NO asignado",0))</f>
        <v>15</v>
      </c>
      <c r="O99" s="601" t="s">
        <v>106</v>
      </c>
      <c r="P99" s="600">
        <f t="shared" ref="P99" si="156">IF(O99="Adecuado",15,IF(O99="Inadecuado",0))</f>
        <v>15</v>
      </c>
      <c r="Q99" s="601" t="s">
        <v>109</v>
      </c>
      <c r="R99" s="600">
        <f t="shared" ref="R99" si="157">IF(Q99="Oportuna",15,IF(Q99="Inoportuna",0))</f>
        <v>15</v>
      </c>
      <c r="S99" s="601" t="s">
        <v>112</v>
      </c>
      <c r="T99" s="600">
        <f t="shared" ref="T99" si="158">IF(S99="Prevenir",15,IF(S99="Detectar",10,IF(S99="No es un control",0)))</f>
        <v>15</v>
      </c>
      <c r="U99" s="601" t="s">
        <v>116</v>
      </c>
      <c r="V99" s="600">
        <f t="shared" ref="V99" si="159">IF(U99="Confiable",15,IF(U99="No confiable",0))</f>
        <v>15</v>
      </c>
      <c r="W99" s="601" t="s">
        <v>119</v>
      </c>
      <c r="X99" s="600">
        <f t="shared" ref="X99" si="160">IF(W99="Se investigan oportunamente",15,IF(W99="No se investigan oportunamente",0))</f>
        <v>15</v>
      </c>
      <c r="Y99" s="601" t="s">
        <v>122</v>
      </c>
      <c r="Z99" s="600">
        <f t="shared" si="6"/>
        <v>10</v>
      </c>
      <c r="AA99" s="602">
        <f t="shared" si="7"/>
        <v>100</v>
      </c>
      <c r="AB99" s="603" t="str">
        <f t="shared" si="8"/>
        <v>Fuerte</v>
      </c>
      <c r="AC99" s="666" t="s">
        <v>97</v>
      </c>
      <c r="AD99" s="667" t="str">
        <f t="shared" si="9"/>
        <v>Fuerte</v>
      </c>
      <c r="AE99" s="667" t="str">
        <f t="shared" si="10"/>
        <v>100</v>
      </c>
      <c r="AF99" s="669"/>
      <c r="AG99" s="670"/>
      <c r="AH99" s="653"/>
      <c r="AI99" s="610"/>
      <c r="AJ99" s="611"/>
      <c r="AK99" s="611"/>
      <c r="AL99" s="611"/>
      <c r="AM99" s="610"/>
      <c r="AN99" s="652"/>
      <c r="AO99" s="652"/>
      <c r="AP99" s="613"/>
      <c r="AQ99" s="614"/>
      <c r="AR99" s="614"/>
      <c r="AS99" s="615"/>
    </row>
    <row r="100" spans="2:45" s="67" customFormat="1" ht="30" hidden="1" x14ac:dyDescent="0.25">
      <c r="B100" s="629"/>
      <c r="C100" s="423"/>
      <c r="D100" s="594"/>
      <c r="E100" s="594"/>
      <c r="F100" s="657" t="s">
        <v>1021</v>
      </c>
      <c r="G100" s="671"/>
      <c r="H100" s="503"/>
      <c r="I100" s="503"/>
      <c r="J100" s="503"/>
      <c r="K100" s="503"/>
      <c r="L100" s="656" t="s">
        <v>1286</v>
      </c>
      <c r="M100" s="599"/>
      <c r="N100" s="600" t="b">
        <f t="shared" si="0"/>
        <v>0</v>
      </c>
      <c r="O100" s="601"/>
      <c r="P100" s="600" t="b">
        <f t="shared" si="1"/>
        <v>0</v>
      </c>
      <c r="Q100" s="601"/>
      <c r="R100" s="600" t="b">
        <f t="shared" si="2"/>
        <v>0</v>
      </c>
      <c r="S100" s="601"/>
      <c r="T100" s="600" t="b">
        <f t="shared" si="3"/>
        <v>0</v>
      </c>
      <c r="U100" s="601"/>
      <c r="V100" s="600" t="b">
        <f t="shared" si="4"/>
        <v>0</v>
      </c>
      <c r="W100" s="601"/>
      <c r="X100" s="600" t="b">
        <f t="shared" si="5"/>
        <v>0</v>
      </c>
      <c r="Y100" s="601"/>
      <c r="Z100" s="600" t="b">
        <f t="shared" si="6"/>
        <v>0</v>
      </c>
      <c r="AA100" s="602">
        <f t="shared" si="7"/>
        <v>0</v>
      </c>
      <c r="AB100" s="603" t="str">
        <f t="shared" si="8"/>
        <v>Débil</v>
      </c>
      <c r="AC100" s="666"/>
      <c r="AD100" s="667" t="str">
        <f t="shared" si="9"/>
        <v>Débil</v>
      </c>
      <c r="AE100" s="667" t="str">
        <f t="shared" si="10"/>
        <v>0</v>
      </c>
      <c r="AF100" s="669"/>
      <c r="AG100" s="670"/>
      <c r="AH100" s="653"/>
      <c r="AI100" s="610"/>
      <c r="AJ100" s="611"/>
      <c r="AK100" s="611"/>
      <c r="AL100" s="611"/>
      <c r="AM100" s="610"/>
      <c r="AN100" s="652"/>
      <c r="AO100" s="652"/>
      <c r="AP100" s="613"/>
      <c r="AQ100" s="614"/>
      <c r="AR100" s="614"/>
      <c r="AS100" s="615"/>
    </row>
    <row r="101" spans="2:45" s="67" customFormat="1" ht="30" hidden="1" x14ac:dyDescent="0.25">
      <c r="B101" s="629"/>
      <c r="C101" s="423"/>
      <c r="D101" s="594"/>
      <c r="E101" s="594"/>
      <c r="F101" s="657" t="s">
        <v>1022</v>
      </c>
      <c r="G101" s="671"/>
      <c r="H101" s="503"/>
      <c r="I101" s="503"/>
      <c r="J101" s="503"/>
      <c r="K101" s="503"/>
      <c r="L101" s="656" t="s">
        <v>1286</v>
      </c>
      <c r="M101" s="599"/>
      <c r="N101" s="600" t="b">
        <f t="shared" si="0"/>
        <v>0</v>
      </c>
      <c r="O101" s="601"/>
      <c r="P101" s="600" t="b">
        <f t="shared" si="1"/>
        <v>0</v>
      </c>
      <c r="Q101" s="601"/>
      <c r="R101" s="600" t="b">
        <f t="shared" si="2"/>
        <v>0</v>
      </c>
      <c r="S101" s="601"/>
      <c r="T101" s="600" t="b">
        <f t="shared" si="3"/>
        <v>0</v>
      </c>
      <c r="U101" s="601"/>
      <c r="V101" s="600" t="b">
        <f t="shared" si="4"/>
        <v>0</v>
      </c>
      <c r="W101" s="601"/>
      <c r="X101" s="600" t="b">
        <f t="shared" si="5"/>
        <v>0</v>
      </c>
      <c r="Y101" s="601"/>
      <c r="Z101" s="600" t="b">
        <f t="shared" si="6"/>
        <v>0</v>
      </c>
      <c r="AA101" s="602">
        <f t="shared" si="7"/>
        <v>0</v>
      </c>
      <c r="AB101" s="603" t="str">
        <f t="shared" si="8"/>
        <v>Débil</v>
      </c>
      <c r="AC101" s="666"/>
      <c r="AD101" s="667" t="str">
        <f t="shared" si="9"/>
        <v>Débil</v>
      </c>
      <c r="AE101" s="667" t="str">
        <f t="shared" si="10"/>
        <v>0</v>
      </c>
      <c r="AF101" s="669"/>
      <c r="AG101" s="670"/>
      <c r="AH101" s="653"/>
      <c r="AI101" s="610"/>
      <c r="AJ101" s="611"/>
      <c r="AK101" s="611"/>
      <c r="AL101" s="611"/>
      <c r="AM101" s="610"/>
      <c r="AN101" s="652"/>
      <c r="AO101" s="652"/>
      <c r="AP101" s="613"/>
      <c r="AQ101" s="614"/>
      <c r="AR101" s="614"/>
      <c r="AS101" s="615"/>
    </row>
    <row r="102" spans="2:45" s="67" customFormat="1" ht="30" hidden="1" x14ac:dyDescent="0.25">
      <c r="B102" s="629"/>
      <c r="C102" s="423"/>
      <c r="D102" s="594"/>
      <c r="E102" s="594"/>
      <c r="F102" s="657" t="s">
        <v>1023</v>
      </c>
      <c r="G102" s="671"/>
      <c r="H102" s="503"/>
      <c r="I102" s="503"/>
      <c r="J102" s="503"/>
      <c r="K102" s="503"/>
      <c r="L102" s="656" t="s">
        <v>1286</v>
      </c>
      <c r="M102" s="599"/>
      <c r="N102" s="600" t="b">
        <f t="shared" si="0"/>
        <v>0</v>
      </c>
      <c r="O102" s="601"/>
      <c r="P102" s="600" t="b">
        <f t="shared" si="1"/>
        <v>0</v>
      </c>
      <c r="Q102" s="601"/>
      <c r="R102" s="600" t="b">
        <f t="shared" si="2"/>
        <v>0</v>
      </c>
      <c r="S102" s="601"/>
      <c r="T102" s="600" t="b">
        <f t="shared" si="3"/>
        <v>0</v>
      </c>
      <c r="U102" s="601"/>
      <c r="V102" s="600" t="b">
        <f t="shared" si="4"/>
        <v>0</v>
      </c>
      <c r="W102" s="601"/>
      <c r="X102" s="600" t="b">
        <f t="shared" si="5"/>
        <v>0</v>
      </c>
      <c r="Y102" s="601"/>
      <c r="Z102" s="600" t="b">
        <f t="shared" si="6"/>
        <v>0</v>
      </c>
      <c r="AA102" s="602">
        <f t="shared" si="7"/>
        <v>0</v>
      </c>
      <c r="AB102" s="603" t="str">
        <f t="shared" si="8"/>
        <v>Débil</v>
      </c>
      <c r="AC102" s="666"/>
      <c r="AD102" s="667" t="str">
        <f t="shared" si="9"/>
        <v>Débil</v>
      </c>
      <c r="AE102" s="667" t="str">
        <f t="shared" si="10"/>
        <v>0</v>
      </c>
      <c r="AF102" s="669"/>
      <c r="AG102" s="670"/>
      <c r="AH102" s="653"/>
      <c r="AI102" s="610"/>
      <c r="AJ102" s="611"/>
      <c r="AK102" s="611"/>
      <c r="AL102" s="611"/>
      <c r="AM102" s="610"/>
      <c r="AN102" s="652"/>
      <c r="AO102" s="652"/>
      <c r="AP102" s="613"/>
      <c r="AQ102" s="614"/>
      <c r="AR102" s="614"/>
      <c r="AS102" s="615"/>
    </row>
    <row r="103" spans="2:45" s="67" customFormat="1" ht="38.25" hidden="1" x14ac:dyDescent="0.25">
      <c r="B103" s="629"/>
      <c r="C103" s="423"/>
      <c r="D103" s="594"/>
      <c r="E103" s="594"/>
      <c r="F103" s="628" t="s">
        <v>639</v>
      </c>
      <c r="G103" s="503" t="s">
        <v>703</v>
      </c>
      <c r="H103" s="503" t="s">
        <v>704</v>
      </c>
      <c r="I103" s="503" t="s">
        <v>705</v>
      </c>
      <c r="J103" s="503" t="s">
        <v>706</v>
      </c>
      <c r="K103" s="503" t="s">
        <v>707</v>
      </c>
      <c r="L103" s="503" t="s">
        <v>708</v>
      </c>
      <c r="M103" s="599" t="s">
        <v>100</v>
      </c>
      <c r="N103" s="600">
        <f t="shared" si="0"/>
        <v>15</v>
      </c>
      <c r="O103" s="601" t="s">
        <v>106</v>
      </c>
      <c r="P103" s="600">
        <f t="shared" si="1"/>
        <v>15</v>
      </c>
      <c r="Q103" s="601" t="s">
        <v>109</v>
      </c>
      <c r="R103" s="600">
        <f t="shared" si="2"/>
        <v>15</v>
      </c>
      <c r="S103" s="601" t="s">
        <v>112</v>
      </c>
      <c r="T103" s="600">
        <f t="shared" si="3"/>
        <v>15</v>
      </c>
      <c r="U103" s="601" t="s">
        <v>116</v>
      </c>
      <c r="V103" s="600">
        <f t="shared" si="4"/>
        <v>15</v>
      </c>
      <c r="W103" s="601" t="s">
        <v>119</v>
      </c>
      <c r="X103" s="600">
        <f t="shared" si="5"/>
        <v>15</v>
      </c>
      <c r="Y103" s="601" t="s">
        <v>122</v>
      </c>
      <c r="Z103" s="600">
        <f t="shared" si="6"/>
        <v>10</v>
      </c>
      <c r="AA103" s="602">
        <f t="shared" si="7"/>
        <v>100</v>
      </c>
      <c r="AB103" s="603" t="str">
        <f t="shared" si="8"/>
        <v>Fuerte</v>
      </c>
      <c r="AC103" s="666" t="s">
        <v>97</v>
      </c>
      <c r="AD103" s="667" t="str">
        <f t="shared" si="9"/>
        <v>Fuerte</v>
      </c>
      <c r="AE103" s="667" t="str">
        <f t="shared" si="10"/>
        <v>100</v>
      </c>
      <c r="AF103" s="669"/>
      <c r="AG103" s="670"/>
      <c r="AH103" s="653"/>
      <c r="AI103" s="610"/>
      <c r="AJ103" s="611"/>
      <c r="AK103" s="611"/>
      <c r="AL103" s="611"/>
      <c r="AM103" s="610"/>
      <c r="AN103" s="652"/>
      <c r="AO103" s="652"/>
      <c r="AP103" s="613"/>
      <c r="AQ103" s="614"/>
      <c r="AR103" s="614"/>
      <c r="AS103" s="615"/>
    </row>
    <row r="104" spans="2:45" s="67" customFormat="1" ht="30" hidden="1" x14ac:dyDescent="0.25">
      <c r="B104" s="629"/>
      <c r="C104" s="423"/>
      <c r="D104" s="594"/>
      <c r="E104" s="594"/>
      <c r="F104" s="628" t="s">
        <v>1024</v>
      </c>
      <c r="G104" s="503"/>
      <c r="H104" s="503"/>
      <c r="I104" s="503"/>
      <c r="J104" s="503"/>
      <c r="K104" s="503"/>
      <c r="L104" s="656" t="s">
        <v>1286</v>
      </c>
      <c r="M104" s="599"/>
      <c r="N104" s="600" t="b">
        <f t="shared" si="0"/>
        <v>0</v>
      </c>
      <c r="O104" s="601"/>
      <c r="P104" s="600" t="b">
        <f t="shared" si="1"/>
        <v>0</v>
      </c>
      <c r="Q104" s="601"/>
      <c r="R104" s="600" t="b">
        <f t="shared" si="2"/>
        <v>0</v>
      </c>
      <c r="S104" s="601"/>
      <c r="T104" s="600" t="b">
        <f t="shared" si="3"/>
        <v>0</v>
      </c>
      <c r="U104" s="601"/>
      <c r="V104" s="600" t="b">
        <f t="shared" si="4"/>
        <v>0</v>
      </c>
      <c r="W104" s="601"/>
      <c r="X104" s="600" t="b">
        <f t="shared" si="5"/>
        <v>0</v>
      </c>
      <c r="Y104" s="601"/>
      <c r="Z104" s="600" t="b">
        <f t="shared" si="6"/>
        <v>0</v>
      </c>
      <c r="AA104" s="602">
        <f t="shared" si="7"/>
        <v>0</v>
      </c>
      <c r="AB104" s="603" t="str">
        <f t="shared" si="8"/>
        <v>Débil</v>
      </c>
      <c r="AC104" s="666"/>
      <c r="AD104" s="667" t="str">
        <f t="shared" si="9"/>
        <v>Débil</v>
      </c>
      <c r="AE104" s="667" t="str">
        <f t="shared" si="10"/>
        <v>0</v>
      </c>
      <c r="AF104" s="669"/>
      <c r="AG104" s="670"/>
      <c r="AH104" s="653"/>
      <c r="AI104" s="610"/>
      <c r="AJ104" s="611"/>
      <c r="AK104" s="611"/>
      <c r="AL104" s="611"/>
      <c r="AM104" s="610"/>
      <c r="AN104" s="652"/>
      <c r="AO104" s="652"/>
      <c r="AP104" s="613"/>
      <c r="AQ104" s="614"/>
      <c r="AR104" s="614"/>
      <c r="AS104" s="615"/>
    </row>
    <row r="105" spans="2:45" s="67" customFormat="1" ht="30" hidden="1" x14ac:dyDescent="0.25">
      <c r="B105" s="629"/>
      <c r="C105" s="423"/>
      <c r="D105" s="594"/>
      <c r="E105" s="594"/>
      <c r="F105" s="628" t="s">
        <v>1025</v>
      </c>
      <c r="G105" s="503"/>
      <c r="H105" s="503"/>
      <c r="I105" s="503"/>
      <c r="J105" s="503"/>
      <c r="K105" s="503"/>
      <c r="L105" s="656" t="s">
        <v>1286</v>
      </c>
      <c r="M105" s="599"/>
      <c r="N105" s="600" t="b">
        <f t="shared" si="0"/>
        <v>0</v>
      </c>
      <c r="O105" s="601"/>
      <c r="P105" s="600" t="b">
        <f t="shared" si="1"/>
        <v>0</v>
      </c>
      <c r="Q105" s="601"/>
      <c r="R105" s="600" t="b">
        <f t="shared" si="2"/>
        <v>0</v>
      </c>
      <c r="S105" s="601"/>
      <c r="T105" s="600" t="b">
        <f t="shared" si="3"/>
        <v>0</v>
      </c>
      <c r="U105" s="601"/>
      <c r="V105" s="600" t="b">
        <f t="shared" si="4"/>
        <v>0</v>
      </c>
      <c r="W105" s="601"/>
      <c r="X105" s="600" t="b">
        <f t="shared" si="5"/>
        <v>0</v>
      </c>
      <c r="Y105" s="601"/>
      <c r="Z105" s="600" t="b">
        <f t="shared" si="6"/>
        <v>0</v>
      </c>
      <c r="AA105" s="602">
        <f t="shared" si="7"/>
        <v>0</v>
      </c>
      <c r="AB105" s="603" t="str">
        <f t="shared" si="8"/>
        <v>Débil</v>
      </c>
      <c r="AC105" s="666"/>
      <c r="AD105" s="667" t="str">
        <f t="shared" si="9"/>
        <v>Débil</v>
      </c>
      <c r="AE105" s="667" t="str">
        <f t="shared" si="10"/>
        <v>0</v>
      </c>
      <c r="AF105" s="669"/>
      <c r="AG105" s="670"/>
      <c r="AH105" s="653"/>
      <c r="AI105" s="610"/>
      <c r="AJ105" s="611"/>
      <c r="AK105" s="611"/>
      <c r="AL105" s="611"/>
      <c r="AM105" s="610"/>
      <c r="AN105" s="652"/>
      <c r="AO105" s="652"/>
      <c r="AP105" s="613"/>
      <c r="AQ105" s="614"/>
      <c r="AR105" s="614"/>
      <c r="AS105" s="615"/>
    </row>
    <row r="106" spans="2:45" s="67" customFormat="1" ht="59.25" hidden="1" customHeight="1" x14ac:dyDescent="0.25">
      <c r="B106" s="629"/>
      <c r="C106" s="423"/>
      <c r="D106" s="594"/>
      <c r="E106" s="594"/>
      <c r="F106" s="657" t="s">
        <v>714</v>
      </c>
      <c r="G106" s="503" t="s">
        <v>459</v>
      </c>
      <c r="H106" s="503" t="s">
        <v>709</v>
      </c>
      <c r="I106" s="503" t="s">
        <v>710</v>
      </c>
      <c r="J106" s="503" t="s">
        <v>711</v>
      </c>
      <c r="K106" s="503" t="s">
        <v>712</v>
      </c>
      <c r="L106" s="503" t="s">
        <v>713</v>
      </c>
      <c r="M106" s="599" t="s">
        <v>100</v>
      </c>
      <c r="N106" s="600">
        <f t="shared" si="0"/>
        <v>15</v>
      </c>
      <c r="O106" s="601" t="s">
        <v>106</v>
      </c>
      <c r="P106" s="600">
        <f t="shared" si="1"/>
        <v>15</v>
      </c>
      <c r="Q106" s="601" t="s">
        <v>109</v>
      </c>
      <c r="R106" s="600">
        <f t="shared" si="2"/>
        <v>15</v>
      </c>
      <c r="S106" s="601" t="s">
        <v>112</v>
      </c>
      <c r="T106" s="600">
        <f t="shared" si="3"/>
        <v>15</v>
      </c>
      <c r="U106" s="601" t="s">
        <v>116</v>
      </c>
      <c r="V106" s="600">
        <f t="shared" si="4"/>
        <v>15</v>
      </c>
      <c r="W106" s="601" t="s">
        <v>119</v>
      </c>
      <c r="X106" s="600">
        <f t="shared" si="5"/>
        <v>15</v>
      </c>
      <c r="Y106" s="601" t="s">
        <v>122</v>
      </c>
      <c r="Z106" s="600">
        <f t="shared" si="6"/>
        <v>10</v>
      </c>
      <c r="AA106" s="602">
        <f t="shared" si="7"/>
        <v>100</v>
      </c>
      <c r="AB106" s="603" t="str">
        <f t="shared" si="8"/>
        <v>Fuerte</v>
      </c>
      <c r="AC106" s="666" t="s">
        <v>97</v>
      </c>
      <c r="AD106" s="667" t="str">
        <f t="shared" si="9"/>
        <v>Fuerte</v>
      </c>
      <c r="AE106" s="667" t="str">
        <f t="shared" si="10"/>
        <v>100</v>
      </c>
      <c r="AF106" s="669"/>
      <c r="AG106" s="670"/>
      <c r="AH106" s="653"/>
      <c r="AI106" s="610"/>
      <c r="AJ106" s="611"/>
      <c r="AK106" s="611"/>
      <c r="AL106" s="611"/>
      <c r="AM106" s="610"/>
      <c r="AN106" s="652"/>
      <c r="AO106" s="652"/>
      <c r="AP106" s="613"/>
      <c r="AQ106" s="614"/>
      <c r="AR106" s="614"/>
      <c r="AS106" s="615"/>
    </row>
    <row r="107" spans="2:45" s="67" customFormat="1" ht="30" hidden="1" x14ac:dyDescent="0.25">
      <c r="B107" s="629"/>
      <c r="C107" s="423"/>
      <c r="D107" s="594"/>
      <c r="E107" s="594"/>
      <c r="F107" s="657" t="s">
        <v>1026</v>
      </c>
      <c r="G107" s="503"/>
      <c r="H107" s="503"/>
      <c r="I107" s="503"/>
      <c r="J107" s="503"/>
      <c r="K107" s="503"/>
      <c r="L107" s="656" t="s">
        <v>1286</v>
      </c>
      <c r="M107" s="599"/>
      <c r="N107" s="600" t="b">
        <f t="shared" si="0"/>
        <v>0</v>
      </c>
      <c r="O107" s="601"/>
      <c r="P107" s="600" t="b">
        <f t="shared" si="1"/>
        <v>0</v>
      </c>
      <c r="Q107" s="601"/>
      <c r="R107" s="600" t="b">
        <f t="shared" si="2"/>
        <v>0</v>
      </c>
      <c r="S107" s="601"/>
      <c r="T107" s="600" t="b">
        <f t="shared" si="3"/>
        <v>0</v>
      </c>
      <c r="U107" s="601"/>
      <c r="V107" s="600" t="b">
        <f t="shared" si="4"/>
        <v>0</v>
      </c>
      <c r="W107" s="601"/>
      <c r="X107" s="600" t="b">
        <f t="shared" si="5"/>
        <v>0</v>
      </c>
      <c r="Y107" s="601"/>
      <c r="Z107" s="600" t="b">
        <f t="shared" si="6"/>
        <v>0</v>
      </c>
      <c r="AA107" s="602">
        <f t="shared" si="7"/>
        <v>0</v>
      </c>
      <c r="AB107" s="603" t="str">
        <f t="shared" si="8"/>
        <v>Débil</v>
      </c>
      <c r="AC107" s="666"/>
      <c r="AD107" s="667" t="str">
        <f t="shared" si="9"/>
        <v>Débil</v>
      </c>
      <c r="AE107" s="667" t="str">
        <f t="shared" si="10"/>
        <v>0</v>
      </c>
      <c r="AF107" s="669"/>
      <c r="AG107" s="670"/>
      <c r="AH107" s="653"/>
      <c r="AI107" s="610"/>
      <c r="AJ107" s="611"/>
      <c r="AK107" s="611"/>
      <c r="AL107" s="611"/>
      <c r="AM107" s="610"/>
      <c r="AN107" s="652"/>
      <c r="AO107" s="652"/>
      <c r="AP107" s="613"/>
      <c r="AQ107" s="614"/>
      <c r="AR107" s="614"/>
      <c r="AS107" s="615"/>
    </row>
    <row r="108" spans="2:45" s="67" customFormat="1" ht="51" hidden="1" x14ac:dyDescent="0.25">
      <c r="B108" s="629"/>
      <c r="C108" s="423"/>
      <c r="D108" s="594"/>
      <c r="E108" s="594"/>
      <c r="F108" s="628" t="s">
        <v>645</v>
      </c>
      <c r="G108" s="503" t="s">
        <v>469</v>
      </c>
      <c r="H108" s="503" t="s">
        <v>715</v>
      </c>
      <c r="I108" s="503" t="s">
        <v>716</v>
      </c>
      <c r="J108" s="503" t="s">
        <v>717</v>
      </c>
      <c r="K108" s="503" t="s">
        <v>718</v>
      </c>
      <c r="L108" s="503" t="s">
        <v>719</v>
      </c>
      <c r="M108" s="599" t="s">
        <v>100</v>
      </c>
      <c r="N108" s="600">
        <f t="shared" si="0"/>
        <v>15</v>
      </c>
      <c r="O108" s="601" t="s">
        <v>106</v>
      </c>
      <c r="P108" s="600">
        <f t="shared" si="1"/>
        <v>15</v>
      </c>
      <c r="Q108" s="601" t="s">
        <v>109</v>
      </c>
      <c r="R108" s="600">
        <f t="shared" si="2"/>
        <v>15</v>
      </c>
      <c r="S108" s="601" t="s">
        <v>112</v>
      </c>
      <c r="T108" s="600">
        <f t="shared" si="3"/>
        <v>15</v>
      </c>
      <c r="U108" s="601" t="s">
        <v>116</v>
      </c>
      <c r="V108" s="600">
        <f t="shared" si="4"/>
        <v>15</v>
      </c>
      <c r="W108" s="601" t="s">
        <v>119</v>
      </c>
      <c r="X108" s="600">
        <f t="shared" si="5"/>
        <v>15</v>
      </c>
      <c r="Y108" s="601" t="s">
        <v>122</v>
      </c>
      <c r="Z108" s="600">
        <f t="shared" si="6"/>
        <v>10</v>
      </c>
      <c r="AA108" s="602">
        <f t="shared" si="7"/>
        <v>100</v>
      </c>
      <c r="AB108" s="603" t="str">
        <f t="shared" si="8"/>
        <v>Fuerte</v>
      </c>
      <c r="AC108" s="666" t="s">
        <v>97</v>
      </c>
      <c r="AD108" s="667" t="str">
        <f t="shared" si="9"/>
        <v>Fuerte</v>
      </c>
      <c r="AE108" s="667" t="str">
        <f t="shared" si="10"/>
        <v>100</v>
      </c>
      <c r="AF108" s="669"/>
      <c r="AG108" s="670"/>
      <c r="AH108" s="653"/>
      <c r="AI108" s="610"/>
      <c r="AJ108" s="611"/>
      <c r="AK108" s="611"/>
      <c r="AL108" s="611"/>
      <c r="AM108" s="610"/>
      <c r="AN108" s="652"/>
      <c r="AO108" s="652"/>
      <c r="AP108" s="613"/>
      <c r="AQ108" s="614"/>
      <c r="AR108" s="614"/>
      <c r="AS108" s="615"/>
    </row>
    <row r="109" spans="2:45" s="67" customFormat="1" ht="30" hidden="1" x14ac:dyDescent="0.25">
      <c r="B109" s="629"/>
      <c r="C109" s="423"/>
      <c r="D109" s="594"/>
      <c r="E109" s="594"/>
      <c r="F109" s="628" t="s">
        <v>1027</v>
      </c>
      <c r="G109" s="673"/>
      <c r="H109" s="503"/>
      <c r="I109" s="503"/>
      <c r="J109" s="503"/>
      <c r="K109" s="503"/>
      <c r="L109" s="656" t="s">
        <v>1286</v>
      </c>
      <c r="M109" s="599"/>
      <c r="N109" s="600" t="b">
        <f t="shared" si="0"/>
        <v>0</v>
      </c>
      <c r="O109" s="601"/>
      <c r="P109" s="600" t="b">
        <f t="shared" si="1"/>
        <v>0</v>
      </c>
      <c r="Q109" s="601"/>
      <c r="R109" s="600" t="b">
        <f t="shared" si="2"/>
        <v>0</v>
      </c>
      <c r="S109" s="601"/>
      <c r="T109" s="600" t="b">
        <f t="shared" si="3"/>
        <v>0</v>
      </c>
      <c r="U109" s="601"/>
      <c r="V109" s="600" t="b">
        <f t="shared" si="4"/>
        <v>0</v>
      </c>
      <c r="W109" s="601"/>
      <c r="X109" s="600" t="b">
        <f t="shared" si="5"/>
        <v>0</v>
      </c>
      <c r="Y109" s="601"/>
      <c r="Z109" s="600" t="b">
        <f t="shared" si="6"/>
        <v>0</v>
      </c>
      <c r="AA109" s="602">
        <f t="shared" si="7"/>
        <v>0</v>
      </c>
      <c r="AB109" s="603" t="str">
        <f t="shared" si="8"/>
        <v>Débil</v>
      </c>
      <c r="AC109" s="666"/>
      <c r="AD109" s="667" t="str">
        <f t="shared" si="9"/>
        <v>Débil</v>
      </c>
      <c r="AE109" s="667" t="str">
        <f t="shared" si="10"/>
        <v>0</v>
      </c>
      <c r="AF109" s="669"/>
      <c r="AG109" s="670"/>
      <c r="AH109" s="653"/>
      <c r="AI109" s="610"/>
      <c r="AJ109" s="611"/>
      <c r="AK109" s="611"/>
      <c r="AL109" s="611"/>
      <c r="AM109" s="610"/>
      <c r="AN109" s="652"/>
      <c r="AO109" s="652"/>
      <c r="AP109" s="613"/>
      <c r="AQ109" s="614"/>
      <c r="AR109" s="614"/>
      <c r="AS109" s="615"/>
    </row>
    <row r="110" spans="2:45" s="67" customFormat="1" ht="38.25" hidden="1" x14ac:dyDescent="0.25">
      <c r="B110" s="629"/>
      <c r="C110" s="423"/>
      <c r="D110" s="594"/>
      <c r="E110" s="594"/>
      <c r="F110" s="657" t="s">
        <v>1028</v>
      </c>
      <c r="G110" s="503" t="s">
        <v>833</v>
      </c>
      <c r="H110" s="503" t="s">
        <v>793</v>
      </c>
      <c r="I110" s="503" t="s">
        <v>794</v>
      </c>
      <c r="J110" s="503" t="s">
        <v>649</v>
      </c>
      <c r="K110" s="671" t="s">
        <v>743</v>
      </c>
      <c r="L110" s="671" t="s">
        <v>824</v>
      </c>
      <c r="M110" s="599" t="s">
        <v>100</v>
      </c>
      <c r="N110" s="600">
        <f t="shared" si="0"/>
        <v>15</v>
      </c>
      <c r="O110" s="601" t="s">
        <v>106</v>
      </c>
      <c r="P110" s="600">
        <f t="shared" si="1"/>
        <v>15</v>
      </c>
      <c r="Q110" s="601" t="s">
        <v>109</v>
      </c>
      <c r="R110" s="600">
        <f t="shared" si="2"/>
        <v>15</v>
      </c>
      <c r="S110" s="601" t="s">
        <v>112</v>
      </c>
      <c r="T110" s="600">
        <f t="shared" si="3"/>
        <v>15</v>
      </c>
      <c r="U110" s="601" t="s">
        <v>116</v>
      </c>
      <c r="V110" s="600">
        <f t="shared" si="4"/>
        <v>15</v>
      </c>
      <c r="W110" s="601" t="s">
        <v>119</v>
      </c>
      <c r="X110" s="600">
        <f t="shared" si="5"/>
        <v>15</v>
      </c>
      <c r="Y110" s="601" t="s">
        <v>122</v>
      </c>
      <c r="Z110" s="600">
        <f t="shared" si="6"/>
        <v>10</v>
      </c>
      <c r="AA110" s="602">
        <f t="shared" si="7"/>
        <v>100</v>
      </c>
      <c r="AB110" s="603" t="str">
        <f t="shared" si="8"/>
        <v>Fuerte</v>
      </c>
      <c r="AC110" s="666" t="s">
        <v>97</v>
      </c>
      <c r="AD110" s="667" t="str">
        <f t="shared" si="9"/>
        <v>Fuerte</v>
      </c>
      <c r="AE110" s="667" t="str">
        <f t="shared" si="10"/>
        <v>100</v>
      </c>
      <c r="AF110" s="669"/>
      <c r="AG110" s="670"/>
      <c r="AH110" s="653"/>
      <c r="AI110" s="610"/>
      <c r="AJ110" s="611"/>
      <c r="AK110" s="611"/>
      <c r="AL110" s="611"/>
      <c r="AM110" s="610"/>
      <c r="AN110" s="652"/>
      <c r="AO110" s="652"/>
      <c r="AP110" s="613"/>
      <c r="AQ110" s="614"/>
      <c r="AR110" s="614"/>
      <c r="AS110" s="615"/>
    </row>
    <row r="111" spans="2:45" s="67" customFormat="1" ht="30" hidden="1" x14ac:dyDescent="0.25">
      <c r="B111" s="629"/>
      <c r="C111" s="423"/>
      <c r="D111" s="594"/>
      <c r="E111" s="594"/>
      <c r="F111" s="628" t="s">
        <v>1029</v>
      </c>
      <c r="G111" s="673"/>
      <c r="H111" s="503"/>
      <c r="I111" s="503"/>
      <c r="J111" s="503"/>
      <c r="K111" s="503"/>
      <c r="L111" s="656" t="s">
        <v>1286</v>
      </c>
      <c r="M111" s="599"/>
      <c r="N111" s="600" t="b">
        <f t="shared" si="0"/>
        <v>0</v>
      </c>
      <c r="O111" s="601"/>
      <c r="P111" s="600" t="b">
        <f t="shared" si="1"/>
        <v>0</v>
      </c>
      <c r="Q111" s="601"/>
      <c r="R111" s="600" t="b">
        <f t="shared" si="2"/>
        <v>0</v>
      </c>
      <c r="S111" s="601"/>
      <c r="T111" s="600" t="b">
        <f t="shared" si="3"/>
        <v>0</v>
      </c>
      <c r="U111" s="601"/>
      <c r="V111" s="600" t="b">
        <f t="shared" si="4"/>
        <v>0</v>
      </c>
      <c r="W111" s="601"/>
      <c r="X111" s="600" t="b">
        <f t="shared" si="5"/>
        <v>0</v>
      </c>
      <c r="Y111" s="601"/>
      <c r="Z111" s="600" t="b">
        <f t="shared" si="6"/>
        <v>0</v>
      </c>
      <c r="AA111" s="602">
        <f t="shared" si="7"/>
        <v>0</v>
      </c>
      <c r="AB111" s="603" t="str">
        <f t="shared" si="8"/>
        <v>Débil</v>
      </c>
      <c r="AC111" s="666"/>
      <c r="AD111" s="667" t="str">
        <f t="shared" si="9"/>
        <v>Débil</v>
      </c>
      <c r="AE111" s="667" t="str">
        <f t="shared" si="10"/>
        <v>0</v>
      </c>
      <c r="AF111" s="669"/>
      <c r="AG111" s="670"/>
      <c r="AH111" s="653"/>
      <c r="AI111" s="610"/>
      <c r="AJ111" s="611"/>
      <c r="AK111" s="611"/>
      <c r="AL111" s="611"/>
      <c r="AM111" s="610"/>
      <c r="AN111" s="652"/>
      <c r="AO111" s="652"/>
      <c r="AP111" s="613"/>
      <c r="AQ111" s="614"/>
      <c r="AR111" s="614"/>
      <c r="AS111" s="615"/>
    </row>
    <row r="112" spans="2:45" s="67" customFormat="1" ht="30" hidden="1" x14ac:dyDescent="0.25">
      <c r="B112" s="629"/>
      <c r="C112" s="423"/>
      <c r="D112" s="594"/>
      <c r="E112" s="594"/>
      <c r="F112" s="628" t="s">
        <v>1030</v>
      </c>
      <c r="G112" s="673"/>
      <c r="H112" s="503"/>
      <c r="I112" s="503"/>
      <c r="J112" s="503"/>
      <c r="K112" s="503"/>
      <c r="L112" s="664" t="s">
        <v>1144</v>
      </c>
      <c r="M112" s="599"/>
      <c r="N112" s="600" t="b">
        <f t="shared" si="0"/>
        <v>0</v>
      </c>
      <c r="O112" s="601"/>
      <c r="P112" s="600" t="b">
        <f t="shared" si="1"/>
        <v>0</v>
      </c>
      <c r="Q112" s="601"/>
      <c r="R112" s="600" t="b">
        <f t="shared" si="2"/>
        <v>0</v>
      </c>
      <c r="S112" s="601"/>
      <c r="T112" s="600" t="b">
        <f t="shared" si="3"/>
        <v>0</v>
      </c>
      <c r="U112" s="601"/>
      <c r="V112" s="600" t="b">
        <f t="shared" si="4"/>
        <v>0</v>
      </c>
      <c r="W112" s="601"/>
      <c r="X112" s="600" t="b">
        <f t="shared" si="5"/>
        <v>0</v>
      </c>
      <c r="Y112" s="601"/>
      <c r="Z112" s="600" t="b">
        <f t="shared" si="6"/>
        <v>0</v>
      </c>
      <c r="AA112" s="602">
        <f t="shared" si="7"/>
        <v>0</v>
      </c>
      <c r="AB112" s="603" t="str">
        <f t="shared" si="8"/>
        <v>Débil</v>
      </c>
      <c r="AC112" s="666"/>
      <c r="AD112" s="667" t="str">
        <f t="shared" si="9"/>
        <v>Débil</v>
      </c>
      <c r="AE112" s="667" t="str">
        <f t="shared" si="10"/>
        <v>0</v>
      </c>
      <c r="AF112" s="669"/>
      <c r="AG112" s="670"/>
      <c r="AH112" s="653"/>
      <c r="AI112" s="610"/>
      <c r="AJ112" s="611"/>
      <c r="AK112" s="611"/>
      <c r="AL112" s="611"/>
      <c r="AM112" s="610"/>
      <c r="AN112" s="652"/>
      <c r="AO112" s="652"/>
      <c r="AP112" s="613"/>
      <c r="AQ112" s="614"/>
      <c r="AR112" s="614"/>
      <c r="AS112" s="615"/>
    </row>
    <row r="113" spans="2:45" s="67" customFormat="1" ht="30" hidden="1" x14ac:dyDescent="0.25">
      <c r="B113" s="629"/>
      <c r="C113" s="423"/>
      <c r="D113" s="594"/>
      <c r="E113" s="594"/>
      <c r="F113" s="628" t="s">
        <v>1031</v>
      </c>
      <c r="G113" s="673"/>
      <c r="H113" s="503"/>
      <c r="I113" s="503"/>
      <c r="J113" s="503"/>
      <c r="K113" s="503"/>
      <c r="L113" s="656" t="s">
        <v>1286</v>
      </c>
      <c r="M113" s="599"/>
      <c r="N113" s="600" t="b">
        <f t="shared" si="0"/>
        <v>0</v>
      </c>
      <c r="O113" s="601"/>
      <c r="P113" s="600" t="b">
        <f t="shared" si="1"/>
        <v>0</v>
      </c>
      <c r="Q113" s="601"/>
      <c r="R113" s="600" t="b">
        <f t="shared" si="2"/>
        <v>0</v>
      </c>
      <c r="S113" s="601"/>
      <c r="T113" s="600" t="b">
        <f t="shared" si="3"/>
        <v>0</v>
      </c>
      <c r="U113" s="601"/>
      <c r="V113" s="600" t="b">
        <f t="shared" si="4"/>
        <v>0</v>
      </c>
      <c r="W113" s="601"/>
      <c r="X113" s="600" t="b">
        <f t="shared" si="5"/>
        <v>0</v>
      </c>
      <c r="Y113" s="601"/>
      <c r="Z113" s="600" t="b">
        <f t="shared" si="6"/>
        <v>0</v>
      </c>
      <c r="AA113" s="602">
        <f t="shared" si="7"/>
        <v>0</v>
      </c>
      <c r="AB113" s="603" t="str">
        <f t="shared" si="8"/>
        <v>Débil</v>
      </c>
      <c r="AC113" s="666"/>
      <c r="AD113" s="667" t="str">
        <f t="shared" si="9"/>
        <v>Débil</v>
      </c>
      <c r="AE113" s="667" t="str">
        <f t="shared" si="10"/>
        <v>0</v>
      </c>
      <c r="AF113" s="669"/>
      <c r="AG113" s="670"/>
      <c r="AH113" s="653"/>
      <c r="AI113" s="610"/>
      <c r="AJ113" s="611"/>
      <c r="AK113" s="611"/>
      <c r="AL113" s="611"/>
      <c r="AM113" s="610"/>
      <c r="AN113" s="652"/>
      <c r="AO113" s="652"/>
      <c r="AP113" s="613"/>
      <c r="AQ113" s="614"/>
      <c r="AR113" s="614"/>
      <c r="AS113" s="615"/>
    </row>
    <row r="114" spans="2:45" s="67" customFormat="1" ht="30" hidden="1" x14ac:dyDescent="0.25">
      <c r="B114" s="629"/>
      <c r="C114" s="423"/>
      <c r="D114" s="594"/>
      <c r="E114" s="594"/>
      <c r="F114" s="628" t="s">
        <v>1032</v>
      </c>
      <c r="G114" s="673"/>
      <c r="H114" s="503"/>
      <c r="I114" s="503"/>
      <c r="J114" s="503"/>
      <c r="K114" s="503"/>
      <c r="L114" s="664" t="s">
        <v>1144</v>
      </c>
      <c r="M114" s="599"/>
      <c r="N114" s="600" t="b">
        <f t="shared" si="0"/>
        <v>0</v>
      </c>
      <c r="O114" s="601"/>
      <c r="P114" s="600" t="b">
        <f t="shared" si="1"/>
        <v>0</v>
      </c>
      <c r="Q114" s="601"/>
      <c r="R114" s="600" t="b">
        <f t="shared" si="2"/>
        <v>0</v>
      </c>
      <c r="S114" s="601"/>
      <c r="T114" s="600" t="b">
        <f t="shared" si="3"/>
        <v>0</v>
      </c>
      <c r="U114" s="601"/>
      <c r="V114" s="600" t="b">
        <f t="shared" si="4"/>
        <v>0</v>
      </c>
      <c r="W114" s="601"/>
      <c r="X114" s="600" t="b">
        <f t="shared" si="5"/>
        <v>0</v>
      </c>
      <c r="Y114" s="601"/>
      <c r="Z114" s="600" t="b">
        <f t="shared" si="6"/>
        <v>0</v>
      </c>
      <c r="AA114" s="602">
        <f t="shared" si="7"/>
        <v>0</v>
      </c>
      <c r="AB114" s="603" t="str">
        <f t="shared" si="8"/>
        <v>Débil</v>
      </c>
      <c r="AC114" s="666"/>
      <c r="AD114" s="667" t="str">
        <f t="shared" si="9"/>
        <v>Débil</v>
      </c>
      <c r="AE114" s="667" t="str">
        <f t="shared" si="10"/>
        <v>0</v>
      </c>
      <c r="AF114" s="669"/>
      <c r="AG114" s="670"/>
      <c r="AH114" s="653"/>
      <c r="AI114" s="610"/>
      <c r="AJ114" s="611"/>
      <c r="AK114" s="611"/>
      <c r="AL114" s="611"/>
      <c r="AM114" s="610"/>
      <c r="AN114" s="652"/>
      <c r="AO114" s="652"/>
      <c r="AP114" s="613"/>
      <c r="AQ114" s="614"/>
      <c r="AR114" s="614"/>
      <c r="AS114" s="615"/>
    </row>
    <row r="115" spans="2:45" s="67" customFormat="1" ht="30" hidden="1" x14ac:dyDescent="0.25">
      <c r="B115" s="629"/>
      <c r="C115" s="423"/>
      <c r="D115" s="594"/>
      <c r="E115" s="594"/>
      <c r="F115" s="628" t="s">
        <v>1033</v>
      </c>
      <c r="G115" s="673"/>
      <c r="H115" s="503"/>
      <c r="I115" s="503"/>
      <c r="J115" s="503"/>
      <c r="K115" s="503"/>
      <c r="L115" s="664" t="s">
        <v>1144</v>
      </c>
      <c r="M115" s="599"/>
      <c r="N115" s="600" t="b">
        <f t="shared" si="0"/>
        <v>0</v>
      </c>
      <c r="O115" s="601"/>
      <c r="P115" s="600" t="b">
        <f t="shared" si="1"/>
        <v>0</v>
      </c>
      <c r="Q115" s="601"/>
      <c r="R115" s="600" t="b">
        <f t="shared" si="2"/>
        <v>0</v>
      </c>
      <c r="S115" s="601"/>
      <c r="T115" s="600" t="b">
        <f t="shared" si="3"/>
        <v>0</v>
      </c>
      <c r="U115" s="601"/>
      <c r="V115" s="600" t="b">
        <f t="shared" si="4"/>
        <v>0</v>
      </c>
      <c r="W115" s="601"/>
      <c r="X115" s="600" t="b">
        <f t="shared" si="5"/>
        <v>0</v>
      </c>
      <c r="Y115" s="601"/>
      <c r="Z115" s="600" t="b">
        <f t="shared" si="6"/>
        <v>0</v>
      </c>
      <c r="AA115" s="602">
        <f t="shared" si="7"/>
        <v>0</v>
      </c>
      <c r="AB115" s="603" t="str">
        <f t="shared" si="8"/>
        <v>Débil</v>
      </c>
      <c r="AC115" s="666"/>
      <c r="AD115" s="667" t="str">
        <f t="shared" si="9"/>
        <v>Débil</v>
      </c>
      <c r="AE115" s="667" t="str">
        <f t="shared" si="10"/>
        <v>0</v>
      </c>
      <c r="AF115" s="669"/>
      <c r="AG115" s="670"/>
      <c r="AH115" s="653"/>
      <c r="AI115" s="610"/>
      <c r="AJ115" s="611"/>
      <c r="AK115" s="611"/>
      <c r="AL115" s="611"/>
      <c r="AM115" s="610"/>
      <c r="AN115" s="652"/>
      <c r="AO115" s="652"/>
      <c r="AP115" s="613"/>
      <c r="AQ115" s="614"/>
      <c r="AR115" s="614"/>
      <c r="AS115" s="615"/>
    </row>
    <row r="116" spans="2:45" s="67" customFormat="1" ht="51" hidden="1" x14ac:dyDescent="0.25">
      <c r="B116" s="629"/>
      <c r="C116" s="423"/>
      <c r="D116" s="594"/>
      <c r="E116" s="594"/>
      <c r="F116" s="628" t="s">
        <v>730</v>
      </c>
      <c r="G116" s="673" t="s">
        <v>753</v>
      </c>
      <c r="H116" s="671" t="s">
        <v>720</v>
      </c>
      <c r="I116" s="503" t="s">
        <v>721</v>
      </c>
      <c r="J116" s="503" t="s">
        <v>722</v>
      </c>
      <c r="K116" s="503" t="s">
        <v>723</v>
      </c>
      <c r="L116" s="503" t="s">
        <v>724</v>
      </c>
      <c r="M116" s="599" t="s">
        <v>100</v>
      </c>
      <c r="N116" s="600">
        <f t="shared" si="0"/>
        <v>15</v>
      </c>
      <c r="O116" s="601" t="s">
        <v>106</v>
      </c>
      <c r="P116" s="600">
        <f t="shared" si="1"/>
        <v>15</v>
      </c>
      <c r="Q116" s="601" t="s">
        <v>109</v>
      </c>
      <c r="R116" s="600">
        <f t="shared" si="2"/>
        <v>15</v>
      </c>
      <c r="S116" s="601" t="s">
        <v>112</v>
      </c>
      <c r="T116" s="600">
        <f t="shared" si="3"/>
        <v>15</v>
      </c>
      <c r="U116" s="601" t="s">
        <v>116</v>
      </c>
      <c r="V116" s="600">
        <f t="shared" si="4"/>
        <v>15</v>
      </c>
      <c r="W116" s="601" t="s">
        <v>119</v>
      </c>
      <c r="X116" s="600">
        <f t="shared" si="5"/>
        <v>15</v>
      </c>
      <c r="Y116" s="601" t="s">
        <v>122</v>
      </c>
      <c r="Z116" s="600">
        <f t="shared" si="6"/>
        <v>10</v>
      </c>
      <c r="AA116" s="602">
        <f t="shared" si="7"/>
        <v>100</v>
      </c>
      <c r="AB116" s="603" t="str">
        <f t="shared" si="8"/>
        <v>Fuerte</v>
      </c>
      <c r="AC116" s="666" t="s">
        <v>97</v>
      </c>
      <c r="AD116" s="667" t="str">
        <f t="shared" si="9"/>
        <v>Fuerte</v>
      </c>
      <c r="AE116" s="667" t="str">
        <f t="shared" si="10"/>
        <v>100</v>
      </c>
      <c r="AF116" s="669"/>
      <c r="AG116" s="670"/>
      <c r="AH116" s="653"/>
      <c r="AI116" s="610"/>
      <c r="AJ116" s="611"/>
      <c r="AK116" s="611"/>
      <c r="AL116" s="611"/>
      <c r="AM116" s="610"/>
      <c r="AN116" s="652"/>
      <c r="AO116" s="652"/>
      <c r="AP116" s="613"/>
      <c r="AQ116" s="614"/>
      <c r="AR116" s="614"/>
      <c r="AS116" s="615"/>
    </row>
    <row r="117" spans="2:45" s="67" customFormat="1" ht="63.75" hidden="1" x14ac:dyDescent="0.25">
      <c r="B117" s="629"/>
      <c r="C117" s="423"/>
      <c r="D117" s="594"/>
      <c r="E117" s="594"/>
      <c r="F117" s="674" t="s">
        <v>731</v>
      </c>
      <c r="G117" s="673" t="s">
        <v>753</v>
      </c>
      <c r="H117" s="503" t="s">
        <v>725</v>
      </c>
      <c r="I117" s="503" t="s">
        <v>726</v>
      </c>
      <c r="J117" s="503" t="s">
        <v>727</v>
      </c>
      <c r="K117" s="503" t="s">
        <v>728</v>
      </c>
      <c r="L117" s="503" t="s">
        <v>729</v>
      </c>
      <c r="M117" s="599" t="s">
        <v>100</v>
      </c>
      <c r="N117" s="600">
        <f t="shared" si="0"/>
        <v>15</v>
      </c>
      <c r="O117" s="601" t="s">
        <v>106</v>
      </c>
      <c r="P117" s="600">
        <f t="shared" si="1"/>
        <v>15</v>
      </c>
      <c r="Q117" s="601" t="s">
        <v>109</v>
      </c>
      <c r="R117" s="600">
        <f t="shared" si="2"/>
        <v>15</v>
      </c>
      <c r="S117" s="601" t="s">
        <v>113</v>
      </c>
      <c r="T117" s="600">
        <f t="shared" si="3"/>
        <v>10</v>
      </c>
      <c r="U117" s="601" t="s">
        <v>116</v>
      </c>
      <c r="V117" s="600">
        <f t="shared" si="4"/>
        <v>15</v>
      </c>
      <c r="W117" s="601" t="s">
        <v>119</v>
      </c>
      <c r="X117" s="600">
        <f t="shared" si="5"/>
        <v>15</v>
      </c>
      <c r="Y117" s="601" t="s">
        <v>122</v>
      </c>
      <c r="Z117" s="600">
        <f t="shared" si="6"/>
        <v>10</v>
      </c>
      <c r="AA117" s="602">
        <f t="shared" si="7"/>
        <v>95</v>
      </c>
      <c r="AB117" s="603" t="str">
        <f t="shared" si="8"/>
        <v>Moderado</v>
      </c>
      <c r="AC117" s="666" t="s">
        <v>97</v>
      </c>
      <c r="AD117" s="667" t="str">
        <f t="shared" si="9"/>
        <v>Moderado</v>
      </c>
      <c r="AE117" s="667" t="str">
        <f t="shared" si="10"/>
        <v>50</v>
      </c>
      <c r="AF117" s="669"/>
      <c r="AG117" s="670"/>
      <c r="AH117" s="653"/>
      <c r="AI117" s="610"/>
      <c r="AJ117" s="611"/>
      <c r="AK117" s="611"/>
      <c r="AL117" s="611"/>
      <c r="AM117" s="610"/>
      <c r="AN117" s="652"/>
      <c r="AO117" s="652"/>
      <c r="AP117" s="613"/>
      <c r="AQ117" s="614"/>
      <c r="AR117" s="614"/>
      <c r="AS117" s="615"/>
    </row>
    <row r="118" spans="2:45" s="67" customFormat="1" ht="30" hidden="1" x14ac:dyDescent="0.25">
      <c r="B118" s="629"/>
      <c r="C118" s="423"/>
      <c r="D118" s="594"/>
      <c r="E118" s="594"/>
      <c r="F118" s="674" t="s">
        <v>1034</v>
      </c>
      <c r="G118" s="673"/>
      <c r="H118" s="503"/>
      <c r="I118" s="503"/>
      <c r="J118" s="503"/>
      <c r="K118" s="503"/>
      <c r="L118" s="656" t="s">
        <v>1286</v>
      </c>
      <c r="M118" s="599"/>
      <c r="N118" s="600" t="b">
        <f t="shared" si="0"/>
        <v>0</v>
      </c>
      <c r="O118" s="601"/>
      <c r="P118" s="600" t="b">
        <f t="shared" si="1"/>
        <v>0</v>
      </c>
      <c r="Q118" s="601"/>
      <c r="R118" s="600" t="b">
        <f t="shared" si="2"/>
        <v>0</v>
      </c>
      <c r="S118" s="601"/>
      <c r="T118" s="600" t="b">
        <f t="shared" si="3"/>
        <v>0</v>
      </c>
      <c r="U118" s="601"/>
      <c r="V118" s="600" t="b">
        <f t="shared" si="4"/>
        <v>0</v>
      </c>
      <c r="W118" s="601"/>
      <c r="X118" s="600" t="b">
        <f t="shared" si="5"/>
        <v>0</v>
      </c>
      <c r="Y118" s="601"/>
      <c r="Z118" s="600" t="b">
        <f t="shared" si="6"/>
        <v>0</v>
      </c>
      <c r="AA118" s="602">
        <f t="shared" si="7"/>
        <v>0</v>
      </c>
      <c r="AB118" s="603" t="str">
        <f t="shared" si="8"/>
        <v>Débil</v>
      </c>
      <c r="AC118" s="666"/>
      <c r="AD118" s="667" t="str">
        <f t="shared" si="9"/>
        <v>Débil</v>
      </c>
      <c r="AE118" s="667" t="str">
        <f t="shared" si="10"/>
        <v>0</v>
      </c>
      <c r="AF118" s="669"/>
      <c r="AG118" s="670"/>
      <c r="AH118" s="653"/>
      <c r="AI118" s="610"/>
      <c r="AJ118" s="611"/>
      <c r="AK118" s="611"/>
      <c r="AL118" s="611"/>
      <c r="AM118" s="610"/>
      <c r="AN118" s="652"/>
      <c r="AO118" s="652"/>
      <c r="AP118" s="613"/>
      <c r="AQ118" s="614"/>
      <c r="AR118" s="614"/>
      <c r="AS118" s="615"/>
    </row>
    <row r="119" spans="2:45" s="67" customFormat="1" ht="62.25" hidden="1" customHeight="1" x14ac:dyDescent="0.25">
      <c r="B119" s="629"/>
      <c r="C119" s="423"/>
      <c r="D119" s="594"/>
      <c r="E119" s="594"/>
      <c r="F119" s="674" t="s">
        <v>738</v>
      </c>
      <c r="G119" s="503" t="s">
        <v>459</v>
      </c>
      <c r="H119" s="503" t="s">
        <v>733</v>
      </c>
      <c r="I119" s="503" t="s">
        <v>734</v>
      </c>
      <c r="J119" s="503" t="s">
        <v>735</v>
      </c>
      <c r="K119" s="503" t="s">
        <v>736</v>
      </c>
      <c r="L119" s="503" t="s">
        <v>737</v>
      </c>
      <c r="M119" s="599" t="s">
        <v>100</v>
      </c>
      <c r="N119" s="600">
        <f t="shared" si="0"/>
        <v>15</v>
      </c>
      <c r="O119" s="601" t="s">
        <v>106</v>
      </c>
      <c r="P119" s="600">
        <f t="shared" si="1"/>
        <v>15</v>
      </c>
      <c r="Q119" s="601" t="s">
        <v>109</v>
      </c>
      <c r="R119" s="600">
        <f t="shared" si="2"/>
        <v>15</v>
      </c>
      <c r="S119" s="601" t="s">
        <v>112</v>
      </c>
      <c r="T119" s="600">
        <f t="shared" si="3"/>
        <v>15</v>
      </c>
      <c r="U119" s="601" t="s">
        <v>116</v>
      </c>
      <c r="V119" s="600">
        <f t="shared" si="4"/>
        <v>15</v>
      </c>
      <c r="W119" s="601" t="s">
        <v>119</v>
      </c>
      <c r="X119" s="600">
        <f t="shared" si="5"/>
        <v>15</v>
      </c>
      <c r="Y119" s="601" t="s">
        <v>122</v>
      </c>
      <c r="Z119" s="600">
        <f t="shared" si="6"/>
        <v>10</v>
      </c>
      <c r="AA119" s="602">
        <f t="shared" si="7"/>
        <v>100</v>
      </c>
      <c r="AB119" s="603" t="str">
        <f t="shared" si="8"/>
        <v>Fuerte</v>
      </c>
      <c r="AC119" s="666" t="s">
        <v>97</v>
      </c>
      <c r="AD119" s="667" t="str">
        <f t="shared" si="9"/>
        <v>Fuerte</v>
      </c>
      <c r="AE119" s="667" t="str">
        <f t="shared" si="10"/>
        <v>100</v>
      </c>
      <c r="AF119" s="669"/>
      <c r="AG119" s="670"/>
      <c r="AH119" s="653"/>
      <c r="AI119" s="610"/>
      <c r="AJ119" s="611"/>
      <c r="AK119" s="611"/>
      <c r="AL119" s="611"/>
      <c r="AM119" s="610"/>
      <c r="AN119" s="652"/>
      <c r="AO119" s="652"/>
      <c r="AP119" s="613"/>
      <c r="AQ119" s="614"/>
      <c r="AR119" s="614"/>
      <c r="AS119" s="615"/>
    </row>
    <row r="120" spans="2:45" s="67" customFormat="1" ht="30" hidden="1" x14ac:dyDescent="0.25">
      <c r="B120" s="629"/>
      <c r="C120" s="423"/>
      <c r="D120" s="594"/>
      <c r="E120" s="594"/>
      <c r="F120" s="674" t="s">
        <v>1035</v>
      </c>
      <c r="G120" s="503"/>
      <c r="H120" s="503"/>
      <c r="I120" s="503"/>
      <c r="J120" s="503"/>
      <c r="K120" s="503"/>
      <c r="L120" s="664" t="s">
        <v>1144</v>
      </c>
      <c r="M120" s="599"/>
      <c r="N120" s="600" t="b">
        <f t="shared" si="0"/>
        <v>0</v>
      </c>
      <c r="O120" s="601"/>
      <c r="P120" s="600" t="b">
        <f t="shared" si="1"/>
        <v>0</v>
      </c>
      <c r="Q120" s="601"/>
      <c r="R120" s="600" t="b">
        <f t="shared" si="2"/>
        <v>0</v>
      </c>
      <c r="S120" s="601"/>
      <c r="T120" s="600" t="b">
        <f t="shared" si="3"/>
        <v>0</v>
      </c>
      <c r="U120" s="601"/>
      <c r="V120" s="600" t="b">
        <f t="shared" si="4"/>
        <v>0</v>
      </c>
      <c r="W120" s="601"/>
      <c r="X120" s="600" t="b">
        <f t="shared" si="5"/>
        <v>0</v>
      </c>
      <c r="Y120" s="601"/>
      <c r="Z120" s="600" t="b">
        <f t="shared" si="6"/>
        <v>0</v>
      </c>
      <c r="AA120" s="602">
        <f t="shared" si="7"/>
        <v>0</v>
      </c>
      <c r="AB120" s="603" t="str">
        <f t="shared" si="8"/>
        <v>Débil</v>
      </c>
      <c r="AC120" s="666"/>
      <c r="AD120" s="667" t="str">
        <f t="shared" si="9"/>
        <v>Débil</v>
      </c>
      <c r="AE120" s="667" t="str">
        <f t="shared" si="10"/>
        <v>0</v>
      </c>
      <c r="AF120" s="669"/>
      <c r="AG120" s="670"/>
      <c r="AH120" s="653"/>
      <c r="AI120" s="610"/>
      <c r="AJ120" s="611"/>
      <c r="AK120" s="611"/>
      <c r="AL120" s="611"/>
      <c r="AM120" s="610"/>
      <c r="AN120" s="652"/>
      <c r="AO120" s="652"/>
      <c r="AP120" s="613"/>
      <c r="AQ120" s="614"/>
      <c r="AR120" s="614"/>
      <c r="AS120" s="615"/>
    </row>
    <row r="121" spans="2:45" s="67" customFormat="1" ht="30" hidden="1" x14ac:dyDescent="0.25">
      <c r="B121" s="629"/>
      <c r="C121" s="423"/>
      <c r="D121" s="594"/>
      <c r="E121" s="594"/>
      <c r="F121" s="674" t="s">
        <v>1036</v>
      </c>
      <c r="G121" s="503"/>
      <c r="H121" s="503"/>
      <c r="I121" s="503"/>
      <c r="J121" s="503"/>
      <c r="K121" s="503"/>
      <c r="L121" s="656" t="s">
        <v>1286</v>
      </c>
      <c r="M121" s="599"/>
      <c r="N121" s="600" t="b">
        <f t="shared" si="0"/>
        <v>0</v>
      </c>
      <c r="O121" s="601"/>
      <c r="P121" s="600" t="b">
        <f t="shared" si="1"/>
        <v>0</v>
      </c>
      <c r="Q121" s="601"/>
      <c r="R121" s="600" t="b">
        <f t="shared" si="2"/>
        <v>0</v>
      </c>
      <c r="S121" s="601"/>
      <c r="T121" s="600" t="b">
        <f t="shared" si="3"/>
        <v>0</v>
      </c>
      <c r="U121" s="601"/>
      <c r="V121" s="600" t="b">
        <f t="shared" si="4"/>
        <v>0</v>
      </c>
      <c r="W121" s="601"/>
      <c r="X121" s="600" t="b">
        <f t="shared" si="5"/>
        <v>0</v>
      </c>
      <c r="Y121" s="601"/>
      <c r="Z121" s="600" t="b">
        <f t="shared" si="6"/>
        <v>0</v>
      </c>
      <c r="AA121" s="602">
        <f t="shared" si="7"/>
        <v>0</v>
      </c>
      <c r="AB121" s="603" t="str">
        <f t="shared" si="8"/>
        <v>Débil</v>
      </c>
      <c r="AC121" s="666"/>
      <c r="AD121" s="667" t="str">
        <f t="shared" si="9"/>
        <v>Débil</v>
      </c>
      <c r="AE121" s="667" t="str">
        <f t="shared" si="10"/>
        <v>0</v>
      </c>
      <c r="AF121" s="669"/>
      <c r="AG121" s="670"/>
      <c r="AH121" s="653"/>
      <c r="AI121" s="610"/>
      <c r="AJ121" s="611"/>
      <c r="AK121" s="611"/>
      <c r="AL121" s="611"/>
      <c r="AM121" s="610"/>
      <c r="AN121" s="652"/>
      <c r="AO121" s="652"/>
      <c r="AP121" s="613"/>
      <c r="AQ121" s="614"/>
      <c r="AR121" s="614"/>
      <c r="AS121" s="615"/>
    </row>
    <row r="122" spans="2:45" s="67" customFormat="1" ht="39" hidden="1" thickBot="1" x14ac:dyDescent="0.3">
      <c r="B122" s="629"/>
      <c r="C122" s="423"/>
      <c r="D122" s="594"/>
      <c r="E122" s="594"/>
      <c r="F122" s="657" t="s">
        <v>744</v>
      </c>
      <c r="G122" s="503" t="s">
        <v>739</v>
      </c>
      <c r="H122" s="503" t="s">
        <v>740</v>
      </c>
      <c r="I122" s="503" t="s">
        <v>741</v>
      </c>
      <c r="J122" s="503" t="s">
        <v>742</v>
      </c>
      <c r="K122" s="503" t="s">
        <v>743</v>
      </c>
      <c r="L122" s="503" t="s">
        <v>752</v>
      </c>
      <c r="M122" s="599" t="s">
        <v>745</v>
      </c>
      <c r="N122" s="600">
        <f t="shared" si="0"/>
        <v>15</v>
      </c>
      <c r="O122" s="601" t="s">
        <v>746</v>
      </c>
      <c r="P122" s="600">
        <f t="shared" si="1"/>
        <v>15</v>
      </c>
      <c r="Q122" s="601" t="s">
        <v>747</v>
      </c>
      <c r="R122" s="600">
        <f t="shared" si="2"/>
        <v>15</v>
      </c>
      <c r="S122" s="601" t="s">
        <v>748</v>
      </c>
      <c r="T122" s="600">
        <f t="shared" si="3"/>
        <v>15</v>
      </c>
      <c r="U122" s="601" t="s">
        <v>749</v>
      </c>
      <c r="V122" s="600">
        <f t="shared" si="4"/>
        <v>15</v>
      </c>
      <c r="W122" s="601" t="s">
        <v>750</v>
      </c>
      <c r="X122" s="600">
        <f t="shared" si="5"/>
        <v>15</v>
      </c>
      <c r="Y122" s="601" t="s">
        <v>751</v>
      </c>
      <c r="Z122" s="600">
        <f t="shared" si="6"/>
        <v>10</v>
      </c>
      <c r="AA122" s="602">
        <f t="shared" si="7"/>
        <v>100</v>
      </c>
      <c r="AB122" s="603" t="str">
        <f t="shared" si="8"/>
        <v>Fuerte</v>
      </c>
      <c r="AC122" s="666" t="s">
        <v>27</v>
      </c>
      <c r="AD122" s="667" t="str">
        <f t="shared" si="9"/>
        <v>Moderado</v>
      </c>
      <c r="AE122" s="667" t="str">
        <f t="shared" si="10"/>
        <v>50</v>
      </c>
      <c r="AF122" s="669"/>
      <c r="AG122" s="670"/>
      <c r="AH122" s="653"/>
      <c r="AI122" s="610"/>
      <c r="AJ122" s="611"/>
      <c r="AK122" s="611"/>
      <c r="AL122" s="611"/>
      <c r="AM122" s="610"/>
      <c r="AN122" s="652"/>
      <c r="AO122" s="652"/>
      <c r="AP122" s="613"/>
      <c r="AQ122" s="614"/>
      <c r="AR122" s="614"/>
      <c r="AS122" s="615"/>
    </row>
    <row r="123" spans="2:45" s="67" customFormat="1" ht="114" hidden="1" customHeight="1" x14ac:dyDescent="0.25">
      <c r="B123" s="629"/>
      <c r="C123" s="423"/>
      <c r="D123" s="636" t="str">
        <f>'3-IDENTIFICACIÓN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E123" s="637"/>
      <c r="F123" s="657" t="s">
        <v>695</v>
      </c>
      <c r="G123" s="503" t="s">
        <v>480</v>
      </c>
      <c r="H123" s="503" t="s">
        <v>481</v>
      </c>
      <c r="I123" s="503" t="s">
        <v>482</v>
      </c>
      <c r="J123" s="503" t="s">
        <v>483</v>
      </c>
      <c r="K123" s="503" t="s">
        <v>484</v>
      </c>
      <c r="L123" s="503" t="s">
        <v>485</v>
      </c>
      <c r="M123" s="599" t="s">
        <v>100</v>
      </c>
      <c r="N123" s="600">
        <f t="shared" si="0"/>
        <v>15</v>
      </c>
      <c r="O123" s="601" t="s">
        <v>106</v>
      </c>
      <c r="P123" s="600">
        <f t="shared" si="1"/>
        <v>15</v>
      </c>
      <c r="Q123" s="601" t="s">
        <v>109</v>
      </c>
      <c r="R123" s="600">
        <f t="shared" si="2"/>
        <v>15</v>
      </c>
      <c r="S123" s="601" t="s">
        <v>112</v>
      </c>
      <c r="T123" s="600">
        <f t="shared" si="3"/>
        <v>15</v>
      </c>
      <c r="U123" s="601" t="s">
        <v>116</v>
      </c>
      <c r="V123" s="600">
        <f t="shared" si="4"/>
        <v>15</v>
      </c>
      <c r="W123" s="601" t="s">
        <v>119</v>
      </c>
      <c r="X123" s="600">
        <f t="shared" si="5"/>
        <v>15</v>
      </c>
      <c r="Y123" s="601" t="s">
        <v>122</v>
      </c>
      <c r="Z123" s="600">
        <f t="shared" si="6"/>
        <v>10</v>
      </c>
      <c r="AA123" s="602">
        <f t="shared" si="7"/>
        <v>100</v>
      </c>
      <c r="AB123" s="603" t="str">
        <f t="shared" si="8"/>
        <v>Fuerte</v>
      </c>
      <c r="AC123" s="666" t="s">
        <v>97</v>
      </c>
      <c r="AD123" s="667" t="str">
        <f t="shared" si="9"/>
        <v>Fuerte</v>
      </c>
      <c r="AE123" s="675" t="str">
        <f t="shared" si="10"/>
        <v>100</v>
      </c>
      <c r="AF123" s="676">
        <v>12</v>
      </c>
      <c r="AG123" s="638" t="e">
        <f>SUM(AE123+AE124+AE125+AE126+AE127+AE128+AE129+AE130+AE131+AE132+AE133+AE134+AE135+AE136+AE137+AE138+AE139+AE140+AE141+AE142+AE143+AE144+AE145+AE146+AE147+AE148+AE149+#REF!+AE150+AE151+AE152+AE153+AE154+AE155+AE156)/AF123</f>
        <v>#REF!</v>
      </c>
      <c r="AH123" s="639" t="e">
        <f t="shared" ref="AH123" si="161">IF(AG123&lt;50,"Débil",IF(AG123&lt;=99,"Moderado",IF(AG123=100,"Fuerte",IF(AG123="","ERROR"))))</f>
        <v>#REF!</v>
      </c>
      <c r="AI123" s="640" t="s">
        <v>144</v>
      </c>
      <c r="AJ123" s="611" t="e">
        <f t="shared" ref="AJ123" si="162">IF(AH123="Débil",0,IF(AND(AH123="Moderado",AI123="Directamente"),1,IF(AND(AH123="Moderado",AI123="No disminuye"),0,IF(AND(AH123="Fuerte",AI123="Directamente"),2,IF(AND(AH123="Fuerte",AI123="No disminuye"),0)))))</f>
        <v>#REF!</v>
      </c>
      <c r="AK123" s="611" t="e">
        <f>('4-VALORACIÓN DEL RIESGO'!H37-AJ123)</f>
        <v>#REF!</v>
      </c>
      <c r="AL123" s="641" t="e">
        <f t="shared" ref="AL123" si="163">IF(AK123=5,"Casi Seguro",IF(AK123=4,"Probable",IF(AK123=3,"Posible",IF(AK123=2,"Improbable",IF(AK123=1,"Rara Vez",IF(AK123=0,"Rara Vez",IF(AK123&lt;0,"Rara Vez")))))))</f>
        <v>#REF!</v>
      </c>
      <c r="AM123" s="640" t="s">
        <v>144</v>
      </c>
      <c r="AN123" s="612" t="e">
        <f t="shared" ref="AN123" si="164">IF(AH123="Débil",0,IF(AND(AH123="Moderado",AM123="Directamente"),1,IF(AND(AH123="Moderado",AM123="Indirectamente"),0,IF(AND(AH123="Moderado",AM123="No disminuye"),0,IF(AND(AH123="Fuerte",AM123="Directamente"),2,IF(AND(AH123="Fuerte",AM123="Indirectamente"),1,IF(AND(AH123="Fuerte",AM123="No disminuye"),0)))))))</f>
        <v>#REF!</v>
      </c>
      <c r="AO123" s="612" t="e">
        <f>('4-VALORACIÓN DEL RIESGO'!AD37-AN123)</f>
        <v>#REF!</v>
      </c>
      <c r="AP123" s="612" t="e">
        <f t="shared" ref="AP123" si="165">IF(AO123=5,"Catastrófico",IF(AO123=4,"Mayor",IF(AO123=3,"Moderado",IF(AO123=2,"Moderado",IF(AO123=1,"Moderado")))))</f>
        <v>#REF!</v>
      </c>
      <c r="AQ123" s="642" t="e">
        <f t="shared" ref="AQ123" si="166">IF(OR(AND(AP123="Moderado",AL123="Rara Vez"),AND(AP123="Moderado",AL123="Improbable")),"Moderado",IF(OR(AND(AP123="Mayor",AL123="Improbable"),AND(AP123="Mayor",AL123="Rara Vez"),AND(AP123="Moderado",AL123="Probable"),AND(AP123="Moderado",AL123="Posible")),"Alto",IF(OR(AND(AP123="Moderado",AL123="Casi Seguro"),AND(AP123="Mayor",AL123="Posible"),AND(AP123="Mayor",AL123="Probable"),AND(AP123="Mayor",AL123="Casi Seguro")),"Extremo",IF(AP123="Catastrófico","Extremo"))))</f>
        <v>#REF!</v>
      </c>
      <c r="AR123" s="643"/>
      <c r="AS123" s="644" t="s">
        <v>452</v>
      </c>
    </row>
    <row r="124" spans="2:45" s="67" customFormat="1" ht="30" hidden="1" x14ac:dyDescent="0.25">
      <c r="B124" s="629"/>
      <c r="C124" s="423"/>
      <c r="D124" s="645"/>
      <c r="E124" s="646"/>
      <c r="F124" s="657" t="s">
        <v>1012</v>
      </c>
      <c r="G124" s="503"/>
      <c r="H124" s="503"/>
      <c r="I124" s="503"/>
      <c r="J124" s="503"/>
      <c r="K124" s="503"/>
      <c r="L124" s="656" t="s">
        <v>1286</v>
      </c>
      <c r="M124" s="599"/>
      <c r="N124" s="600" t="b">
        <f t="shared" si="0"/>
        <v>0</v>
      </c>
      <c r="O124" s="601"/>
      <c r="P124" s="600" t="b">
        <f t="shared" si="1"/>
        <v>0</v>
      </c>
      <c r="Q124" s="601"/>
      <c r="R124" s="600" t="b">
        <f t="shared" si="2"/>
        <v>0</v>
      </c>
      <c r="S124" s="601"/>
      <c r="T124" s="600" t="b">
        <f t="shared" si="3"/>
        <v>0</v>
      </c>
      <c r="U124" s="601"/>
      <c r="V124" s="600" t="b">
        <f t="shared" si="4"/>
        <v>0</v>
      </c>
      <c r="W124" s="601"/>
      <c r="X124" s="600" t="b">
        <f t="shared" si="5"/>
        <v>0</v>
      </c>
      <c r="Y124" s="601"/>
      <c r="Z124" s="600" t="b">
        <f t="shared" si="6"/>
        <v>0</v>
      </c>
      <c r="AA124" s="602">
        <f t="shared" si="7"/>
        <v>0</v>
      </c>
      <c r="AB124" s="603" t="str">
        <f t="shared" si="8"/>
        <v>Débil</v>
      </c>
      <c r="AC124" s="666"/>
      <c r="AD124" s="667" t="str">
        <f t="shared" si="9"/>
        <v>Débil</v>
      </c>
      <c r="AE124" s="675" t="str">
        <f t="shared" si="10"/>
        <v>0</v>
      </c>
      <c r="AF124" s="677"/>
      <c r="AG124" s="670"/>
      <c r="AH124" s="649"/>
      <c r="AI124" s="650"/>
      <c r="AJ124" s="611"/>
      <c r="AK124" s="611"/>
      <c r="AL124" s="651"/>
      <c r="AM124" s="650"/>
      <c r="AN124" s="652"/>
      <c r="AO124" s="652"/>
      <c r="AP124" s="652"/>
      <c r="AQ124" s="653"/>
      <c r="AR124" s="654"/>
      <c r="AS124" s="655"/>
    </row>
    <row r="125" spans="2:45" s="67" customFormat="1" ht="30" hidden="1" x14ac:dyDescent="0.25">
      <c r="B125" s="629"/>
      <c r="C125" s="423"/>
      <c r="D125" s="645"/>
      <c r="E125" s="646"/>
      <c r="F125" s="657" t="s">
        <v>1013</v>
      </c>
      <c r="G125" s="503"/>
      <c r="H125" s="503"/>
      <c r="I125" s="503"/>
      <c r="J125" s="503"/>
      <c r="K125" s="503"/>
      <c r="L125" s="656" t="s">
        <v>1286</v>
      </c>
      <c r="M125" s="599"/>
      <c r="N125" s="600" t="b">
        <f t="shared" si="0"/>
        <v>0</v>
      </c>
      <c r="O125" s="601"/>
      <c r="P125" s="600" t="b">
        <f t="shared" si="1"/>
        <v>0</v>
      </c>
      <c r="Q125" s="601"/>
      <c r="R125" s="600" t="b">
        <f t="shared" si="2"/>
        <v>0</v>
      </c>
      <c r="S125" s="601"/>
      <c r="T125" s="600" t="b">
        <f t="shared" si="3"/>
        <v>0</v>
      </c>
      <c r="U125" s="601"/>
      <c r="V125" s="600" t="b">
        <f t="shared" si="4"/>
        <v>0</v>
      </c>
      <c r="W125" s="601"/>
      <c r="X125" s="600" t="b">
        <f t="shared" si="5"/>
        <v>0</v>
      </c>
      <c r="Y125" s="601"/>
      <c r="Z125" s="600" t="b">
        <f t="shared" si="6"/>
        <v>0</v>
      </c>
      <c r="AA125" s="602">
        <f t="shared" si="7"/>
        <v>0</v>
      </c>
      <c r="AB125" s="603" t="str">
        <f t="shared" si="8"/>
        <v>Débil</v>
      </c>
      <c r="AC125" s="666"/>
      <c r="AD125" s="667" t="str">
        <f t="shared" si="9"/>
        <v>Débil</v>
      </c>
      <c r="AE125" s="675" t="str">
        <f t="shared" si="10"/>
        <v>0</v>
      </c>
      <c r="AF125" s="677"/>
      <c r="AG125" s="670"/>
      <c r="AH125" s="649"/>
      <c r="AI125" s="650"/>
      <c r="AJ125" s="611"/>
      <c r="AK125" s="611"/>
      <c r="AL125" s="651"/>
      <c r="AM125" s="650"/>
      <c r="AN125" s="652"/>
      <c r="AO125" s="652"/>
      <c r="AP125" s="652"/>
      <c r="AQ125" s="653"/>
      <c r="AR125" s="654"/>
      <c r="AS125" s="655"/>
    </row>
    <row r="126" spans="2:45" s="67" customFormat="1" ht="30" hidden="1" x14ac:dyDescent="0.25">
      <c r="B126" s="629"/>
      <c r="C126" s="423"/>
      <c r="D126" s="645"/>
      <c r="E126" s="646"/>
      <c r="F126" s="657" t="s">
        <v>1014</v>
      </c>
      <c r="G126" s="503"/>
      <c r="H126" s="503"/>
      <c r="I126" s="503"/>
      <c r="J126" s="503"/>
      <c r="K126" s="503"/>
      <c r="L126" s="656" t="s">
        <v>1286</v>
      </c>
      <c r="M126" s="599"/>
      <c r="N126" s="600" t="b">
        <f t="shared" si="0"/>
        <v>0</v>
      </c>
      <c r="O126" s="601"/>
      <c r="P126" s="600" t="b">
        <f t="shared" si="1"/>
        <v>0</v>
      </c>
      <c r="Q126" s="601"/>
      <c r="R126" s="600" t="b">
        <f t="shared" si="2"/>
        <v>0</v>
      </c>
      <c r="S126" s="601"/>
      <c r="T126" s="600" t="b">
        <f t="shared" si="3"/>
        <v>0</v>
      </c>
      <c r="U126" s="601"/>
      <c r="V126" s="600" t="b">
        <f t="shared" si="4"/>
        <v>0</v>
      </c>
      <c r="W126" s="601"/>
      <c r="X126" s="600" t="b">
        <f t="shared" si="5"/>
        <v>0</v>
      </c>
      <c r="Y126" s="601"/>
      <c r="Z126" s="600" t="b">
        <f t="shared" si="6"/>
        <v>0</v>
      </c>
      <c r="AA126" s="602">
        <f t="shared" si="7"/>
        <v>0</v>
      </c>
      <c r="AB126" s="603" t="str">
        <f t="shared" si="8"/>
        <v>Débil</v>
      </c>
      <c r="AC126" s="666"/>
      <c r="AD126" s="667" t="str">
        <f t="shared" si="9"/>
        <v>Débil</v>
      </c>
      <c r="AE126" s="675" t="str">
        <f t="shared" si="10"/>
        <v>0</v>
      </c>
      <c r="AF126" s="677"/>
      <c r="AG126" s="670"/>
      <c r="AH126" s="649"/>
      <c r="AI126" s="650"/>
      <c r="AJ126" s="611"/>
      <c r="AK126" s="611"/>
      <c r="AL126" s="651"/>
      <c r="AM126" s="650"/>
      <c r="AN126" s="652"/>
      <c r="AO126" s="652"/>
      <c r="AP126" s="652"/>
      <c r="AQ126" s="653"/>
      <c r="AR126" s="654"/>
      <c r="AS126" s="655"/>
    </row>
    <row r="127" spans="2:45" s="67" customFormat="1" ht="30" hidden="1" x14ac:dyDescent="0.25">
      <c r="B127" s="629"/>
      <c r="C127" s="423"/>
      <c r="D127" s="645"/>
      <c r="E127" s="646"/>
      <c r="F127" s="657" t="s">
        <v>1015</v>
      </c>
      <c r="G127" s="503"/>
      <c r="H127" s="503"/>
      <c r="I127" s="503"/>
      <c r="J127" s="503"/>
      <c r="K127" s="503"/>
      <c r="L127" s="656" t="s">
        <v>1286</v>
      </c>
      <c r="M127" s="599"/>
      <c r="N127" s="600" t="b">
        <f t="shared" si="0"/>
        <v>0</v>
      </c>
      <c r="O127" s="601"/>
      <c r="P127" s="600" t="b">
        <f t="shared" si="1"/>
        <v>0</v>
      </c>
      <c r="Q127" s="601"/>
      <c r="R127" s="600" t="b">
        <f t="shared" si="2"/>
        <v>0</v>
      </c>
      <c r="S127" s="601"/>
      <c r="T127" s="600" t="b">
        <f t="shared" si="3"/>
        <v>0</v>
      </c>
      <c r="U127" s="601"/>
      <c r="V127" s="600" t="b">
        <f t="shared" si="4"/>
        <v>0</v>
      </c>
      <c r="W127" s="601"/>
      <c r="X127" s="600" t="b">
        <f t="shared" si="5"/>
        <v>0</v>
      </c>
      <c r="Y127" s="601"/>
      <c r="Z127" s="600" t="b">
        <f t="shared" si="6"/>
        <v>0</v>
      </c>
      <c r="AA127" s="602">
        <f t="shared" si="7"/>
        <v>0</v>
      </c>
      <c r="AB127" s="603" t="str">
        <f t="shared" si="8"/>
        <v>Débil</v>
      </c>
      <c r="AC127" s="666"/>
      <c r="AD127" s="667" t="str">
        <f t="shared" si="9"/>
        <v>Débil</v>
      </c>
      <c r="AE127" s="675" t="str">
        <f t="shared" si="10"/>
        <v>0</v>
      </c>
      <c r="AF127" s="677"/>
      <c r="AG127" s="670"/>
      <c r="AH127" s="649"/>
      <c r="AI127" s="650"/>
      <c r="AJ127" s="611"/>
      <c r="AK127" s="611"/>
      <c r="AL127" s="651"/>
      <c r="AM127" s="650"/>
      <c r="AN127" s="652"/>
      <c r="AO127" s="652"/>
      <c r="AP127" s="652"/>
      <c r="AQ127" s="653"/>
      <c r="AR127" s="654"/>
      <c r="AS127" s="655"/>
    </row>
    <row r="128" spans="2:45" s="67" customFormat="1" ht="30" hidden="1" x14ac:dyDescent="0.25">
      <c r="B128" s="629"/>
      <c r="C128" s="423"/>
      <c r="D128" s="645"/>
      <c r="E128" s="646"/>
      <c r="F128" s="657" t="s">
        <v>1016</v>
      </c>
      <c r="G128" s="503"/>
      <c r="H128" s="503"/>
      <c r="I128" s="503"/>
      <c r="J128" s="503"/>
      <c r="K128" s="503"/>
      <c r="L128" s="656" t="s">
        <v>1286</v>
      </c>
      <c r="M128" s="599"/>
      <c r="N128" s="600" t="b">
        <f t="shared" si="0"/>
        <v>0</v>
      </c>
      <c r="O128" s="601"/>
      <c r="P128" s="600" t="b">
        <f t="shared" si="1"/>
        <v>0</v>
      </c>
      <c r="Q128" s="601"/>
      <c r="R128" s="600" t="b">
        <f t="shared" si="2"/>
        <v>0</v>
      </c>
      <c r="S128" s="601"/>
      <c r="T128" s="600" t="b">
        <f t="shared" si="3"/>
        <v>0</v>
      </c>
      <c r="U128" s="601"/>
      <c r="V128" s="600" t="b">
        <f t="shared" si="4"/>
        <v>0</v>
      </c>
      <c r="W128" s="601"/>
      <c r="X128" s="600" t="b">
        <f t="shared" si="5"/>
        <v>0</v>
      </c>
      <c r="Y128" s="601"/>
      <c r="Z128" s="600" t="b">
        <f t="shared" si="6"/>
        <v>0</v>
      </c>
      <c r="AA128" s="602">
        <f t="shared" si="7"/>
        <v>0</v>
      </c>
      <c r="AB128" s="603" t="str">
        <f t="shared" si="8"/>
        <v>Débil</v>
      </c>
      <c r="AC128" s="666"/>
      <c r="AD128" s="667" t="str">
        <f t="shared" si="9"/>
        <v>Débil</v>
      </c>
      <c r="AE128" s="675" t="str">
        <f t="shared" si="10"/>
        <v>0</v>
      </c>
      <c r="AF128" s="677"/>
      <c r="AG128" s="670"/>
      <c r="AH128" s="649"/>
      <c r="AI128" s="650"/>
      <c r="AJ128" s="611"/>
      <c r="AK128" s="611"/>
      <c r="AL128" s="651"/>
      <c r="AM128" s="650"/>
      <c r="AN128" s="652"/>
      <c r="AO128" s="652"/>
      <c r="AP128" s="652"/>
      <c r="AQ128" s="653"/>
      <c r="AR128" s="654"/>
      <c r="AS128" s="655"/>
    </row>
    <row r="129" spans="2:45" s="67" customFormat="1" ht="30" hidden="1" x14ac:dyDescent="0.25">
      <c r="B129" s="629"/>
      <c r="C129" s="423"/>
      <c r="D129" s="645"/>
      <c r="E129" s="646"/>
      <c r="F129" s="657" t="s">
        <v>1017</v>
      </c>
      <c r="G129" s="503"/>
      <c r="H129" s="503"/>
      <c r="I129" s="503"/>
      <c r="J129" s="503"/>
      <c r="K129" s="503"/>
      <c r="L129" s="656" t="s">
        <v>1286</v>
      </c>
      <c r="M129" s="599"/>
      <c r="N129" s="600" t="b">
        <f t="shared" si="0"/>
        <v>0</v>
      </c>
      <c r="O129" s="601"/>
      <c r="P129" s="600" t="b">
        <f t="shared" si="1"/>
        <v>0</v>
      </c>
      <c r="Q129" s="601"/>
      <c r="R129" s="600" t="b">
        <f t="shared" si="2"/>
        <v>0</v>
      </c>
      <c r="S129" s="601"/>
      <c r="T129" s="600" t="b">
        <f t="shared" si="3"/>
        <v>0</v>
      </c>
      <c r="U129" s="601"/>
      <c r="V129" s="600" t="b">
        <f t="shared" si="4"/>
        <v>0</v>
      </c>
      <c r="W129" s="601"/>
      <c r="X129" s="600" t="b">
        <f t="shared" si="5"/>
        <v>0</v>
      </c>
      <c r="Y129" s="601"/>
      <c r="Z129" s="600" t="b">
        <f t="shared" si="6"/>
        <v>0</v>
      </c>
      <c r="AA129" s="602">
        <f t="shared" si="7"/>
        <v>0</v>
      </c>
      <c r="AB129" s="603" t="str">
        <f t="shared" si="8"/>
        <v>Débil</v>
      </c>
      <c r="AC129" s="666"/>
      <c r="AD129" s="667" t="str">
        <f t="shared" si="9"/>
        <v>Débil</v>
      </c>
      <c r="AE129" s="675" t="str">
        <f t="shared" si="10"/>
        <v>0</v>
      </c>
      <c r="AF129" s="677"/>
      <c r="AG129" s="670"/>
      <c r="AH129" s="649"/>
      <c r="AI129" s="650"/>
      <c r="AJ129" s="611"/>
      <c r="AK129" s="611"/>
      <c r="AL129" s="651"/>
      <c r="AM129" s="650"/>
      <c r="AN129" s="652"/>
      <c r="AO129" s="652"/>
      <c r="AP129" s="652"/>
      <c r="AQ129" s="653"/>
      <c r="AR129" s="654"/>
      <c r="AS129" s="655"/>
    </row>
    <row r="130" spans="2:45" s="67" customFormat="1" ht="30" hidden="1" x14ac:dyDescent="0.25">
      <c r="B130" s="629"/>
      <c r="C130" s="423"/>
      <c r="D130" s="645"/>
      <c r="E130" s="646"/>
      <c r="F130" s="657" t="s">
        <v>1018</v>
      </c>
      <c r="G130" s="503"/>
      <c r="H130" s="503"/>
      <c r="I130" s="503"/>
      <c r="J130" s="503"/>
      <c r="K130" s="503"/>
      <c r="L130" s="656" t="s">
        <v>1286</v>
      </c>
      <c r="M130" s="599"/>
      <c r="N130" s="600" t="b">
        <f t="shared" si="0"/>
        <v>0</v>
      </c>
      <c r="O130" s="601"/>
      <c r="P130" s="600" t="b">
        <f t="shared" si="1"/>
        <v>0</v>
      </c>
      <c r="Q130" s="601"/>
      <c r="R130" s="600" t="b">
        <f t="shared" si="2"/>
        <v>0</v>
      </c>
      <c r="S130" s="601"/>
      <c r="T130" s="600" t="b">
        <f t="shared" si="3"/>
        <v>0</v>
      </c>
      <c r="U130" s="601"/>
      <c r="V130" s="600" t="b">
        <f t="shared" si="4"/>
        <v>0</v>
      </c>
      <c r="W130" s="601"/>
      <c r="X130" s="600" t="b">
        <f t="shared" si="5"/>
        <v>0</v>
      </c>
      <c r="Y130" s="601"/>
      <c r="Z130" s="600" t="b">
        <f t="shared" si="6"/>
        <v>0</v>
      </c>
      <c r="AA130" s="602">
        <f t="shared" si="7"/>
        <v>0</v>
      </c>
      <c r="AB130" s="603" t="str">
        <f t="shared" si="8"/>
        <v>Débil</v>
      </c>
      <c r="AC130" s="666"/>
      <c r="AD130" s="667" t="str">
        <f t="shared" si="9"/>
        <v>Débil</v>
      </c>
      <c r="AE130" s="675" t="str">
        <f t="shared" si="10"/>
        <v>0</v>
      </c>
      <c r="AF130" s="677"/>
      <c r="AG130" s="670"/>
      <c r="AH130" s="649"/>
      <c r="AI130" s="650"/>
      <c r="AJ130" s="611"/>
      <c r="AK130" s="611"/>
      <c r="AL130" s="651"/>
      <c r="AM130" s="650"/>
      <c r="AN130" s="652"/>
      <c r="AO130" s="652"/>
      <c r="AP130" s="652"/>
      <c r="AQ130" s="653"/>
      <c r="AR130" s="654"/>
      <c r="AS130" s="655"/>
    </row>
    <row r="131" spans="2:45" s="67" customFormat="1" ht="30" hidden="1" customHeight="1" x14ac:dyDescent="0.25">
      <c r="B131" s="629"/>
      <c r="C131" s="423"/>
      <c r="D131" s="645"/>
      <c r="E131" s="646"/>
      <c r="F131" s="657" t="s">
        <v>759</v>
      </c>
      <c r="G131" s="671" t="s">
        <v>696</v>
      </c>
      <c r="H131" s="503" t="s">
        <v>782</v>
      </c>
      <c r="I131" s="503" t="s">
        <v>783</v>
      </c>
      <c r="J131" s="503" t="s">
        <v>699</v>
      </c>
      <c r="K131" s="503" t="s">
        <v>783</v>
      </c>
      <c r="L131" s="503" t="s">
        <v>822</v>
      </c>
      <c r="M131" s="599" t="s">
        <v>100</v>
      </c>
      <c r="N131" s="600">
        <f t="shared" si="0"/>
        <v>15</v>
      </c>
      <c r="O131" s="601" t="s">
        <v>106</v>
      </c>
      <c r="P131" s="600">
        <f t="shared" si="1"/>
        <v>15</v>
      </c>
      <c r="Q131" s="601" t="s">
        <v>109</v>
      </c>
      <c r="R131" s="600">
        <f t="shared" si="2"/>
        <v>15</v>
      </c>
      <c r="S131" s="601" t="s">
        <v>113</v>
      </c>
      <c r="T131" s="600">
        <f t="shared" si="3"/>
        <v>10</v>
      </c>
      <c r="U131" s="601" t="s">
        <v>116</v>
      </c>
      <c r="V131" s="600">
        <f t="shared" si="4"/>
        <v>15</v>
      </c>
      <c r="W131" s="601" t="s">
        <v>119</v>
      </c>
      <c r="X131" s="600">
        <f t="shared" si="5"/>
        <v>15</v>
      </c>
      <c r="Y131" s="601" t="s">
        <v>122</v>
      </c>
      <c r="Z131" s="600">
        <f t="shared" si="6"/>
        <v>10</v>
      </c>
      <c r="AA131" s="602">
        <f t="shared" si="7"/>
        <v>95</v>
      </c>
      <c r="AB131" s="603" t="str">
        <f t="shared" si="8"/>
        <v>Moderado</v>
      </c>
      <c r="AC131" s="666" t="s">
        <v>97</v>
      </c>
      <c r="AD131" s="667" t="str">
        <f t="shared" si="9"/>
        <v>Moderado</v>
      </c>
      <c r="AE131" s="675" t="str">
        <f t="shared" si="10"/>
        <v>50</v>
      </c>
      <c r="AF131" s="677"/>
      <c r="AG131" s="670"/>
      <c r="AH131" s="649"/>
      <c r="AI131" s="650"/>
      <c r="AJ131" s="611"/>
      <c r="AK131" s="611"/>
      <c r="AL131" s="651"/>
      <c r="AM131" s="650"/>
      <c r="AN131" s="652"/>
      <c r="AO131" s="652"/>
      <c r="AP131" s="652"/>
      <c r="AQ131" s="653"/>
      <c r="AR131" s="654"/>
      <c r="AS131" s="655"/>
    </row>
    <row r="132" spans="2:45" s="67" customFormat="1" ht="30" hidden="1" customHeight="1" x14ac:dyDescent="0.25">
      <c r="B132" s="629"/>
      <c r="C132" s="423"/>
      <c r="D132" s="645"/>
      <c r="E132" s="646"/>
      <c r="F132" s="657" t="s">
        <v>1019</v>
      </c>
      <c r="G132" s="671"/>
      <c r="H132" s="503"/>
      <c r="I132" s="503"/>
      <c r="J132" s="503"/>
      <c r="K132" s="503"/>
      <c r="L132" s="678" t="s">
        <v>1144</v>
      </c>
      <c r="M132" s="599"/>
      <c r="N132" s="600" t="b">
        <f t="shared" si="0"/>
        <v>0</v>
      </c>
      <c r="O132" s="601"/>
      <c r="P132" s="600" t="b">
        <f t="shared" si="1"/>
        <v>0</v>
      </c>
      <c r="Q132" s="601"/>
      <c r="R132" s="600" t="b">
        <f t="shared" si="2"/>
        <v>0</v>
      </c>
      <c r="S132" s="601"/>
      <c r="T132" s="600" t="b">
        <f t="shared" si="3"/>
        <v>0</v>
      </c>
      <c r="U132" s="601"/>
      <c r="V132" s="600" t="b">
        <f t="shared" si="4"/>
        <v>0</v>
      </c>
      <c r="W132" s="601"/>
      <c r="X132" s="600" t="b">
        <f t="shared" si="5"/>
        <v>0</v>
      </c>
      <c r="Y132" s="601"/>
      <c r="Z132" s="600" t="b">
        <f t="shared" si="6"/>
        <v>0</v>
      </c>
      <c r="AA132" s="602">
        <f t="shared" si="7"/>
        <v>0</v>
      </c>
      <c r="AB132" s="603" t="str">
        <f t="shared" si="8"/>
        <v>Débil</v>
      </c>
      <c r="AC132" s="666"/>
      <c r="AD132" s="667" t="str">
        <f t="shared" si="9"/>
        <v>Débil</v>
      </c>
      <c r="AE132" s="675" t="str">
        <f t="shared" si="10"/>
        <v>0</v>
      </c>
      <c r="AF132" s="677"/>
      <c r="AG132" s="670"/>
      <c r="AH132" s="649"/>
      <c r="AI132" s="650"/>
      <c r="AJ132" s="611"/>
      <c r="AK132" s="611"/>
      <c r="AL132" s="651"/>
      <c r="AM132" s="650"/>
      <c r="AN132" s="652"/>
      <c r="AO132" s="652"/>
      <c r="AP132" s="652"/>
      <c r="AQ132" s="653"/>
      <c r="AR132" s="654"/>
      <c r="AS132" s="655"/>
    </row>
    <row r="133" spans="2:45" s="67" customFormat="1" ht="30" hidden="1" customHeight="1" x14ac:dyDescent="0.25">
      <c r="B133" s="629"/>
      <c r="C133" s="423"/>
      <c r="D133" s="645"/>
      <c r="E133" s="646"/>
      <c r="F133" s="657" t="s">
        <v>661</v>
      </c>
      <c r="G133" s="672" t="s">
        <v>469</v>
      </c>
      <c r="H133" s="672" t="s">
        <v>829</v>
      </c>
      <c r="I133" s="672" t="s">
        <v>830</v>
      </c>
      <c r="J133" s="672" t="s">
        <v>831</v>
      </c>
      <c r="K133" s="672" t="s">
        <v>795</v>
      </c>
      <c r="L133" s="672" t="s">
        <v>832</v>
      </c>
      <c r="M133" s="599" t="s">
        <v>100</v>
      </c>
      <c r="N133" s="600">
        <f t="shared" si="0"/>
        <v>15</v>
      </c>
      <c r="O133" s="601" t="s">
        <v>106</v>
      </c>
      <c r="P133" s="600">
        <f t="shared" si="1"/>
        <v>15</v>
      </c>
      <c r="Q133" s="601" t="s">
        <v>109</v>
      </c>
      <c r="R133" s="600">
        <f t="shared" si="2"/>
        <v>15</v>
      </c>
      <c r="S133" s="601" t="s">
        <v>112</v>
      </c>
      <c r="T133" s="600">
        <f t="shared" si="3"/>
        <v>15</v>
      </c>
      <c r="U133" s="601" t="s">
        <v>116</v>
      </c>
      <c r="V133" s="600">
        <f t="shared" si="4"/>
        <v>15</v>
      </c>
      <c r="W133" s="601" t="s">
        <v>119</v>
      </c>
      <c r="X133" s="600">
        <f t="shared" si="5"/>
        <v>15</v>
      </c>
      <c r="Y133" s="601" t="s">
        <v>122</v>
      </c>
      <c r="Z133" s="600">
        <f t="shared" si="6"/>
        <v>10</v>
      </c>
      <c r="AA133" s="602">
        <f t="shared" si="7"/>
        <v>100</v>
      </c>
      <c r="AB133" s="603" t="str">
        <f t="shared" si="8"/>
        <v>Fuerte</v>
      </c>
      <c r="AC133" s="666" t="s">
        <v>97</v>
      </c>
      <c r="AD133" s="667" t="str">
        <f t="shared" si="9"/>
        <v>Fuerte</v>
      </c>
      <c r="AE133" s="675" t="str">
        <f t="shared" si="10"/>
        <v>100</v>
      </c>
      <c r="AF133" s="677"/>
      <c r="AG133" s="670"/>
      <c r="AH133" s="649"/>
      <c r="AI133" s="650"/>
      <c r="AJ133" s="611"/>
      <c r="AK133" s="611"/>
      <c r="AL133" s="651"/>
      <c r="AM133" s="650"/>
      <c r="AN133" s="652"/>
      <c r="AO133" s="652"/>
      <c r="AP133" s="652"/>
      <c r="AQ133" s="653"/>
      <c r="AR133" s="654"/>
      <c r="AS133" s="655"/>
    </row>
    <row r="134" spans="2:45" s="67" customFormat="1" ht="30" hidden="1" customHeight="1" x14ac:dyDescent="0.25">
      <c r="B134" s="629"/>
      <c r="C134" s="423"/>
      <c r="D134" s="645"/>
      <c r="E134" s="646"/>
      <c r="F134" s="657" t="s">
        <v>1021</v>
      </c>
      <c r="G134" s="671"/>
      <c r="H134" s="503"/>
      <c r="I134" s="503"/>
      <c r="J134" s="503"/>
      <c r="K134" s="503"/>
      <c r="L134" s="656" t="s">
        <v>1286</v>
      </c>
      <c r="M134" s="599"/>
      <c r="N134" s="600" t="b">
        <f t="shared" si="0"/>
        <v>0</v>
      </c>
      <c r="O134" s="601"/>
      <c r="P134" s="600" t="b">
        <f t="shared" si="1"/>
        <v>0</v>
      </c>
      <c r="Q134" s="601"/>
      <c r="R134" s="600" t="b">
        <f t="shared" si="2"/>
        <v>0</v>
      </c>
      <c r="S134" s="601"/>
      <c r="T134" s="600" t="b">
        <f t="shared" si="3"/>
        <v>0</v>
      </c>
      <c r="U134" s="601"/>
      <c r="V134" s="600" t="b">
        <f t="shared" si="4"/>
        <v>0</v>
      </c>
      <c r="W134" s="601"/>
      <c r="X134" s="600" t="b">
        <f t="shared" si="5"/>
        <v>0</v>
      </c>
      <c r="Y134" s="601"/>
      <c r="Z134" s="600" t="b">
        <f t="shared" si="6"/>
        <v>0</v>
      </c>
      <c r="AA134" s="602">
        <f t="shared" si="7"/>
        <v>0</v>
      </c>
      <c r="AB134" s="603" t="str">
        <f t="shared" si="8"/>
        <v>Débil</v>
      </c>
      <c r="AC134" s="666"/>
      <c r="AD134" s="667" t="str">
        <f t="shared" si="9"/>
        <v>Débil</v>
      </c>
      <c r="AE134" s="675" t="str">
        <f t="shared" si="10"/>
        <v>0</v>
      </c>
      <c r="AF134" s="677"/>
      <c r="AG134" s="670"/>
      <c r="AH134" s="649"/>
      <c r="AI134" s="650"/>
      <c r="AJ134" s="611"/>
      <c r="AK134" s="611"/>
      <c r="AL134" s="651"/>
      <c r="AM134" s="650"/>
      <c r="AN134" s="652"/>
      <c r="AO134" s="652"/>
      <c r="AP134" s="652"/>
      <c r="AQ134" s="653"/>
      <c r="AR134" s="654"/>
      <c r="AS134" s="655"/>
    </row>
    <row r="135" spans="2:45" s="67" customFormat="1" ht="30" hidden="1" customHeight="1" x14ac:dyDescent="0.25">
      <c r="B135" s="629"/>
      <c r="C135" s="423"/>
      <c r="D135" s="645"/>
      <c r="E135" s="646"/>
      <c r="F135" s="657" t="s">
        <v>1022</v>
      </c>
      <c r="G135" s="671"/>
      <c r="H135" s="503"/>
      <c r="I135" s="503"/>
      <c r="J135" s="503"/>
      <c r="K135" s="503"/>
      <c r="L135" s="656" t="s">
        <v>1286</v>
      </c>
      <c r="M135" s="599"/>
      <c r="N135" s="600" t="b">
        <f t="shared" si="0"/>
        <v>0</v>
      </c>
      <c r="O135" s="601"/>
      <c r="P135" s="600" t="b">
        <f t="shared" si="1"/>
        <v>0</v>
      </c>
      <c r="Q135" s="601"/>
      <c r="R135" s="600" t="b">
        <f t="shared" si="2"/>
        <v>0</v>
      </c>
      <c r="S135" s="601"/>
      <c r="T135" s="600" t="b">
        <f t="shared" si="3"/>
        <v>0</v>
      </c>
      <c r="U135" s="601"/>
      <c r="V135" s="600" t="b">
        <f t="shared" si="4"/>
        <v>0</v>
      </c>
      <c r="W135" s="601"/>
      <c r="X135" s="600" t="b">
        <f t="shared" si="5"/>
        <v>0</v>
      </c>
      <c r="Y135" s="601"/>
      <c r="Z135" s="600" t="b">
        <f t="shared" si="6"/>
        <v>0</v>
      </c>
      <c r="AA135" s="602">
        <f t="shared" si="7"/>
        <v>0</v>
      </c>
      <c r="AB135" s="603" t="str">
        <f t="shared" si="8"/>
        <v>Débil</v>
      </c>
      <c r="AC135" s="666"/>
      <c r="AD135" s="667" t="str">
        <f t="shared" si="9"/>
        <v>Débil</v>
      </c>
      <c r="AE135" s="675" t="str">
        <f t="shared" si="10"/>
        <v>0</v>
      </c>
      <c r="AF135" s="677"/>
      <c r="AG135" s="670"/>
      <c r="AH135" s="649"/>
      <c r="AI135" s="650"/>
      <c r="AJ135" s="611"/>
      <c r="AK135" s="611"/>
      <c r="AL135" s="651"/>
      <c r="AM135" s="650"/>
      <c r="AN135" s="652"/>
      <c r="AO135" s="652"/>
      <c r="AP135" s="652"/>
      <c r="AQ135" s="653"/>
      <c r="AR135" s="654"/>
      <c r="AS135" s="655"/>
    </row>
    <row r="136" spans="2:45" s="67" customFormat="1" ht="30" hidden="1" customHeight="1" x14ac:dyDescent="0.25">
      <c r="B136" s="629"/>
      <c r="C136" s="423"/>
      <c r="D136" s="645"/>
      <c r="E136" s="646"/>
      <c r="F136" s="657" t="s">
        <v>1023</v>
      </c>
      <c r="G136" s="671"/>
      <c r="H136" s="503"/>
      <c r="I136" s="503"/>
      <c r="J136" s="503"/>
      <c r="K136" s="503"/>
      <c r="L136" s="656" t="s">
        <v>1286</v>
      </c>
      <c r="M136" s="599"/>
      <c r="N136" s="600" t="b">
        <f t="shared" si="0"/>
        <v>0</v>
      </c>
      <c r="O136" s="601"/>
      <c r="P136" s="600" t="b">
        <f t="shared" si="1"/>
        <v>0</v>
      </c>
      <c r="Q136" s="601"/>
      <c r="R136" s="600" t="b">
        <f t="shared" si="2"/>
        <v>0</v>
      </c>
      <c r="S136" s="601"/>
      <c r="T136" s="600" t="b">
        <f t="shared" si="3"/>
        <v>0</v>
      </c>
      <c r="U136" s="601"/>
      <c r="V136" s="600" t="b">
        <f t="shared" si="4"/>
        <v>0</v>
      </c>
      <c r="W136" s="601"/>
      <c r="X136" s="600" t="b">
        <f t="shared" si="5"/>
        <v>0</v>
      </c>
      <c r="Y136" s="601"/>
      <c r="Z136" s="600" t="b">
        <f t="shared" si="6"/>
        <v>0</v>
      </c>
      <c r="AA136" s="602">
        <f t="shared" si="7"/>
        <v>0</v>
      </c>
      <c r="AB136" s="603" t="str">
        <f t="shared" si="8"/>
        <v>Débil</v>
      </c>
      <c r="AC136" s="666"/>
      <c r="AD136" s="667" t="str">
        <f t="shared" si="9"/>
        <v>Débil</v>
      </c>
      <c r="AE136" s="675" t="str">
        <f t="shared" si="10"/>
        <v>0</v>
      </c>
      <c r="AF136" s="677"/>
      <c r="AG136" s="670"/>
      <c r="AH136" s="649"/>
      <c r="AI136" s="650"/>
      <c r="AJ136" s="611"/>
      <c r="AK136" s="611"/>
      <c r="AL136" s="651"/>
      <c r="AM136" s="650"/>
      <c r="AN136" s="652"/>
      <c r="AO136" s="652"/>
      <c r="AP136" s="652"/>
      <c r="AQ136" s="653"/>
      <c r="AR136" s="654"/>
      <c r="AS136" s="655"/>
    </row>
    <row r="137" spans="2:45" s="67" customFormat="1" ht="30" hidden="1" customHeight="1" x14ac:dyDescent="0.25">
      <c r="B137" s="629"/>
      <c r="C137" s="423"/>
      <c r="D137" s="645"/>
      <c r="E137" s="646"/>
      <c r="F137" s="657" t="s">
        <v>639</v>
      </c>
      <c r="G137" s="503" t="s">
        <v>703</v>
      </c>
      <c r="H137" s="503" t="s">
        <v>704</v>
      </c>
      <c r="I137" s="503" t="s">
        <v>705</v>
      </c>
      <c r="J137" s="503" t="s">
        <v>706</v>
      </c>
      <c r="K137" s="503" t="s">
        <v>707</v>
      </c>
      <c r="L137" s="503" t="s">
        <v>708</v>
      </c>
      <c r="M137" s="599" t="s">
        <v>100</v>
      </c>
      <c r="N137" s="600">
        <f t="shared" si="0"/>
        <v>15</v>
      </c>
      <c r="O137" s="601" t="s">
        <v>106</v>
      </c>
      <c r="P137" s="600">
        <f t="shared" si="1"/>
        <v>15</v>
      </c>
      <c r="Q137" s="601" t="s">
        <v>109</v>
      </c>
      <c r="R137" s="600">
        <f t="shared" si="2"/>
        <v>15</v>
      </c>
      <c r="S137" s="601" t="s">
        <v>112</v>
      </c>
      <c r="T137" s="600">
        <f t="shared" si="3"/>
        <v>15</v>
      </c>
      <c r="U137" s="601" t="s">
        <v>116</v>
      </c>
      <c r="V137" s="600">
        <f t="shared" si="4"/>
        <v>15</v>
      </c>
      <c r="W137" s="601" t="s">
        <v>119</v>
      </c>
      <c r="X137" s="600">
        <f t="shared" si="5"/>
        <v>15</v>
      </c>
      <c r="Y137" s="601" t="s">
        <v>122</v>
      </c>
      <c r="Z137" s="600">
        <f t="shared" si="6"/>
        <v>10</v>
      </c>
      <c r="AA137" s="602">
        <f t="shared" si="7"/>
        <v>100</v>
      </c>
      <c r="AB137" s="603" t="str">
        <f t="shared" si="8"/>
        <v>Fuerte</v>
      </c>
      <c r="AC137" s="666" t="s">
        <v>97</v>
      </c>
      <c r="AD137" s="667" t="str">
        <f t="shared" si="9"/>
        <v>Fuerte</v>
      </c>
      <c r="AE137" s="675" t="str">
        <f t="shared" si="10"/>
        <v>100</v>
      </c>
      <c r="AF137" s="677"/>
      <c r="AG137" s="670"/>
      <c r="AH137" s="649"/>
      <c r="AI137" s="650"/>
      <c r="AJ137" s="611"/>
      <c r="AK137" s="611"/>
      <c r="AL137" s="651"/>
      <c r="AM137" s="650"/>
      <c r="AN137" s="652"/>
      <c r="AO137" s="652"/>
      <c r="AP137" s="652"/>
      <c r="AQ137" s="653"/>
      <c r="AR137" s="654"/>
      <c r="AS137" s="655"/>
    </row>
    <row r="138" spans="2:45" s="67" customFormat="1" ht="30" hidden="1" customHeight="1" x14ac:dyDescent="0.25">
      <c r="B138" s="629"/>
      <c r="C138" s="423"/>
      <c r="D138" s="645"/>
      <c r="E138" s="646"/>
      <c r="F138" s="657" t="s">
        <v>1024</v>
      </c>
      <c r="G138" s="503"/>
      <c r="H138" s="503"/>
      <c r="I138" s="503"/>
      <c r="J138" s="503"/>
      <c r="K138" s="503"/>
      <c r="L138" s="656" t="s">
        <v>1286</v>
      </c>
      <c r="M138" s="599"/>
      <c r="N138" s="600" t="b">
        <f t="shared" si="0"/>
        <v>0</v>
      </c>
      <c r="O138" s="601"/>
      <c r="P138" s="600" t="b">
        <f t="shared" si="1"/>
        <v>0</v>
      </c>
      <c r="Q138" s="601"/>
      <c r="R138" s="600" t="b">
        <f t="shared" si="2"/>
        <v>0</v>
      </c>
      <c r="S138" s="601"/>
      <c r="T138" s="600" t="b">
        <f t="shared" si="3"/>
        <v>0</v>
      </c>
      <c r="U138" s="601"/>
      <c r="V138" s="600" t="b">
        <f t="shared" si="4"/>
        <v>0</v>
      </c>
      <c r="W138" s="601"/>
      <c r="X138" s="600" t="b">
        <f t="shared" si="5"/>
        <v>0</v>
      </c>
      <c r="Y138" s="601"/>
      <c r="Z138" s="600" t="b">
        <f t="shared" si="6"/>
        <v>0</v>
      </c>
      <c r="AA138" s="602">
        <f t="shared" si="7"/>
        <v>0</v>
      </c>
      <c r="AB138" s="603" t="str">
        <f t="shared" si="8"/>
        <v>Débil</v>
      </c>
      <c r="AC138" s="666"/>
      <c r="AD138" s="667" t="str">
        <f t="shared" si="9"/>
        <v>Débil</v>
      </c>
      <c r="AE138" s="675" t="str">
        <f t="shared" si="10"/>
        <v>0</v>
      </c>
      <c r="AF138" s="677"/>
      <c r="AG138" s="670"/>
      <c r="AH138" s="649"/>
      <c r="AI138" s="650"/>
      <c r="AJ138" s="611"/>
      <c r="AK138" s="611"/>
      <c r="AL138" s="651"/>
      <c r="AM138" s="650"/>
      <c r="AN138" s="652"/>
      <c r="AO138" s="652"/>
      <c r="AP138" s="652"/>
      <c r="AQ138" s="653"/>
      <c r="AR138" s="654"/>
      <c r="AS138" s="655"/>
    </row>
    <row r="139" spans="2:45" s="67" customFormat="1" ht="30" hidden="1" customHeight="1" x14ac:dyDescent="0.25">
      <c r="B139" s="629"/>
      <c r="C139" s="423"/>
      <c r="D139" s="645"/>
      <c r="E139" s="646"/>
      <c r="F139" s="657" t="s">
        <v>1025</v>
      </c>
      <c r="G139" s="503"/>
      <c r="H139" s="503"/>
      <c r="I139" s="503"/>
      <c r="J139" s="503"/>
      <c r="K139" s="503"/>
      <c r="L139" s="656" t="s">
        <v>1286</v>
      </c>
      <c r="M139" s="599"/>
      <c r="N139" s="600" t="b">
        <f t="shared" si="0"/>
        <v>0</v>
      </c>
      <c r="O139" s="601"/>
      <c r="P139" s="600" t="b">
        <f t="shared" si="1"/>
        <v>0</v>
      </c>
      <c r="Q139" s="601"/>
      <c r="R139" s="600" t="b">
        <f t="shared" si="2"/>
        <v>0</v>
      </c>
      <c r="S139" s="601"/>
      <c r="T139" s="600" t="b">
        <f t="shared" si="3"/>
        <v>0</v>
      </c>
      <c r="U139" s="601"/>
      <c r="V139" s="600" t="b">
        <f t="shared" si="4"/>
        <v>0</v>
      </c>
      <c r="W139" s="601"/>
      <c r="X139" s="600" t="b">
        <f t="shared" si="5"/>
        <v>0</v>
      </c>
      <c r="Y139" s="601"/>
      <c r="Z139" s="600" t="b">
        <f t="shared" si="6"/>
        <v>0</v>
      </c>
      <c r="AA139" s="602">
        <f t="shared" si="7"/>
        <v>0</v>
      </c>
      <c r="AB139" s="603" t="str">
        <f t="shared" si="8"/>
        <v>Débil</v>
      </c>
      <c r="AC139" s="666"/>
      <c r="AD139" s="667" t="str">
        <f t="shared" si="9"/>
        <v>Débil</v>
      </c>
      <c r="AE139" s="675" t="str">
        <f t="shared" si="10"/>
        <v>0</v>
      </c>
      <c r="AF139" s="677"/>
      <c r="AG139" s="670"/>
      <c r="AH139" s="649"/>
      <c r="AI139" s="650"/>
      <c r="AJ139" s="611"/>
      <c r="AK139" s="611"/>
      <c r="AL139" s="651"/>
      <c r="AM139" s="650"/>
      <c r="AN139" s="652"/>
      <c r="AO139" s="652"/>
      <c r="AP139" s="652"/>
      <c r="AQ139" s="653"/>
      <c r="AR139" s="654"/>
      <c r="AS139" s="655"/>
    </row>
    <row r="140" spans="2:45" s="67" customFormat="1" ht="30" hidden="1" customHeight="1" x14ac:dyDescent="0.25">
      <c r="B140" s="629"/>
      <c r="C140" s="423"/>
      <c r="D140" s="645"/>
      <c r="E140" s="646"/>
      <c r="F140" s="657" t="s">
        <v>788</v>
      </c>
      <c r="G140" s="503" t="s">
        <v>496</v>
      </c>
      <c r="H140" s="503" t="s">
        <v>784</v>
      </c>
      <c r="I140" s="503" t="s">
        <v>785</v>
      </c>
      <c r="J140" s="503" t="s">
        <v>786</v>
      </c>
      <c r="K140" s="503" t="s">
        <v>787</v>
      </c>
      <c r="L140" s="503" t="s">
        <v>785</v>
      </c>
      <c r="M140" s="599" t="s">
        <v>100</v>
      </c>
      <c r="N140" s="600">
        <f t="shared" si="0"/>
        <v>15</v>
      </c>
      <c r="O140" s="601" t="s">
        <v>106</v>
      </c>
      <c r="P140" s="600">
        <f t="shared" si="1"/>
        <v>15</v>
      </c>
      <c r="Q140" s="601" t="s">
        <v>109</v>
      </c>
      <c r="R140" s="600">
        <f t="shared" si="2"/>
        <v>15</v>
      </c>
      <c r="S140" s="601" t="s">
        <v>112</v>
      </c>
      <c r="T140" s="600">
        <f t="shared" si="3"/>
        <v>15</v>
      </c>
      <c r="U140" s="601" t="s">
        <v>116</v>
      </c>
      <c r="V140" s="600">
        <f t="shared" si="4"/>
        <v>15</v>
      </c>
      <c r="W140" s="601" t="s">
        <v>119</v>
      </c>
      <c r="X140" s="600">
        <f t="shared" si="5"/>
        <v>15</v>
      </c>
      <c r="Y140" s="601" t="s">
        <v>122</v>
      </c>
      <c r="Z140" s="600">
        <f t="shared" si="6"/>
        <v>10</v>
      </c>
      <c r="AA140" s="602">
        <f t="shared" si="7"/>
        <v>100</v>
      </c>
      <c r="AB140" s="603" t="str">
        <f t="shared" si="8"/>
        <v>Fuerte</v>
      </c>
      <c r="AC140" s="666" t="s">
        <v>97</v>
      </c>
      <c r="AD140" s="667" t="str">
        <f t="shared" si="9"/>
        <v>Fuerte</v>
      </c>
      <c r="AE140" s="675" t="str">
        <f t="shared" si="10"/>
        <v>100</v>
      </c>
      <c r="AF140" s="677"/>
      <c r="AG140" s="670"/>
      <c r="AH140" s="649"/>
      <c r="AI140" s="650"/>
      <c r="AJ140" s="611"/>
      <c r="AK140" s="611"/>
      <c r="AL140" s="651"/>
      <c r="AM140" s="650"/>
      <c r="AN140" s="652"/>
      <c r="AO140" s="652"/>
      <c r="AP140" s="652"/>
      <c r="AQ140" s="653"/>
      <c r="AR140" s="654"/>
      <c r="AS140" s="655"/>
    </row>
    <row r="141" spans="2:45" s="67" customFormat="1" ht="30" hidden="1" customHeight="1" x14ac:dyDescent="0.25">
      <c r="B141" s="629"/>
      <c r="C141" s="423"/>
      <c r="D141" s="645"/>
      <c r="E141" s="646"/>
      <c r="F141" s="657" t="s">
        <v>1026</v>
      </c>
      <c r="G141" s="503"/>
      <c r="H141" s="503"/>
      <c r="I141" s="503"/>
      <c r="J141" s="503"/>
      <c r="K141" s="503"/>
      <c r="L141" s="656" t="s">
        <v>1286</v>
      </c>
      <c r="M141" s="599"/>
      <c r="N141" s="600" t="b">
        <f t="shared" si="0"/>
        <v>0</v>
      </c>
      <c r="O141" s="601"/>
      <c r="P141" s="600" t="b">
        <f t="shared" si="1"/>
        <v>0</v>
      </c>
      <c r="Q141" s="601"/>
      <c r="R141" s="600" t="b">
        <f t="shared" si="2"/>
        <v>0</v>
      </c>
      <c r="S141" s="601"/>
      <c r="T141" s="600" t="b">
        <f t="shared" si="3"/>
        <v>0</v>
      </c>
      <c r="U141" s="601"/>
      <c r="V141" s="600" t="b">
        <f t="shared" si="4"/>
        <v>0</v>
      </c>
      <c r="W141" s="601"/>
      <c r="X141" s="600" t="b">
        <f t="shared" si="5"/>
        <v>0</v>
      </c>
      <c r="Y141" s="601"/>
      <c r="Z141" s="600" t="b">
        <f t="shared" si="6"/>
        <v>0</v>
      </c>
      <c r="AA141" s="602">
        <f t="shared" si="7"/>
        <v>0</v>
      </c>
      <c r="AB141" s="603" t="str">
        <f t="shared" si="8"/>
        <v>Débil</v>
      </c>
      <c r="AC141" s="666"/>
      <c r="AD141" s="667" t="str">
        <f t="shared" si="9"/>
        <v>Débil</v>
      </c>
      <c r="AE141" s="675" t="str">
        <f>IF(AD141="Fuerte","100",IF(AD141="Moderado","50",IF(AD141="Débil","0")))</f>
        <v>0</v>
      </c>
      <c r="AF141" s="677"/>
      <c r="AG141" s="670"/>
      <c r="AH141" s="649"/>
      <c r="AI141" s="650"/>
      <c r="AJ141" s="611"/>
      <c r="AK141" s="611"/>
      <c r="AL141" s="651"/>
      <c r="AM141" s="650"/>
      <c r="AN141" s="652"/>
      <c r="AO141" s="652"/>
      <c r="AP141" s="652"/>
      <c r="AQ141" s="653"/>
      <c r="AR141" s="654"/>
      <c r="AS141" s="655"/>
    </row>
    <row r="142" spans="2:45" s="67" customFormat="1" ht="30" hidden="1" customHeight="1" x14ac:dyDescent="0.25">
      <c r="B142" s="629"/>
      <c r="C142" s="423"/>
      <c r="D142" s="645"/>
      <c r="E142" s="646"/>
      <c r="F142" s="628" t="s">
        <v>645</v>
      </c>
      <c r="G142" s="503" t="s">
        <v>496</v>
      </c>
      <c r="H142" s="503" t="s">
        <v>789</v>
      </c>
      <c r="I142" s="503" t="s">
        <v>790</v>
      </c>
      <c r="J142" s="503" t="s">
        <v>791</v>
      </c>
      <c r="K142" s="503" t="s">
        <v>792</v>
      </c>
      <c r="L142" s="503" t="s">
        <v>823</v>
      </c>
      <c r="M142" s="599" t="s">
        <v>100</v>
      </c>
      <c r="N142" s="600">
        <f t="shared" si="0"/>
        <v>15</v>
      </c>
      <c r="O142" s="601" t="s">
        <v>106</v>
      </c>
      <c r="P142" s="600">
        <f t="shared" si="1"/>
        <v>15</v>
      </c>
      <c r="Q142" s="601" t="s">
        <v>109</v>
      </c>
      <c r="R142" s="600">
        <f t="shared" si="2"/>
        <v>15</v>
      </c>
      <c r="S142" s="601" t="s">
        <v>112</v>
      </c>
      <c r="T142" s="600">
        <f t="shared" si="3"/>
        <v>15</v>
      </c>
      <c r="U142" s="601" t="s">
        <v>116</v>
      </c>
      <c r="V142" s="600">
        <f t="shared" si="4"/>
        <v>15</v>
      </c>
      <c r="W142" s="601" t="s">
        <v>119</v>
      </c>
      <c r="X142" s="600">
        <f t="shared" si="5"/>
        <v>15</v>
      </c>
      <c r="Y142" s="601" t="s">
        <v>122</v>
      </c>
      <c r="Z142" s="600">
        <f t="shared" si="6"/>
        <v>10</v>
      </c>
      <c r="AA142" s="602">
        <f t="shared" si="7"/>
        <v>100</v>
      </c>
      <c r="AB142" s="603" t="str">
        <f t="shared" si="8"/>
        <v>Fuerte</v>
      </c>
      <c r="AC142" s="666" t="s">
        <v>97</v>
      </c>
      <c r="AD142" s="667" t="str">
        <f t="shared" si="9"/>
        <v>Fuerte</v>
      </c>
      <c r="AE142" s="675" t="str">
        <f t="shared" si="10"/>
        <v>100</v>
      </c>
      <c r="AF142" s="677"/>
      <c r="AG142" s="670"/>
      <c r="AH142" s="649"/>
      <c r="AI142" s="650"/>
      <c r="AJ142" s="611"/>
      <c r="AK142" s="611"/>
      <c r="AL142" s="651"/>
      <c r="AM142" s="650"/>
      <c r="AN142" s="652"/>
      <c r="AO142" s="652"/>
      <c r="AP142" s="652"/>
      <c r="AQ142" s="653"/>
      <c r="AR142" s="654"/>
      <c r="AS142" s="655"/>
    </row>
    <row r="143" spans="2:45" s="67" customFormat="1" ht="30" hidden="1" customHeight="1" x14ac:dyDescent="0.25">
      <c r="B143" s="629"/>
      <c r="C143" s="423"/>
      <c r="D143" s="645"/>
      <c r="E143" s="646"/>
      <c r="F143" s="628" t="s">
        <v>1027</v>
      </c>
      <c r="G143" s="503"/>
      <c r="H143" s="503"/>
      <c r="I143" s="503"/>
      <c r="J143" s="503"/>
      <c r="K143" s="503"/>
      <c r="L143" s="656" t="s">
        <v>1286</v>
      </c>
      <c r="M143" s="599"/>
      <c r="N143" s="600" t="b">
        <f t="shared" si="0"/>
        <v>0</v>
      </c>
      <c r="O143" s="601"/>
      <c r="P143" s="600" t="b">
        <f t="shared" si="1"/>
        <v>0</v>
      </c>
      <c r="Q143" s="601"/>
      <c r="R143" s="600" t="b">
        <f t="shared" si="2"/>
        <v>0</v>
      </c>
      <c r="S143" s="601"/>
      <c r="T143" s="600" t="b">
        <f t="shared" si="3"/>
        <v>0</v>
      </c>
      <c r="U143" s="601"/>
      <c r="V143" s="600" t="b">
        <f t="shared" si="4"/>
        <v>0</v>
      </c>
      <c r="W143" s="601"/>
      <c r="X143" s="600" t="b">
        <f t="shared" si="5"/>
        <v>0</v>
      </c>
      <c r="Y143" s="601"/>
      <c r="Z143" s="600" t="b">
        <f t="shared" si="6"/>
        <v>0</v>
      </c>
      <c r="AA143" s="602">
        <f t="shared" si="7"/>
        <v>0</v>
      </c>
      <c r="AB143" s="603" t="str">
        <f t="shared" si="8"/>
        <v>Débil</v>
      </c>
      <c r="AC143" s="666"/>
      <c r="AD143" s="667" t="str">
        <f t="shared" si="9"/>
        <v>Débil</v>
      </c>
      <c r="AE143" s="675" t="str">
        <f t="shared" si="10"/>
        <v>0</v>
      </c>
      <c r="AF143" s="677"/>
      <c r="AG143" s="670"/>
      <c r="AH143" s="649"/>
      <c r="AI143" s="650"/>
      <c r="AJ143" s="611"/>
      <c r="AK143" s="611"/>
      <c r="AL143" s="651"/>
      <c r="AM143" s="650"/>
      <c r="AN143" s="652"/>
      <c r="AO143" s="652"/>
      <c r="AP143" s="652"/>
      <c r="AQ143" s="653"/>
      <c r="AR143" s="654"/>
      <c r="AS143" s="655"/>
    </row>
    <row r="144" spans="2:45" s="67" customFormat="1" ht="30" hidden="1" customHeight="1" x14ac:dyDescent="0.25">
      <c r="B144" s="629"/>
      <c r="C144" s="423"/>
      <c r="D144" s="645"/>
      <c r="E144" s="646"/>
      <c r="F144" s="657" t="s">
        <v>679</v>
      </c>
      <c r="G144" s="503" t="s">
        <v>469</v>
      </c>
      <c r="H144" s="503" t="s">
        <v>793</v>
      </c>
      <c r="I144" s="503" t="s">
        <v>794</v>
      </c>
      <c r="J144" s="503" t="s">
        <v>649</v>
      </c>
      <c r="K144" s="503" t="s">
        <v>795</v>
      </c>
      <c r="L144" s="503" t="s">
        <v>796</v>
      </c>
      <c r="M144" s="599" t="s">
        <v>100</v>
      </c>
      <c r="N144" s="600">
        <f t="shared" si="0"/>
        <v>15</v>
      </c>
      <c r="O144" s="601" t="s">
        <v>106</v>
      </c>
      <c r="P144" s="600">
        <f t="shared" si="1"/>
        <v>15</v>
      </c>
      <c r="Q144" s="601" t="s">
        <v>109</v>
      </c>
      <c r="R144" s="600">
        <f t="shared" si="2"/>
        <v>15</v>
      </c>
      <c r="S144" s="601" t="s">
        <v>112</v>
      </c>
      <c r="T144" s="600">
        <f t="shared" si="3"/>
        <v>15</v>
      </c>
      <c r="U144" s="601" t="s">
        <v>116</v>
      </c>
      <c r="V144" s="600">
        <f t="shared" si="4"/>
        <v>15</v>
      </c>
      <c r="W144" s="601" t="s">
        <v>119</v>
      </c>
      <c r="X144" s="600">
        <f t="shared" si="5"/>
        <v>15</v>
      </c>
      <c r="Y144" s="601" t="s">
        <v>122</v>
      </c>
      <c r="Z144" s="600">
        <f t="shared" si="6"/>
        <v>10</v>
      </c>
      <c r="AA144" s="602">
        <f t="shared" si="7"/>
        <v>100</v>
      </c>
      <c r="AB144" s="603" t="str">
        <f t="shared" si="8"/>
        <v>Fuerte</v>
      </c>
      <c r="AC144" s="666" t="s">
        <v>97</v>
      </c>
      <c r="AD144" s="667" t="str">
        <f t="shared" si="9"/>
        <v>Fuerte</v>
      </c>
      <c r="AE144" s="675" t="str">
        <f t="shared" si="10"/>
        <v>100</v>
      </c>
      <c r="AF144" s="677"/>
      <c r="AG144" s="670"/>
      <c r="AH144" s="649"/>
      <c r="AI144" s="650"/>
      <c r="AJ144" s="611"/>
      <c r="AK144" s="611"/>
      <c r="AL144" s="651"/>
      <c r="AM144" s="650"/>
      <c r="AN144" s="652"/>
      <c r="AO144" s="652"/>
      <c r="AP144" s="652"/>
      <c r="AQ144" s="653"/>
      <c r="AR144" s="654"/>
      <c r="AS144" s="655"/>
    </row>
    <row r="145" spans="2:45" s="67" customFormat="1" ht="30" hidden="1" customHeight="1" x14ac:dyDescent="0.25">
      <c r="B145" s="629"/>
      <c r="C145" s="423"/>
      <c r="D145" s="645"/>
      <c r="E145" s="646"/>
      <c r="F145" s="657" t="s">
        <v>1029</v>
      </c>
      <c r="G145" s="503"/>
      <c r="H145" s="503"/>
      <c r="I145" s="503"/>
      <c r="J145" s="503"/>
      <c r="K145" s="671"/>
      <c r="L145" s="656" t="s">
        <v>1286</v>
      </c>
      <c r="M145" s="599"/>
      <c r="N145" s="600" t="b">
        <f t="shared" si="0"/>
        <v>0</v>
      </c>
      <c r="O145" s="601"/>
      <c r="P145" s="600" t="b">
        <f t="shared" si="1"/>
        <v>0</v>
      </c>
      <c r="Q145" s="601"/>
      <c r="R145" s="600" t="b">
        <f t="shared" si="2"/>
        <v>0</v>
      </c>
      <c r="S145" s="601"/>
      <c r="T145" s="600" t="b">
        <f t="shared" si="3"/>
        <v>0</v>
      </c>
      <c r="U145" s="601"/>
      <c r="V145" s="600" t="b">
        <f t="shared" si="4"/>
        <v>0</v>
      </c>
      <c r="W145" s="601"/>
      <c r="X145" s="600" t="b">
        <f t="shared" si="5"/>
        <v>0</v>
      </c>
      <c r="Y145" s="601"/>
      <c r="Z145" s="600" t="b">
        <f t="shared" si="6"/>
        <v>0</v>
      </c>
      <c r="AA145" s="602">
        <f t="shared" si="7"/>
        <v>0</v>
      </c>
      <c r="AB145" s="603" t="str">
        <f t="shared" si="8"/>
        <v>Débil</v>
      </c>
      <c r="AC145" s="666"/>
      <c r="AD145" s="667" t="str">
        <f t="shared" si="9"/>
        <v>Débil</v>
      </c>
      <c r="AE145" s="675" t="str">
        <f t="shared" si="10"/>
        <v>0</v>
      </c>
      <c r="AF145" s="677"/>
      <c r="AG145" s="670"/>
      <c r="AH145" s="649"/>
      <c r="AI145" s="650"/>
      <c r="AJ145" s="611"/>
      <c r="AK145" s="611"/>
      <c r="AL145" s="651"/>
      <c r="AM145" s="650"/>
      <c r="AN145" s="652"/>
      <c r="AO145" s="652"/>
      <c r="AP145" s="652"/>
      <c r="AQ145" s="653"/>
      <c r="AR145" s="654"/>
      <c r="AS145" s="655"/>
    </row>
    <row r="146" spans="2:45" s="67" customFormat="1" ht="30" hidden="1" customHeight="1" x14ac:dyDescent="0.25">
      <c r="B146" s="629"/>
      <c r="C146" s="423"/>
      <c r="D146" s="645"/>
      <c r="E146" s="646"/>
      <c r="F146" s="657" t="s">
        <v>1030</v>
      </c>
      <c r="G146" s="503"/>
      <c r="H146" s="503"/>
      <c r="I146" s="503"/>
      <c r="J146" s="503"/>
      <c r="K146" s="671"/>
      <c r="L146" s="664" t="s">
        <v>1144</v>
      </c>
      <c r="M146" s="599"/>
      <c r="N146" s="600" t="b">
        <f t="shared" si="0"/>
        <v>0</v>
      </c>
      <c r="O146" s="601"/>
      <c r="P146" s="600" t="b">
        <f t="shared" si="1"/>
        <v>0</v>
      </c>
      <c r="Q146" s="601"/>
      <c r="R146" s="600" t="b">
        <f t="shared" si="2"/>
        <v>0</v>
      </c>
      <c r="S146" s="601"/>
      <c r="T146" s="600" t="b">
        <f t="shared" si="3"/>
        <v>0</v>
      </c>
      <c r="U146" s="601"/>
      <c r="V146" s="600" t="b">
        <f t="shared" si="4"/>
        <v>0</v>
      </c>
      <c r="W146" s="601"/>
      <c r="X146" s="600" t="b">
        <f t="shared" si="5"/>
        <v>0</v>
      </c>
      <c r="Y146" s="601"/>
      <c r="Z146" s="600" t="b">
        <f t="shared" si="6"/>
        <v>0</v>
      </c>
      <c r="AA146" s="602">
        <f t="shared" si="7"/>
        <v>0</v>
      </c>
      <c r="AB146" s="603" t="str">
        <f t="shared" si="8"/>
        <v>Débil</v>
      </c>
      <c r="AC146" s="666"/>
      <c r="AD146" s="667" t="str">
        <f t="shared" si="9"/>
        <v>Débil</v>
      </c>
      <c r="AE146" s="675" t="str">
        <f t="shared" si="10"/>
        <v>0</v>
      </c>
      <c r="AF146" s="677"/>
      <c r="AG146" s="670"/>
      <c r="AH146" s="649"/>
      <c r="AI146" s="650"/>
      <c r="AJ146" s="611"/>
      <c r="AK146" s="611"/>
      <c r="AL146" s="651"/>
      <c r="AM146" s="650"/>
      <c r="AN146" s="652"/>
      <c r="AO146" s="652"/>
      <c r="AP146" s="652"/>
      <c r="AQ146" s="653"/>
      <c r="AR146" s="654"/>
      <c r="AS146" s="655"/>
    </row>
    <row r="147" spans="2:45" s="67" customFormat="1" ht="30" hidden="1" customHeight="1" x14ac:dyDescent="0.25">
      <c r="B147" s="629"/>
      <c r="C147" s="423"/>
      <c r="D147" s="645"/>
      <c r="E147" s="646"/>
      <c r="F147" s="657" t="s">
        <v>1031</v>
      </c>
      <c r="G147" s="503"/>
      <c r="H147" s="503"/>
      <c r="I147" s="503"/>
      <c r="J147" s="503"/>
      <c r="K147" s="671"/>
      <c r="L147" s="656" t="s">
        <v>1286</v>
      </c>
      <c r="M147" s="599"/>
      <c r="N147" s="600" t="b">
        <f t="shared" si="0"/>
        <v>0</v>
      </c>
      <c r="O147" s="601"/>
      <c r="P147" s="600" t="b">
        <f t="shared" si="1"/>
        <v>0</v>
      </c>
      <c r="Q147" s="601"/>
      <c r="R147" s="600" t="b">
        <f t="shared" si="2"/>
        <v>0</v>
      </c>
      <c r="S147" s="601"/>
      <c r="T147" s="600" t="b">
        <f t="shared" si="3"/>
        <v>0</v>
      </c>
      <c r="U147" s="601"/>
      <c r="V147" s="600" t="b">
        <f t="shared" si="4"/>
        <v>0</v>
      </c>
      <c r="W147" s="601"/>
      <c r="X147" s="600" t="b">
        <f t="shared" si="5"/>
        <v>0</v>
      </c>
      <c r="Y147" s="601"/>
      <c r="Z147" s="600" t="b">
        <f t="shared" si="6"/>
        <v>0</v>
      </c>
      <c r="AA147" s="602">
        <f t="shared" si="7"/>
        <v>0</v>
      </c>
      <c r="AB147" s="603" t="str">
        <f t="shared" si="8"/>
        <v>Débil</v>
      </c>
      <c r="AC147" s="666"/>
      <c r="AD147" s="667" t="str">
        <f t="shared" si="9"/>
        <v>Débil</v>
      </c>
      <c r="AE147" s="675" t="str">
        <f t="shared" si="10"/>
        <v>0</v>
      </c>
      <c r="AF147" s="677"/>
      <c r="AG147" s="670"/>
      <c r="AH147" s="649"/>
      <c r="AI147" s="650"/>
      <c r="AJ147" s="611"/>
      <c r="AK147" s="611"/>
      <c r="AL147" s="651"/>
      <c r="AM147" s="650"/>
      <c r="AN147" s="652"/>
      <c r="AO147" s="652"/>
      <c r="AP147" s="652"/>
      <c r="AQ147" s="653"/>
      <c r="AR147" s="654"/>
      <c r="AS147" s="655"/>
    </row>
    <row r="148" spans="2:45" s="67" customFormat="1" ht="60" hidden="1" customHeight="1" x14ac:dyDescent="0.25">
      <c r="B148" s="629"/>
      <c r="C148" s="423"/>
      <c r="D148" s="645"/>
      <c r="E148" s="646"/>
      <c r="F148" s="657" t="s">
        <v>803</v>
      </c>
      <c r="G148" s="503" t="s">
        <v>753</v>
      </c>
      <c r="H148" s="503" t="s">
        <v>798</v>
      </c>
      <c r="I148" s="503" t="s">
        <v>799</v>
      </c>
      <c r="J148" s="503" t="s">
        <v>800</v>
      </c>
      <c r="K148" s="503" t="s">
        <v>801</v>
      </c>
      <c r="L148" s="672" t="s">
        <v>802</v>
      </c>
      <c r="M148" s="599" t="s">
        <v>100</v>
      </c>
      <c r="N148" s="600">
        <f t="shared" si="0"/>
        <v>15</v>
      </c>
      <c r="O148" s="601" t="s">
        <v>106</v>
      </c>
      <c r="P148" s="600">
        <f t="shared" si="1"/>
        <v>15</v>
      </c>
      <c r="Q148" s="601" t="s">
        <v>109</v>
      </c>
      <c r="R148" s="600">
        <f t="shared" si="2"/>
        <v>15</v>
      </c>
      <c r="S148" s="601" t="s">
        <v>113</v>
      </c>
      <c r="T148" s="600">
        <f t="shared" si="3"/>
        <v>10</v>
      </c>
      <c r="U148" s="601" t="s">
        <v>116</v>
      </c>
      <c r="V148" s="600">
        <f t="shared" si="4"/>
        <v>15</v>
      </c>
      <c r="W148" s="601" t="s">
        <v>119</v>
      </c>
      <c r="X148" s="600">
        <f t="shared" si="5"/>
        <v>15</v>
      </c>
      <c r="Y148" s="601" t="s">
        <v>122</v>
      </c>
      <c r="Z148" s="600">
        <f t="shared" si="6"/>
        <v>10</v>
      </c>
      <c r="AA148" s="602">
        <f t="shared" si="7"/>
        <v>95</v>
      </c>
      <c r="AB148" s="603" t="str">
        <f t="shared" si="8"/>
        <v>Moderado</v>
      </c>
      <c r="AC148" s="666" t="s">
        <v>97</v>
      </c>
      <c r="AD148" s="667" t="str">
        <f t="shared" si="9"/>
        <v>Moderado</v>
      </c>
      <c r="AE148" s="675" t="str">
        <f t="shared" si="10"/>
        <v>50</v>
      </c>
      <c r="AF148" s="677"/>
      <c r="AG148" s="670"/>
      <c r="AH148" s="649"/>
      <c r="AI148" s="650"/>
      <c r="AJ148" s="611"/>
      <c r="AK148" s="611"/>
      <c r="AL148" s="651"/>
      <c r="AM148" s="650"/>
      <c r="AN148" s="652"/>
      <c r="AO148" s="652"/>
      <c r="AP148" s="652"/>
      <c r="AQ148" s="653"/>
      <c r="AR148" s="654"/>
      <c r="AS148" s="655"/>
    </row>
    <row r="149" spans="2:45" s="67" customFormat="1" ht="48" hidden="1" customHeight="1" x14ac:dyDescent="0.25">
      <c r="B149" s="629"/>
      <c r="C149" s="423"/>
      <c r="D149" s="645"/>
      <c r="E149" s="646"/>
      <c r="F149" s="628" t="s">
        <v>1033</v>
      </c>
      <c r="G149" s="503"/>
      <c r="H149" s="503"/>
      <c r="I149" s="503"/>
      <c r="J149" s="503"/>
      <c r="K149" s="503"/>
      <c r="L149" s="664" t="s">
        <v>1144</v>
      </c>
      <c r="M149" s="599"/>
      <c r="N149" s="600" t="b">
        <f t="shared" si="0"/>
        <v>0</v>
      </c>
      <c r="O149" s="601"/>
      <c r="P149" s="600" t="b">
        <f t="shared" si="1"/>
        <v>0</v>
      </c>
      <c r="Q149" s="601"/>
      <c r="R149" s="600" t="b">
        <f t="shared" si="2"/>
        <v>0</v>
      </c>
      <c r="S149" s="601"/>
      <c r="T149" s="600" t="b">
        <f t="shared" si="3"/>
        <v>0</v>
      </c>
      <c r="U149" s="601"/>
      <c r="V149" s="600" t="b">
        <f t="shared" si="4"/>
        <v>0</v>
      </c>
      <c r="W149" s="601"/>
      <c r="X149" s="600" t="b">
        <f t="shared" si="5"/>
        <v>0</v>
      </c>
      <c r="Y149" s="601"/>
      <c r="Z149" s="600" t="b">
        <f t="shared" si="6"/>
        <v>0</v>
      </c>
      <c r="AA149" s="602">
        <f t="shared" si="7"/>
        <v>0</v>
      </c>
      <c r="AB149" s="603" t="str">
        <f t="shared" si="8"/>
        <v>Débil</v>
      </c>
      <c r="AC149" s="666"/>
      <c r="AD149" s="667" t="str">
        <f t="shared" si="9"/>
        <v>Débil</v>
      </c>
      <c r="AE149" s="675" t="str">
        <f t="shared" si="10"/>
        <v>0</v>
      </c>
      <c r="AF149" s="677"/>
      <c r="AG149" s="670"/>
      <c r="AH149" s="649"/>
      <c r="AI149" s="650"/>
      <c r="AJ149" s="611"/>
      <c r="AK149" s="611"/>
      <c r="AL149" s="651"/>
      <c r="AM149" s="650"/>
      <c r="AN149" s="623"/>
      <c r="AO149" s="623"/>
      <c r="AP149" s="652"/>
      <c r="AQ149" s="653"/>
      <c r="AR149" s="654"/>
      <c r="AS149" s="655"/>
    </row>
    <row r="150" spans="2:45" s="67" customFormat="1" ht="30.75" hidden="1" customHeight="1" x14ac:dyDescent="0.25">
      <c r="B150" s="629"/>
      <c r="C150" s="423"/>
      <c r="D150" s="645"/>
      <c r="E150" s="646"/>
      <c r="F150" s="661" t="s">
        <v>825</v>
      </c>
      <c r="G150" s="503" t="s">
        <v>753</v>
      </c>
      <c r="H150" s="671" t="s">
        <v>720</v>
      </c>
      <c r="I150" s="503" t="s">
        <v>814</v>
      </c>
      <c r="J150" s="503" t="s">
        <v>815</v>
      </c>
      <c r="K150" s="503" t="s">
        <v>816</v>
      </c>
      <c r="L150" s="503" t="s">
        <v>817</v>
      </c>
      <c r="M150" s="595" t="s">
        <v>100</v>
      </c>
      <c r="N150" s="600">
        <f t="shared" si="0"/>
        <v>15</v>
      </c>
      <c r="O150" s="601" t="s">
        <v>106</v>
      </c>
      <c r="P150" s="600">
        <f t="shared" si="1"/>
        <v>15</v>
      </c>
      <c r="Q150" s="601" t="s">
        <v>109</v>
      </c>
      <c r="R150" s="600">
        <f t="shared" si="2"/>
        <v>15</v>
      </c>
      <c r="S150" s="601" t="s">
        <v>112</v>
      </c>
      <c r="T150" s="600">
        <f t="shared" si="3"/>
        <v>15</v>
      </c>
      <c r="U150" s="601" t="s">
        <v>116</v>
      </c>
      <c r="V150" s="600">
        <f t="shared" si="4"/>
        <v>15</v>
      </c>
      <c r="W150" s="601" t="s">
        <v>119</v>
      </c>
      <c r="X150" s="600">
        <f t="shared" si="5"/>
        <v>15</v>
      </c>
      <c r="Y150" s="601" t="s">
        <v>122</v>
      </c>
      <c r="Z150" s="600">
        <f t="shared" si="6"/>
        <v>10</v>
      </c>
      <c r="AA150" s="602">
        <f t="shared" si="7"/>
        <v>100</v>
      </c>
      <c r="AB150" s="603" t="str">
        <f t="shared" si="8"/>
        <v>Fuerte</v>
      </c>
      <c r="AC150" s="666" t="s">
        <v>97</v>
      </c>
      <c r="AD150" s="667" t="str">
        <f t="shared" si="9"/>
        <v>Fuerte</v>
      </c>
      <c r="AE150" s="675" t="str">
        <f t="shared" si="10"/>
        <v>100</v>
      </c>
      <c r="AF150" s="677"/>
      <c r="AG150" s="670"/>
      <c r="AH150" s="649"/>
      <c r="AI150" s="650"/>
      <c r="AJ150" s="658"/>
      <c r="AK150" s="658"/>
      <c r="AL150" s="651"/>
      <c r="AM150" s="650"/>
      <c r="AN150" s="679"/>
      <c r="AO150" s="679"/>
      <c r="AP150" s="652"/>
      <c r="AQ150" s="653"/>
      <c r="AR150" s="654"/>
      <c r="AS150" s="655"/>
    </row>
    <row r="151" spans="2:45" s="67" customFormat="1" ht="30" hidden="1" customHeight="1" x14ac:dyDescent="0.25">
      <c r="B151" s="629"/>
      <c r="C151" s="423"/>
      <c r="D151" s="645"/>
      <c r="E151" s="646"/>
      <c r="F151" s="680" t="s">
        <v>731</v>
      </c>
      <c r="G151" s="503" t="s">
        <v>753</v>
      </c>
      <c r="H151" s="503" t="s">
        <v>725</v>
      </c>
      <c r="I151" s="503" t="s">
        <v>818</v>
      </c>
      <c r="J151" s="503" t="s">
        <v>819</v>
      </c>
      <c r="K151" s="503" t="s">
        <v>820</v>
      </c>
      <c r="L151" s="503" t="s">
        <v>821</v>
      </c>
      <c r="M151" s="595" t="s">
        <v>100</v>
      </c>
      <c r="N151" s="600">
        <f t="shared" si="0"/>
        <v>15</v>
      </c>
      <c r="O151" s="601" t="s">
        <v>106</v>
      </c>
      <c r="P151" s="600">
        <f t="shared" si="1"/>
        <v>15</v>
      </c>
      <c r="Q151" s="601" t="s">
        <v>109</v>
      </c>
      <c r="R151" s="600">
        <f t="shared" si="2"/>
        <v>15</v>
      </c>
      <c r="S151" s="601" t="s">
        <v>112</v>
      </c>
      <c r="T151" s="600">
        <f t="shared" si="3"/>
        <v>15</v>
      </c>
      <c r="U151" s="601" t="s">
        <v>116</v>
      </c>
      <c r="V151" s="600">
        <f t="shared" si="4"/>
        <v>15</v>
      </c>
      <c r="W151" s="601" t="s">
        <v>119</v>
      </c>
      <c r="X151" s="600">
        <f t="shared" si="5"/>
        <v>15</v>
      </c>
      <c r="Y151" s="601" t="s">
        <v>122</v>
      </c>
      <c r="Z151" s="600">
        <f t="shared" si="6"/>
        <v>10</v>
      </c>
      <c r="AA151" s="602">
        <f t="shared" si="7"/>
        <v>100</v>
      </c>
      <c r="AB151" s="603" t="str">
        <f t="shared" si="8"/>
        <v>Fuerte</v>
      </c>
      <c r="AC151" s="666" t="s">
        <v>97</v>
      </c>
      <c r="AD151" s="667" t="str">
        <f t="shared" si="9"/>
        <v>Fuerte</v>
      </c>
      <c r="AE151" s="675" t="str">
        <f t="shared" si="10"/>
        <v>100</v>
      </c>
      <c r="AF151" s="677"/>
      <c r="AG151" s="670"/>
      <c r="AH151" s="649"/>
      <c r="AI151" s="650"/>
      <c r="AJ151" s="611"/>
      <c r="AK151" s="611"/>
      <c r="AL151" s="651"/>
      <c r="AM151" s="650"/>
      <c r="AN151" s="612"/>
      <c r="AO151" s="612"/>
      <c r="AP151" s="652"/>
      <c r="AQ151" s="653"/>
      <c r="AR151" s="654"/>
      <c r="AS151" s="655"/>
    </row>
    <row r="152" spans="2:45" s="67" customFormat="1" ht="30" hidden="1" customHeight="1" x14ac:dyDescent="0.25">
      <c r="B152" s="629"/>
      <c r="C152" s="423"/>
      <c r="D152" s="645"/>
      <c r="E152" s="646"/>
      <c r="F152" s="680" t="s">
        <v>1034</v>
      </c>
      <c r="G152" s="503"/>
      <c r="H152" s="503"/>
      <c r="I152" s="503"/>
      <c r="J152" s="503"/>
      <c r="K152" s="503"/>
      <c r="L152" s="656" t="s">
        <v>1286</v>
      </c>
      <c r="M152" s="595"/>
      <c r="N152" s="600" t="b">
        <f t="shared" si="0"/>
        <v>0</v>
      </c>
      <c r="O152" s="601"/>
      <c r="P152" s="600" t="b">
        <f t="shared" si="1"/>
        <v>0</v>
      </c>
      <c r="Q152" s="601"/>
      <c r="R152" s="600" t="b">
        <f t="shared" si="2"/>
        <v>0</v>
      </c>
      <c r="S152" s="601"/>
      <c r="T152" s="600" t="b">
        <f t="shared" si="3"/>
        <v>0</v>
      </c>
      <c r="U152" s="601"/>
      <c r="V152" s="600" t="b">
        <f t="shared" si="4"/>
        <v>0</v>
      </c>
      <c r="W152" s="601"/>
      <c r="X152" s="600" t="b">
        <f t="shared" si="5"/>
        <v>0</v>
      </c>
      <c r="Y152" s="601"/>
      <c r="Z152" s="600" t="b">
        <f t="shared" si="6"/>
        <v>0</v>
      </c>
      <c r="AA152" s="602">
        <f t="shared" si="7"/>
        <v>0</v>
      </c>
      <c r="AB152" s="603" t="str">
        <f t="shared" si="8"/>
        <v>Débil</v>
      </c>
      <c r="AC152" s="666"/>
      <c r="AD152" s="667" t="str">
        <f t="shared" si="9"/>
        <v>Débil</v>
      </c>
      <c r="AE152" s="675" t="str">
        <f t="shared" si="10"/>
        <v>0</v>
      </c>
      <c r="AF152" s="677"/>
      <c r="AG152" s="670"/>
      <c r="AH152" s="649"/>
      <c r="AI152" s="650"/>
      <c r="AJ152" s="611"/>
      <c r="AK152" s="611"/>
      <c r="AL152" s="651"/>
      <c r="AM152" s="650"/>
      <c r="AN152" s="652"/>
      <c r="AO152" s="652"/>
      <c r="AP152" s="652"/>
      <c r="AQ152" s="653"/>
      <c r="AR152" s="654"/>
      <c r="AS152" s="655"/>
    </row>
    <row r="153" spans="2:45" s="67" customFormat="1" ht="65.25" hidden="1" customHeight="1" x14ac:dyDescent="0.25">
      <c r="B153" s="629"/>
      <c r="C153" s="423"/>
      <c r="D153" s="645"/>
      <c r="E153" s="646"/>
      <c r="F153" s="681" t="s">
        <v>828</v>
      </c>
      <c r="G153" s="503" t="s">
        <v>459</v>
      </c>
      <c r="H153" s="628" t="s">
        <v>733</v>
      </c>
      <c r="I153" s="628" t="s">
        <v>826</v>
      </c>
      <c r="J153" s="628" t="s">
        <v>827</v>
      </c>
      <c r="K153" s="628" t="s">
        <v>736</v>
      </c>
      <c r="L153" s="628" t="s">
        <v>737</v>
      </c>
      <c r="M153" s="599" t="s">
        <v>100</v>
      </c>
      <c r="N153" s="600">
        <f t="shared" si="0"/>
        <v>15</v>
      </c>
      <c r="O153" s="601" t="s">
        <v>106</v>
      </c>
      <c r="P153" s="600">
        <f t="shared" si="1"/>
        <v>15</v>
      </c>
      <c r="Q153" s="601" t="s">
        <v>109</v>
      </c>
      <c r="R153" s="600">
        <f t="shared" si="2"/>
        <v>15</v>
      </c>
      <c r="S153" s="601" t="s">
        <v>112</v>
      </c>
      <c r="T153" s="600">
        <f t="shared" si="3"/>
        <v>15</v>
      </c>
      <c r="U153" s="601" t="s">
        <v>116</v>
      </c>
      <c r="V153" s="600">
        <f t="shared" si="4"/>
        <v>15</v>
      </c>
      <c r="W153" s="601" t="s">
        <v>119</v>
      </c>
      <c r="X153" s="600">
        <f t="shared" si="5"/>
        <v>15</v>
      </c>
      <c r="Y153" s="601" t="s">
        <v>122</v>
      </c>
      <c r="Z153" s="600">
        <f t="shared" si="6"/>
        <v>10</v>
      </c>
      <c r="AA153" s="602">
        <f t="shared" si="7"/>
        <v>100</v>
      </c>
      <c r="AB153" s="603" t="str">
        <f t="shared" si="8"/>
        <v>Fuerte</v>
      </c>
      <c r="AC153" s="666" t="s">
        <v>97</v>
      </c>
      <c r="AD153" s="667" t="str">
        <f t="shared" si="9"/>
        <v>Fuerte</v>
      </c>
      <c r="AE153" s="675" t="str">
        <f t="shared" si="10"/>
        <v>100</v>
      </c>
      <c r="AF153" s="677"/>
      <c r="AG153" s="670"/>
      <c r="AH153" s="649"/>
      <c r="AI153" s="650"/>
      <c r="AJ153" s="611"/>
      <c r="AK153" s="611"/>
      <c r="AL153" s="651"/>
      <c r="AM153" s="650"/>
      <c r="AN153" s="623"/>
      <c r="AO153" s="623"/>
      <c r="AP153" s="652"/>
      <c r="AQ153" s="653"/>
      <c r="AR153" s="654"/>
      <c r="AS153" s="655"/>
    </row>
    <row r="154" spans="2:45" s="67" customFormat="1" ht="30.75" hidden="1" customHeight="1" x14ac:dyDescent="0.25">
      <c r="B154" s="629"/>
      <c r="C154" s="423"/>
      <c r="D154" s="645"/>
      <c r="E154" s="646"/>
      <c r="F154" s="681" t="s">
        <v>1035</v>
      </c>
      <c r="G154" s="503"/>
      <c r="H154" s="628"/>
      <c r="I154" s="628"/>
      <c r="J154" s="628"/>
      <c r="K154" s="628"/>
      <c r="L154" s="656" t="s">
        <v>1144</v>
      </c>
      <c r="M154" s="599"/>
      <c r="N154" s="600" t="b">
        <f t="shared" si="0"/>
        <v>0</v>
      </c>
      <c r="O154" s="601"/>
      <c r="P154" s="600" t="b">
        <f t="shared" si="1"/>
        <v>0</v>
      </c>
      <c r="Q154" s="601"/>
      <c r="R154" s="600" t="b">
        <f t="shared" si="2"/>
        <v>0</v>
      </c>
      <c r="S154" s="601"/>
      <c r="T154" s="600" t="b">
        <f t="shared" si="3"/>
        <v>0</v>
      </c>
      <c r="U154" s="601"/>
      <c r="V154" s="600" t="b">
        <f t="shared" si="4"/>
        <v>0</v>
      </c>
      <c r="W154" s="601"/>
      <c r="X154" s="600" t="b">
        <f t="shared" si="5"/>
        <v>0</v>
      </c>
      <c r="Y154" s="601"/>
      <c r="Z154" s="600" t="b">
        <f t="shared" si="6"/>
        <v>0</v>
      </c>
      <c r="AA154" s="602">
        <f t="shared" si="7"/>
        <v>0</v>
      </c>
      <c r="AB154" s="603" t="str">
        <f t="shared" si="8"/>
        <v>Débil</v>
      </c>
      <c r="AC154" s="666"/>
      <c r="AD154" s="667" t="str">
        <f t="shared" si="9"/>
        <v>Débil</v>
      </c>
      <c r="AE154" s="675" t="str">
        <f t="shared" si="10"/>
        <v>0</v>
      </c>
      <c r="AF154" s="677"/>
      <c r="AG154" s="670"/>
      <c r="AH154" s="649"/>
      <c r="AI154" s="650"/>
      <c r="AJ154" s="658"/>
      <c r="AK154" s="658"/>
      <c r="AL154" s="651"/>
      <c r="AM154" s="650"/>
      <c r="AN154" s="679"/>
      <c r="AO154" s="679"/>
      <c r="AP154" s="652"/>
      <c r="AQ154" s="653"/>
      <c r="AR154" s="654"/>
      <c r="AS154" s="655"/>
    </row>
    <row r="155" spans="2:45" s="67" customFormat="1" ht="30.75" hidden="1" customHeight="1" x14ac:dyDescent="0.25">
      <c r="B155" s="629"/>
      <c r="C155" s="423"/>
      <c r="D155" s="645"/>
      <c r="E155" s="646"/>
      <c r="F155" s="681" t="s">
        <v>1036</v>
      </c>
      <c r="G155" s="503"/>
      <c r="H155" s="628"/>
      <c r="I155" s="628"/>
      <c r="J155" s="628"/>
      <c r="K155" s="628"/>
      <c r="L155" s="656" t="s">
        <v>1286</v>
      </c>
      <c r="M155" s="599"/>
      <c r="N155" s="600" t="b">
        <f t="shared" si="0"/>
        <v>0</v>
      </c>
      <c r="O155" s="601"/>
      <c r="P155" s="600" t="b">
        <f t="shared" si="1"/>
        <v>0</v>
      </c>
      <c r="Q155" s="601"/>
      <c r="R155" s="600" t="b">
        <f t="shared" si="2"/>
        <v>0</v>
      </c>
      <c r="S155" s="601"/>
      <c r="T155" s="600" t="b">
        <f t="shared" si="3"/>
        <v>0</v>
      </c>
      <c r="U155" s="601"/>
      <c r="V155" s="600" t="b">
        <f t="shared" si="4"/>
        <v>0</v>
      </c>
      <c r="W155" s="601"/>
      <c r="X155" s="600" t="b">
        <f t="shared" si="5"/>
        <v>0</v>
      </c>
      <c r="Y155" s="601"/>
      <c r="Z155" s="600" t="b">
        <f t="shared" si="6"/>
        <v>0</v>
      </c>
      <c r="AA155" s="602">
        <f t="shared" si="7"/>
        <v>0</v>
      </c>
      <c r="AB155" s="603" t="str">
        <f t="shared" si="8"/>
        <v>Débil</v>
      </c>
      <c r="AC155" s="666"/>
      <c r="AD155" s="667" t="str">
        <f t="shared" si="9"/>
        <v>Débil</v>
      </c>
      <c r="AE155" s="675" t="str">
        <f t="shared" si="10"/>
        <v>0</v>
      </c>
      <c r="AF155" s="677"/>
      <c r="AG155" s="670"/>
      <c r="AH155" s="649"/>
      <c r="AI155" s="650"/>
      <c r="AJ155" s="658"/>
      <c r="AK155" s="658"/>
      <c r="AL155" s="651"/>
      <c r="AM155" s="650"/>
      <c r="AN155" s="679"/>
      <c r="AO155" s="679"/>
      <c r="AP155" s="652"/>
      <c r="AQ155" s="653"/>
      <c r="AR155" s="654"/>
      <c r="AS155" s="655"/>
    </row>
    <row r="156" spans="2:45" s="67" customFormat="1" ht="30.75" hidden="1" customHeight="1" thickBot="1" x14ac:dyDescent="0.3">
      <c r="B156" s="631"/>
      <c r="C156" s="427"/>
      <c r="D156" s="682"/>
      <c r="E156" s="683"/>
      <c r="F156" s="681" t="s">
        <v>1037</v>
      </c>
      <c r="G156" s="628"/>
      <c r="H156" s="628"/>
      <c r="I156" s="628"/>
      <c r="J156" s="628"/>
      <c r="K156" s="628"/>
      <c r="L156" s="656" t="s">
        <v>1144</v>
      </c>
      <c r="M156" s="599"/>
      <c r="N156" s="600" t="b">
        <f t="shared" si="0"/>
        <v>0</v>
      </c>
      <c r="O156" s="601"/>
      <c r="P156" s="600" t="b">
        <f t="shared" si="1"/>
        <v>0</v>
      </c>
      <c r="Q156" s="601"/>
      <c r="R156" s="600" t="b">
        <f t="shared" si="2"/>
        <v>0</v>
      </c>
      <c r="S156" s="601"/>
      <c r="T156" s="600" t="b">
        <f t="shared" si="3"/>
        <v>0</v>
      </c>
      <c r="U156" s="601"/>
      <c r="V156" s="600" t="b">
        <f t="shared" si="4"/>
        <v>0</v>
      </c>
      <c r="W156" s="601"/>
      <c r="X156" s="600" t="b">
        <f t="shared" si="5"/>
        <v>0</v>
      </c>
      <c r="Y156" s="601"/>
      <c r="Z156" s="600" t="b">
        <f t="shared" si="6"/>
        <v>0</v>
      </c>
      <c r="AA156" s="602">
        <f t="shared" si="7"/>
        <v>0</v>
      </c>
      <c r="AB156" s="603" t="str">
        <f t="shared" si="8"/>
        <v>Débil</v>
      </c>
      <c r="AC156" s="666"/>
      <c r="AD156" s="667" t="str">
        <f t="shared" si="9"/>
        <v>Débil</v>
      </c>
      <c r="AE156" s="675" t="str">
        <f t="shared" si="10"/>
        <v>0</v>
      </c>
      <c r="AF156" s="684"/>
      <c r="AG156" s="685"/>
      <c r="AH156" s="686"/>
      <c r="AI156" s="687"/>
      <c r="AJ156" s="658"/>
      <c r="AK156" s="658"/>
      <c r="AL156" s="688"/>
      <c r="AM156" s="687"/>
      <c r="AN156" s="679"/>
      <c r="AO156" s="679"/>
      <c r="AP156" s="623"/>
      <c r="AQ156" s="622"/>
      <c r="AR156" s="689"/>
      <c r="AS156" s="690"/>
    </row>
    <row r="157" spans="2:45" s="67" customFormat="1" ht="48" hidden="1" customHeight="1" x14ac:dyDescent="0.25">
      <c r="B157" s="633" t="str">
        <f>'3-IDENTIFICACIÓN DEL RIESGO'!B72</f>
        <v>Acceso a la Propiedad de la Tierra y los Territorios</v>
      </c>
      <c r="C157" s="416" t="str">
        <f>'3-IDENTIFICACIÓN DEL RIESGO'!E72</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D157" s="594" t="str">
        <f>'3-IDENTIFICACIÓN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157" s="594"/>
      <c r="F157" s="691" t="s">
        <v>889</v>
      </c>
      <c r="G157" s="692" t="s">
        <v>753</v>
      </c>
      <c r="H157" s="692" t="s">
        <v>879</v>
      </c>
      <c r="I157" s="692" t="s">
        <v>880</v>
      </c>
      <c r="J157" s="692" t="s">
        <v>881</v>
      </c>
      <c r="K157" s="692" t="s">
        <v>882</v>
      </c>
      <c r="L157" s="692" t="s">
        <v>883</v>
      </c>
      <c r="M157" s="599" t="s">
        <v>100</v>
      </c>
      <c r="N157" s="600">
        <f t="shared" si="0"/>
        <v>15</v>
      </c>
      <c r="O157" s="601" t="s">
        <v>106</v>
      </c>
      <c r="P157" s="600">
        <f t="shared" si="1"/>
        <v>15</v>
      </c>
      <c r="Q157" s="601" t="s">
        <v>109</v>
      </c>
      <c r="R157" s="600">
        <f t="shared" si="2"/>
        <v>15</v>
      </c>
      <c r="S157" s="601" t="s">
        <v>112</v>
      </c>
      <c r="T157" s="600">
        <f t="shared" si="3"/>
        <v>15</v>
      </c>
      <c r="U157" s="601" t="s">
        <v>116</v>
      </c>
      <c r="V157" s="600">
        <f t="shared" si="4"/>
        <v>15</v>
      </c>
      <c r="W157" s="601" t="s">
        <v>119</v>
      </c>
      <c r="X157" s="600">
        <f t="shared" si="5"/>
        <v>15</v>
      </c>
      <c r="Y157" s="601" t="s">
        <v>122</v>
      </c>
      <c r="Z157" s="600">
        <f t="shared" si="6"/>
        <v>10</v>
      </c>
      <c r="AA157" s="602">
        <f t="shared" si="7"/>
        <v>100</v>
      </c>
      <c r="AB157" s="603" t="str">
        <f t="shared" si="8"/>
        <v>Fuerte</v>
      </c>
      <c r="AC157" s="604" t="s">
        <v>97</v>
      </c>
      <c r="AD157" s="605" t="str">
        <f t="shared" si="9"/>
        <v>Fuerte</v>
      </c>
      <c r="AE157" s="606" t="str">
        <f t="shared" si="10"/>
        <v>100</v>
      </c>
      <c r="AF157" s="693">
        <v>2</v>
      </c>
      <c r="AG157" s="608">
        <f t="shared" ref="AG157" si="167">(AE157+AE158)/AF157</f>
        <v>100</v>
      </c>
      <c r="AH157" s="609" t="str">
        <f t="shared" ref="AH157" si="168">IF(AG157&lt;50,"Débil",IF(AG157&lt;=99,"Moderado",IF(AG157=100,"Fuerte",IF(AG157="","ERROR"))))</f>
        <v>Fuerte</v>
      </c>
      <c r="AI157" s="610" t="s">
        <v>144</v>
      </c>
      <c r="AJ157" s="611">
        <f t="shared" ref="AJ157" si="169">IF(AH157="Débil",0,IF(AND(AH157="Moderado",AI157="Directamente"),1,IF(AND(AH157="Moderado",AI157="No disminuye"),0,IF(AND(AH157="Fuerte",AI157="Directamente"),2,IF(AND(AH157="Fuerte",AI157="No disminuye"),0)))))</f>
        <v>2</v>
      </c>
      <c r="AK157" s="611">
        <f>('4-VALORACIÓN DEL RIESGO'!H41-AJ157)</f>
        <v>2</v>
      </c>
      <c r="AL157" s="611" t="str">
        <f t="shared" ref="AL157" si="170">IF(AK157=5,"Casi Seguro",IF(AK157=4,"Probable",IF(AK157=3,"Posible",IF(AK157=2,"Improbable",IF(AK157=1,"Rara Vez",IF(AK157=0,"Rara Vez",IF(AK157&lt;0,"Rara Vez")))))))</f>
        <v>Improbable</v>
      </c>
      <c r="AM157" s="610" t="s">
        <v>144</v>
      </c>
      <c r="AN157" s="612">
        <f t="shared" ref="AN157" si="171">IF(AH157="Débil",0,IF(AND(AH157="Moderado",AM157="Directamente"),1,IF(AND(AH157="Moderado",AM157="Indirectamente"),0,IF(AND(AH157="Moderado",AM157="No disminuye"),0,IF(AND(AH157="Fuerte",AM157="Directamente"),2,IF(AND(AH157="Fuerte",AM157="Indirectamente"),1,IF(AND(AH157="Fuerte",AM157="No disminuye"),0)))))))</f>
        <v>2</v>
      </c>
      <c r="AO157" s="612">
        <f>('4-VALORACIÓN DEL RIESGO'!AD41-AN157)</f>
        <v>3</v>
      </c>
      <c r="AP157" s="613" t="str">
        <f t="shared" ref="AP157" si="172">IF(AO157=5,"Catastrófico",IF(AO157=4,"Mayor",IF(AO157=3,"Moderado",IF(AO157=2,"Moderado",IF(AO157=1,"Moderado")))))</f>
        <v>Moderado</v>
      </c>
      <c r="AQ157" s="614" t="str">
        <f t="shared" ref="AQ157" si="173">IF(OR(AND(AP157="Moderado",AL157="Rara Vez"),AND(AP157="Moderado",AL157="Improbable")),"Moderado",IF(OR(AND(AP157="Mayor",AL157="Improbable"),AND(AP157="Mayor",AL157="Rara Vez"),AND(AP157="Moderado",AL157="Probable"),AND(AP157="Moderado",AL157="Posible")),"Alto",IF(OR(AND(AP157="Moderado",AL157="Casi Seguro"),AND(AP157="Mayor",AL157="Posible"),AND(AP157="Mayor",AL157="Probable"),AND(AP157="Mayor",AL157="Casi Seguro")),"Extremo",IF(AP157="Catastrófico","Extremo"))))</f>
        <v>Moderado</v>
      </c>
      <c r="AR157" s="614"/>
      <c r="AS157" s="615" t="s">
        <v>452</v>
      </c>
    </row>
    <row r="158" spans="2:45" s="67" customFormat="1" ht="54.75" hidden="1" thickBot="1" x14ac:dyDescent="0.3">
      <c r="B158" s="634"/>
      <c r="C158" s="423"/>
      <c r="D158" s="594"/>
      <c r="E158" s="594"/>
      <c r="F158" s="691" t="s">
        <v>889</v>
      </c>
      <c r="G158" s="692" t="s">
        <v>753</v>
      </c>
      <c r="H158" s="692" t="s">
        <v>884</v>
      </c>
      <c r="I158" s="692" t="s">
        <v>885</v>
      </c>
      <c r="J158" s="692" t="s">
        <v>886</v>
      </c>
      <c r="K158" s="692" t="s">
        <v>887</v>
      </c>
      <c r="L158" s="692" t="s">
        <v>888</v>
      </c>
      <c r="M158" s="599" t="s">
        <v>100</v>
      </c>
      <c r="N158" s="600">
        <f t="shared" si="0"/>
        <v>15</v>
      </c>
      <c r="O158" s="601" t="s">
        <v>106</v>
      </c>
      <c r="P158" s="600">
        <f t="shared" si="1"/>
        <v>15</v>
      </c>
      <c r="Q158" s="601" t="s">
        <v>109</v>
      </c>
      <c r="R158" s="600">
        <f t="shared" si="2"/>
        <v>15</v>
      </c>
      <c r="S158" s="601" t="s">
        <v>112</v>
      </c>
      <c r="T158" s="600">
        <f t="shared" si="3"/>
        <v>15</v>
      </c>
      <c r="U158" s="601" t="s">
        <v>116</v>
      </c>
      <c r="V158" s="600">
        <f t="shared" si="4"/>
        <v>15</v>
      </c>
      <c r="W158" s="601" t="s">
        <v>119</v>
      </c>
      <c r="X158" s="600">
        <f t="shared" si="5"/>
        <v>15</v>
      </c>
      <c r="Y158" s="601" t="s">
        <v>122</v>
      </c>
      <c r="Z158" s="600">
        <f t="shared" si="6"/>
        <v>10</v>
      </c>
      <c r="AA158" s="602">
        <f t="shared" si="7"/>
        <v>100</v>
      </c>
      <c r="AB158" s="603" t="str">
        <f t="shared" si="8"/>
        <v>Fuerte</v>
      </c>
      <c r="AC158" s="604" t="s">
        <v>97</v>
      </c>
      <c r="AD158" s="605" t="str">
        <f t="shared" si="9"/>
        <v>Fuerte</v>
      </c>
      <c r="AE158" s="606" t="str">
        <f t="shared" si="10"/>
        <v>100</v>
      </c>
      <c r="AF158" s="694"/>
      <c r="AG158" s="621"/>
      <c r="AH158" s="622"/>
      <c r="AI158" s="610" t="s">
        <v>144</v>
      </c>
      <c r="AJ158" s="611"/>
      <c r="AK158" s="611"/>
      <c r="AL158" s="611"/>
      <c r="AM158" s="610" t="s">
        <v>144</v>
      </c>
      <c r="AN158" s="623"/>
      <c r="AO158" s="623"/>
      <c r="AP158" s="613"/>
      <c r="AQ158" s="614"/>
      <c r="AR158" s="614"/>
      <c r="AS158" s="615"/>
    </row>
    <row r="159" spans="2:45" s="67" customFormat="1" ht="135" hidden="1" x14ac:dyDescent="0.25">
      <c r="B159" s="634"/>
      <c r="C159" s="423"/>
      <c r="D159" s="594" t="str">
        <f>'3-IDENTIFICACIÓN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159" s="594"/>
      <c r="F159" s="691" t="s">
        <v>900</v>
      </c>
      <c r="G159" s="692" t="s">
        <v>459</v>
      </c>
      <c r="H159" s="692" t="s">
        <v>890</v>
      </c>
      <c r="I159" s="692" t="s">
        <v>891</v>
      </c>
      <c r="J159" s="692" t="s">
        <v>892</v>
      </c>
      <c r="K159" s="692" t="s">
        <v>893</v>
      </c>
      <c r="L159" s="692" t="s">
        <v>894</v>
      </c>
      <c r="M159" s="599" t="s">
        <v>100</v>
      </c>
      <c r="N159" s="600">
        <f t="shared" si="0"/>
        <v>15</v>
      </c>
      <c r="O159" s="601" t="s">
        <v>106</v>
      </c>
      <c r="P159" s="600">
        <f t="shared" si="1"/>
        <v>15</v>
      </c>
      <c r="Q159" s="601" t="s">
        <v>109</v>
      </c>
      <c r="R159" s="600">
        <f t="shared" si="2"/>
        <v>15</v>
      </c>
      <c r="S159" s="601" t="s">
        <v>112</v>
      </c>
      <c r="T159" s="600">
        <f t="shared" si="3"/>
        <v>15</v>
      </c>
      <c r="U159" s="601" t="s">
        <v>116</v>
      </c>
      <c r="V159" s="600">
        <f t="shared" si="4"/>
        <v>15</v>
      </c>
      <c r="W159" s="601" t="s">
        <v>119</v>
      </c>
      <c r="X159" s="600">
        <f t="shared" si="5"/>
        <v>15</v>
      </c>
      <c r="Y159" s="601" t="s">
        <v>122</v>
      </c>
      <c r="Z159" s="600">
        <f t="shared" si="6"/>
        <v>10</v>
      </c>
      <c r="AA159" s="602">
        <f t="shared" si="7"/>
        <v>100</v>
      </c>
      <c r="AB159" s="603" t="str">
        <f t="shared" si="8"/>
        <v>Fuerte</v>
      </c>
      <c r="AC159" s="604" t="s">
        <v>97</v>
      </c>
      <c r="AD159" s="605" t="str">
        <f t="shared" si="9"/>
        <v>Fuerte</v>
      </c>
      <c r="AE159" s="606" t="str">
        <f t="shared" si="10"/>
        <v>100</v>
      </c>
      <c r="AF159" s="607">
        <v>2</v>
      </c>
      <c r="AG159" s="608">
        <f t="shared" ref="AG159" si="174">(AE159+AE160)/AF159</f>
        <v>100</v>
      </c>
      <c r="AH159" s="609" t="str">
        <f t="shared" ref="AH159" si="175">IF(AG159&lt;50,"Débil",IF(AG159&lt;=99,"Moderado",IF(AG159=100,"Fuerte",IF(AG159="","ERROR"))))</f>
        <v>Fuerte</v>
      </c>
      <c r="AI159" s="610" t="s">
        <v>144</v>
      </c>
      <c r="AJ159" s="611">
        <f t="shared" ref="AJ159" si="176">IF(AH159="Débil",0,IF(AND(AH159="Moderado",AI159="Directamente"),1,IF(AND(AH159="Moderado",AI159="No disminuye"),0,IF(AND(AH159="Fuerte",AI159="Directamente"),2,IF(AND(AH159="Fuerte",AI159="No disminuye"),0)))))</f>
        <v>2</v>
      </c>
      <c r="AK159" s="611">
        <f>('4-VALORACIÓN DEL RIESGO'!H42-AJ159)</f>
        <v>-1</v>
      </c>
      <c r="AL159" s="611" t="str">
        <f t="shared" ref="AL159" si="177">IF(AK159=5,"Casi Seguro",IF(AK159=4,"Probable",IF(AK159=3,"Posible",IF(AK159=2,"Improbable",IF(AK159=1,"Rara Vez",IF(AK159=0,"Rara Vez",IF(AK159&lt;0,"Rara Vez")))))))</f>
        <v>Rara Vez</v>
      </c>
      <c r="AM159" s="610" t="s">
        <v>144</v>
      </c>
      <c r="AN159" s="612">
        <f t="shared" ref="AN159" si="178">IF(AH159="Débil",0,IF(AND(AH159="Moderado",AM159="Directamente"),1,IF(AND(AH159="Moderado",AM159="Indirectamente"),0,IF(AND(AH159="Moderado",AM159="No disminuye"),0,IF(AND(AH159="Fuerte",AM159="Directamente"),2,IF(AND(AH159="Fuerte",AM159="Indirectamente"),1,IF(AND(AH159="Fuerte",AM159="No disminuye"),0)))))))</f>
        <v>2</v>
      </c>
      <c r="AO159" s="612">
        <f>('4-VALORACIÓN DEL RIESGO'!AD42-AN159)</f>
        <v>3</v>
      </c>
      <c r="AP159" s="613" t="str">
        <f t="shared" ref="AP159" si="179">IF(AO159=5,"Catastrófico",IF(AO159=4,"Mayor",IF(AO159=3,"Moderado",IF(AO159=2,"Moderado",IF(AO159=1,"Moderado")))))</f>
        <v>Moderado</v>
      </c>
      <c r="AQ159" s="614" t="str">
        <f t="shared" ref="AQ159" si="180">IF(OR(AND(AP159="Moderado",AL159="Rara Vez"),AND(AP159="Moderado",AL159="Improbable")),"Moderado",IF(OR(AND(AP159="Mayor",AL159="Improbable"),AND(AP159="Mayor",AL159="Rara Vez"),AND(AP159="Moderado",AL159="Probable"),AND(AP159="Moderado",AL159="Posible")),"Alto",IF(OR(AND(AP159="Moderado",AL159="Casi Seguro"),AND(AP159="Mayor",AL159="Posible"),AND(AP159="Mayor",AL159="Probable"),AND(AP159="Mayor",AL159="Casi Seguro")),"Extremo",IF(AP159="Catastrófico","Extremo"))))</f>
        <v>Moderado</v>
      </c>
      <c r="AR159" s="614"/>
      <c r="AS159" s="615" t="s">
        <v>452</v>
      </c>
    </row>
    <row r="160" spans="2:45" s="67" customFormat="1" ht="135.75" hidden="1" thickBot="1" x14ac:dyDescent="0.3">
      <c r="B160" s="634"/>
      <c r="C160" s="423"/>
      <c r="D160" s="594"/>
      <c r="E160" s="594"/>
      <c r="F160" s="691" t="s">
        <v>900</v>
      </c>
      <c r="G160" s="692" t="s">
        <v>459</v>
      </c>
      <c r="H160" s="692" t="s">
        <v>895</v>
      </c>
      <c r="I160" s="692" t="s">
        <v>896</v>
      </c>
      <c r="J160" s="692" t="s">
        <v>897</v>
      </c>
      <c r="K160" s="692" t="s">
        <v>898</v>
      </c>
      <c r="L160" s="692" t="s">
        <v>899</v>
      </c>
      <c r="M160" s="599" t="s">
        <v>100</v>
      </c>
      <c r="N160" s="600">
        <f t="shared" si="0"/>
        <v>15</v>
      </c>
      <c r="O160" s="601" t="s">
        <v>106</v>
      </c>
      <c r="P160" s="600">
        <f t="shared" si="1"/>
        <v>15</v>
      </c>
      <c r="Q160" s="601" t="s">
        <v>109</v>
      </c>
      <c r="R160" s="600">
        <f t="shared" si="2"/>
        <v>15</v>
      </c>
      <c r="S160" s="601" t="s">
        <v>112</v>
      </c>
      <c r="T160" s="600">
        <f t="shared" si="3"/>
        <v>15</v>
      </c>
      <c r="U160" s="601" t="s">
        <v>116</v>
      </c>
      <c r="V160" s="600">
        <f t="shared" si="4"/>
        <v>15</v>
      </c>
      <c r="W160" s="601" t="s">
        <v>119</v>
      </c>
      <c r="X160" s="600">
        <f t="shared" si="5"/>
        <v>15</v>
      </c>
      <c r="Y160" s="601" t="s">
        <v>122</v>
      </c>
      <c r="Z160" s="600">
        <f t="shared" si="6"/>
        <v>10</v>
      </c>
      <c r="AA160" s="602">
        <f t="shared" si="7"/>
        <v>100</v>
      </c>
      <c r="AB160" s="603" t="str">
        <f t="shared" si="8"/>
        <v>Fuerte</v>
      </c>
      <c r="AC160" s="604" t="s">
        <v>97</v>
      </c>
      <c r="AD160" s="605" t="str">
        <f t="shared" si="9"/>
        <v>Fuerte</v>
      </c>
      <c r="AE160" s="606" t="str">
        <f t="shared" si="10"/>
        <v>100</v>
      </c>
      <c r="AF160" s="620"/>
      <c r="AG160" s="621"/>
      <c r="AH160" s="622"/>
      <c r="AI160" s="610" t="s">
        <v>144</v>
      </c>
      <c r="AJ160" s="611"/>
      <c r="AK160" s="611"/>
      <c r="AL160" s="611"/>
      <c r="AM160" s="610" t="s">
        <v>144</v>
      </c>
      <c r="AN160" s="623"/>
      <c r="AO160" s="623"/>
      <c r="AP160" s="613"/>
      <c r="AQ160" s="614"/>
      <c r="AR160" s="614"/>
      <c r="AS160" s="615"/>
    </row>
    <row r="161" spans="2:45" s="67" customFormat="1" ht="54" hidden="1" x14ac:dyDescent="0.25">
      <c r="B161" s="634"/>
      <c r="C161" s="423"/>
      <c r="D161" s="594" t="str">
        <f>'3-IDENTIFICACIÓN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161" s="594"/>
      <c r="F161" s="691" t="s">
        <v>911</v>
      </c>
      <c r="G161" s="692" t="s">
        <v>753</v>
      </c>
      <c r="H161" s="692" t="s">
        <v>901</v>
      </c>
      <c r="I161" s="692" t="s">
        <v>902</v>
      </c>
      <c r="J161" s="692" t="s">
        <v>903</v>
      </c>
      <c r="K161" s="692" t="s">
        <v>904</v>
      </c>
      <c r="L161" s="692" t="s">
        <v>905</v>
      </c>
      <c r="M161" s="599" t="s">
        <v>100</v>
      </c>
      <c r="N161" s="600">
        <f t="shared" si="0"/>
        <v>15</v>
      </c>
      <c r="O161" s="601" t="s">
        <v>106</v>
      </c>
      <c r="P161" s="600">
        <f t="shared" si="1"/>
        <v>15</v>
      </c>
      <c r="Q161" s="601" t="s">
        <v>109</v>
      </c>
      <c r="R161" s="600">
        <f t="shared" si="2"/>
        <v>15</v>
      </c>
      <c r="S161" s="601" t="s">
        <v>112</v>
      </c>
      <c r="T161" s="600">
        <f t="shared" si="3"/>
        <v>15</v>
      </c>
      <c r="U161" s="601" t="s">
        <v>116</v>
      </c>
      <c r="V161" s="600">
        <f t="shared" si="4"/>
        <v>15</v>
      </c>
      <c r="W161" s="601" t="s">
        <v>119</v>
      </c>
      <c r="X161" s="600">
        <f t="shared" si="5"/>
        <v>15</v>
      </c>
      <c r="Y161" s="601" t="s">
        <v>122</v>
      </c>
      <c r="Z161" s="600">
        <f t="shared" si="6"/>
        <v>10</v>
      </c>
      <c r="AA161" s="602">
        <f t="shared" si="7"/>
        <v>100</v>
      </c>
      <c r="AB161" s="603" t="str">
        <f t="shared" si="8"/>
        <v>Fuerte</v>
      </c>
      <c r="AC161" s="604" t="s">
        <v>97</v>
      </c>
      <c r="AD161" s="605" t="str">
        <f t="shared" si="9"/>
        <v>Fuerte</v>
      </c>
      <c r="AE161" s="606" t="str">
        <f t="shared" si="10"/>
        <v>100</v>
      </c>
      <c r="AF161" s="607">
        <v>2</v>
      </c>
      <c r="AG161" s="608">
        <f t="shared" ref="AG161" si="181">(AE161+AE162)/AF161</f>
        <v>100</v>
      </c>
      <c r="AH161" s="609" t="str">
        <f t="shared" ref="AH161" si="182">IF(AG161&lt;50,"Débil",IF(AG161&lt;=99,"Moderado",IF(AG161=100,"Fuerte",IF(AG161="","ERROR"))))</f>
        <v>Fuerte</v>
      </c>
      <c r="AI161" s="610" t="s">
        <v>144</v>
      </c>
      <c r="AJ161" s="611">
        <f t="shared" ref="AJ161" si="183">IF(AH161="Débil",0,IF(AND(AH161="Moderado",AI161="Directamente"),1,IF(AND(AH161="Moderado",AI161="No disminuye"),0,IF(AND(AH161="Fuerte",AI161="Directamente"),2,IF(AND(AH161="Fuerte",AI161="No disminuye"),0)))))</f>
        <v>2</v>
      </c>
      <c r="AK161" s="611">
        <f>('4-VALORACIÓN DEL RIESGO'!H43-AJ161)</f>
        <v>2</v>
      </c>
      <c r="AL161" s="611" t="str">
        <f t="shared" ref="AL161" si="184">IF(AK161=5,"Casi Seguro",IF(AK161=4,"Probable",IF(AK161=3,"Posible",IF(AK161=2,"Improbable",IF(AK161=1,"Rara Vez",IF(AK161=0,"Rara Vez",IF(AK161&lt;0,"Rara Vez")))))))</f>
        <v>Improbable</v>
      </c>
      <c r="AM161" s="610" t="s">
        <v>146</v>
      </c>
      <c r="AN161" s="612">
        <f t="shared" ref="AN161" si="185">IF(AH161="Débil",0,IF(AND(AH161="Moderado",AM161="Directamente"),1,IF(AND(AH161="Moderado",AM161="Indirectamente"),0,IF(AND(AH161="Moderado",AM161="No disminuye"),0,IF(AND(AH161="Fuerte",AM161="Directamente"),2,IF(AND(AH161="Fuerte",AM161="Indirectamente"),1,IF(AND(AH161="Fuerte",AM161="No disminuye"),0)))))))</f>
        <v>0</v>
      </c>
      <c r="AO161" s="612">
        <f>('4-VALORACIÓN DEL RIESGO'!AD43-AN161)</f>
        <v>5</v>
      </c>
      <c r="AP161" s="613" t="str">
        <f t="shared" ref="AP161" si="186">IF(AO161=5,"Catastrófico",IF(AO161=4,"Mayor",IF(AO161=3,"Moderado",IF(AO161=2,"Moderado",IF(AO161=1,"Moderado")))))</f>
        <v>Catastrófico</v>
      </c>
      <c r="AQ161" s="614" t="str">
        <f t="shared" ref="AQ161" si="187">IF(OR(AND(AP161="Moderado",AL161="Rara Vez"),AND(AP161="Moderado",AL161="Improbable")),"Moderado",IF(OR(AND(AP161="Mayor",AL161="Improbable"),AND(AP161="Mayor",AL161="Rara Vez"),AND(AP161="Moderado",AL161="Probable"),AND(AP161="Moderado",AL161="Posible")),"Alto",IF(OR(AND(AP161="Moderado",AL161="Casi Seguro"),AND(AP161="Mayor",AL161="Posible"),AND(AP161="Mayor",AL161="Probable"),AND(AP161="Mayor",AL161="Casi Seguro")),"Extremo",IF(AP161="Catastrófico","Extremo"))))</f>
        <v>Extremo</v>
      </c>
      <c r="AR161" s="614"/>
      <c r="AS161" s="615" t="s">
        <v>452</v>
      </c>
    </row>
    <row r="162" spans="2:45" s="67" customFormat="1" ht="54.75" hidden="1" thickBot="1" x14ac:dyDescent="0.3">
      <c r="B162" s="634"/>
      <c r="C162" s="423"/>
      <c r="D162" s="594"/>
      <c r="E162" s="594"/>
      <c r="F162" s="691" t="s">
        <v>911</v>
      </c>
      <c r="G162" s="692" t="s">
        <v>753</v>
      </c>
      <c r="H162" s="692" t="s">
        <v>906</v>
      </c>
      <c r="I162" s="692" t="s">
        <v>907</v>
      </c>
      <c r="J162" s="692" t="s">
        <v>908</v>
      </c>
      <c r="K162" s="692" t="s">
        <v>909</v>
      </c>
      <c r="L162" s="692" t="s">
        <v>910</v>
      </c>
      <c r="M162" s="599" t="s">
        <v>100</v>
      </c>
      <c r="N162" s="600">
        <f t="shared" ref="N162:N351" si="188">IF(M162="Asignado",15,IF(M162="NO asignado",0))</f>
        <v>15</v>
      </c>
      <c r="O162" s="601" t="s">
        <v>106</v>
      </c>
      <c r="P162" s="600">
        <f t="shared" ref="P162:P351" si="189">IF(O162="Adecuado",15,IF(O162="Inadecuado",0))</f>
        <v>15</v>
      </c>
      <c r="Q162" s="601" t="s">
        <v>109</v>
      </c>
      <c r="R162" s="600">
        <f t="shared" ref="R162:R351" si="190">IF(Q162="Oportuna",15,IF(Q162="Inoportuna",0))</f>
        <v>15</v>
      </c>
      <c r="S162" s="601" t="s">
        <v>112</v>
      </c>
      <c r="T162" s="600">
        <f t="shared" ref="T162:T351" si="191">IF(S162="Prevenir",15,IF(S162="Detectar",10,IF(S162="No es un control",0)))</f>
        <v>15</v>
      </c>
      <c r="U162" s="601" t="s">
        <v>116</v>
      </c>
      <c r="V162" s="600">
        <f t="shared" ref="V162:V351" si="192">IF(U162="Confiable",15,IF(U162="No confiable",0))</f>
        <v>15</v>
      </c>
      <c r="W162" s="601" t="s">
        <v>119</v>
      </c>
      <c r="X162" s="600">
        <f t="shared" ref="X162:X351" si="193">IF(W162="Se investigan oportunamente",15,IF(W162="No se investigan oportunamente",0))</f>
        <v>15</v>
      </c>
      <c r="Y162" s="601" t="s">
        <v>122</v>
      </c>
      <c r="Z162" s="600">
        <f t="shared" ref="Z162:Z351" si="194">IF(Y162="Completa",10,IF(Y162="Incompleta",5,IF(Y162="No existe",0)))</f>
        <v>10</v>
      </c>
      <c r="AA162" s="602">
        <f t="shared" ref="AA162:AA351" si="195">N162+P162+R162+T162+V162+X162+Z162</f>
        <v>100</v>
      </c>
      <c r="AB162" s="603" t="str">
        <f t="shared" ref="AB162:AB351" si="196">IF(AA162&lt;86,"Débil",(IF(AA162&lt;96,"Moderado","Fuerte")))</f>
        <v>Fuerte</v>
      </c>
      <c r="AC162" s="604" t="s">
        <v>97</v>
      </c>
      <c r="AD162" s="605" t="str">
        <f t="shared" ref="AD162:AD351" si="197">IF(OR(AND(AB162="Fuerte",AC162="Moderado"),AND(AB162="Moderado",AC162="Fuerte"),AND(AB162="Moderado",AC162="Moderado")),"Moderado",IF(OR(AND(AB162="Fuerte",AC162="Débil"),AND(AB162="Moderado",AC162="Débil"),AND(AB162="Débil")),"Débil",IF(AND(AB162="Fuerte",AC162="Fuerte"),"Fuerte")))</f>
        <v>Fuerte</v>
      </c>
      <c r="AE162" s="606" t="str">
        <f t="shared" ref="AE162:AE351" si="198">IF(AD162="Fuerte","100",IF(AD162="Moderado","50",IF(AD162="Débil","0")))</f>
        <v>100</v>
      </c>
      <c r="AF162" s="620"/>
      <c r="AG162" s="621"/>
      <c r="AH162" s="622"/>
      <c r="AI162" s="610"/>
      <c r="AJ162" s="611"/>
      <c r="AK162" s="611"/>
      <c r="AL162" s="611"/>
      <c r="AM162" s="610"/>
      <c r="AN162" s="623"/>
      <c r="AO162" s="623"/>
      <c r="AP162" s="613"/>
      <c r="AQ162" s="614"/>
      <c r="AR162" s="614"/>
      <c r="AS162" s="615"/>
    </row>
    <row r="163" spans="2:45" s="67" customFormat="1" ht="51.75" hidden="1" customHeight="1" x14ac:dyDescent="0.25">
      <c r="B163" s="634"/>
      <c r="C163" s="423"/>
      <c r="D163" s="594" t="str">
        <f>'3-IDENTIFICACIÓN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163" s="594"/>
      <c r="F163" s="695" t="s">
        <v>900</v>
      </c>
      <c r="G163" s="692" t="s">
        <v>753</v>
      </c>
      <c r="H163" s="692" t="s">
        <v>912</v>
      </c>
      <c r="I163" s="692" t="s">
        <v>913</v>
      </c>
      <c r="J163" s="692" t="s">
        <v>914</v>
      </c>
      <c r="K163" s="692" t="s">
        <v>915</v>
      </c>
      <c r="L163" s="692" t="s">
        <v>916</v>
      </c>
      <c r="M163" s="599" t="s">
        <v>100</v>
      </c>
      <c r="N163" s="600">
        <f t="shared" si="188"/>
        <v>15</v>
      </c>
      <c r="O163" s="601" t="s">
        <v>106</v>
      </c>
      <c r="P163" s="600">
        <f t="shared" si="189"/>
        <v>15</v>
      </c>
      <c r="Q163" s="601" t="s">
        <v>109</v>
      </c>
      <c r="R163" s="600">
        <f t="shared" si="190"/>
        <v>15</v>
      </c>
      <c r="S163" s="601" t="s">
        <v>112</v>
      </c>
      <c r="T163" s="600">
        <f t="shared" si="191"/>
        <v>15</v>
      </c>
      <c r="U163" s="601" t="s">
        <v>116</v>
      </c>
      <c r="V163" s="600">
        <f t="shared" si="192"/>
        <v>15</v>
      </c>
      <c r="W163" s="601" t="s">
        <v>119</v>
      </c>
      <c r="X163" s="600">
        <f t="shared" si="193"/>
        <v>15</v>
      </c>
      <c r="Y163" s="601" t="s">
        <v>122</v>
      </c>
      <c r="Z163" s="600">
        <f t="shared" si="194"/>
        <v>10</v>
      </c>
      <c r="AA163" s="602">
        <f t="shared" si="195"/>
        <v>100</v>
      </c>
      <c r="AB163" s="603" t="str">
        <f t="shared" si="196"/>
        <v>Fuerte</v>
      </c>
      <c r="AC163" s="604" t="s">
        <v>97</v>
      </c>
      <c r="AD163" s="605" t="str">
        <f t="shared" si="197"/>
        <v>Fuerte</v>
      </c>
      <c r="AE163" s="606" t="str">
        <f t="shared" si="198"/>
        <v>100</v>
      </c>
      <c r="AF163" s="607">
        <v>2</v>
      </c>
      <c r="AG163" s="608">
        <f t="shared" ref="AG163" si="199">(AE163+AE164)/AF163</f>
        <v>100</v>
      </c>
      <c r="AH163" s="609" t="str">
        <f t="shared" ref="AH163" si="200">IF(AG163&lt;50,"Débil",IF(AG163&lt;=99,"Moderado",IF(AG163=100,"Fuerte",IF(AG163="","ERROR"))))</f>
        <v>Fuerte</v>
      </c>
      <c r="AI163" s="610" t="s">
        <v>144</v>
      </c>
      <c r="AJ163" s="611">
        <f t="shared" ref="AJ163" si="201">IF(AH163="Débil",0,IF(AND(AH163="Moderado",AI163="Directamente"),1,IF(AND(AH163="Moderado",AI163="No disminuye"),0,IF(AND(AH163="Fuerte",AI163="Directamente"),2,IF(AND(AH163="Fuerte",AI163="No disminuye"),0)))))</f>
        <v>2</v>
      </c>
      <c r="AK163" s="611">
        <f>('4-VALORACIÓN DEL RIESGO'!H44-AJ163)</f>
        <v>2</v>
      </c>
      <c r="AL163" s="611" t="str">
        <f t="shared" ref="AL163" si="202">IF(AK163=5,"Casi Seguro",IF(AK163=4,"Probable",IF(AK163=3,"Posible",IF(AK163=2,"Improbable",IF(AK163=1,"Rara Vez",IF(AK163=0,"Rara Vez",IF(AK163&lt;0,"Rara Vez")))))))</f>
        <v>Improbable</v>
      </c>
      <c r="AM163" s="610" t="s">
        <v>144</v>
      </c>
      <c r="AN163" s="612">
        <f t="shared" ref="AN163" si="203">IF(AH163="Débil",0,IF(AND(AH163="Moderado",AM163="Directamente"),1,IF(AND(AH163="Moderado",AM163="Indirectamente"),0,IF(AND(AH163="Moderado",AM163="No disminuye"),0,IF(AND(AH163="Fuerte",AM163="Directamente"),2,IF(AND(AH163="Fuerte",AM163="Indirectamente"),1,IF(AND(AH163="Fuerte",AM163="No disminuye"),0)))))))</f>
        <v>2</v>
      </c>
      <c r="AO163" s="612">
        <f>('4-VALORACIÓN DEL RIESGO'!AD44-AN163)</f>
        <v>3</v>
      </c>
      <c r="AP163" s="613" t="str">
        <f t="shared" ref="AP163" si="204">IF(AO163=5,"Catastrófico",IF(AO163=4,"Mayor",IF(AO163=3,"Moderado",IF(AO163=2,"Moderado",IF(AO163=1,"Moderado")))))</f>
        <v>Moderado</v>
      </c>
      <c r="AQ163" s="614" t="str">
        <f t="shared" ref="AQ163" si="205">IF(OR(AND(AP163="Moderado",AL163="Rara Vez"),AND(AP163="Moderado",AL163="Improbable")),"Moderado",IF(OR(AND(AP163="Mayor",AL163="Improbable"),AND(AP163="Mayor",AL163="Rara Vez"),AND(AP163="Moderado",AL163="Probable"),AND(AP163="Moderado",AL163="Posible")),"Alto",IF(OR(AND(AP163="Moderado",AL163="Casi Seguro"),AND(AP163="Mayor",AL163="Posible"),AND(AP163="Mayor",AL163="Probable"),AND(AP163="Mayor",AL163="Casi Seguro")),"Extremo",IF(AP163="Catastrófico","Extremo"))))</f>
        <v>Moderado</v>
      </c>
      <c r="AR163" s="614"/>
      <c r="AS163" s="615" t="s">
        <v>452</v>
      </c>
    </row>
    <row r="164" spans="2:45" s="67" customFormat="1" ht="45.75" hidden="1" customHeight="1" thickBot="1" x14ac:dyDescent="0.3">
      <c r="B164" s="634"/>
      <c r="C164" s="423"/>
      <c r="D164" s="594"/>
      <c r="E164" s="594"/>
      <c r="F164" s="695" t="s">
        <v>900</v>
      </c>
      <c r="G164" s="692" t="s">
        <v>753</v>
      </c>
      <c r="H164" s="692" t="s">
        <v>917</v>
      </c>
      <c r="I164" s="696" t="s">
        <v>918</v>
      </c>
      <c r="J164" s="692" t="s">
        <v>919</v>
      </c>
      <c r="K164" s="692" t="s">
        <v>920</v>
      </c>
      <c r="L164" s="692" t="s">
        <v>921</v>
      </c>
      <c r="M164" s="599" t="s">
        <v>100</v>
      </c>
      <c r="N164" s="600">
        <f t="shared" si="188"/>
        <v>15</v>
      </c>
      <c r="O164" s="601" t="s">
        <v>106</v>
      </c>
      <c r="P164" s="600">
        <f t="shared" si="189"/>
        <v>15</v>
      </c>
      <c r="Q164" s="601" t="s">
        <v>109</v>
      </c>
      <c r="R164" s="600">
        <f t="shared" si="190"/>
        <v>15</v>
      </c>
      <c r="S164" s="601" t="s">
        <v>112</v>
      </c>
      <c r="T164" s="600">
        <f t="shared" si="191"/>
        <v>15</v>
      </c>
      <c r="U164" s="601" t="s">
        <v>116</v>
      </c>
      <c r="V164" s="600">
        <f t="shared" si="192"/>
        <v>15</v>
      </c>
      <c r="W164" s="601" t="s">
        <v>119</v>
      </c>
      <c r="X164" s="600">
        <f t="shared" si="193"/>
        <v>15</v>
      </c>
      <c r="Y164" s="601" t="s">
        <v>122</v>
      </c>
      <c r="Z164" s="600">
        <f t="shared" si="194"/>
        <v>10</v>
      </c>
      <c r="AA164" s="602">
        <f t="shared" si="195"/>
        <v>100</v>
      </c>
      <c r="AB164" s="603" t="str">
        <f t="shared" si="196"/>
        <v>Fuerte</v>
      </c>
      <c r="AC164" s="604" t="s">
        <v>97</v>
      </c>
      <c r="AD164" s="605" t="str">
        <f t="shared" si="197"/>
        <v>Fuerte</v>
      </c>
      <c r="AE164" s="606" t="str">
        <f t="shared" si="198"/>
        <v>100</v>
      </c>
      <c r="AF164" s="620"/>
      <c r="AG164" s="621"/>
      <c r="AH164" s="622"/>
      <c r="AI164" s="610"/>
      <c r="AJ164" s="611"/>
      <c r="AK164" s="611"/>
      <c r="AL164" s="611"/>
      <c r="AM164" s="610"/>
      <c r="AN164" s="623"/>
      <c r="AO164" s="623"/>
      <c r="AP164" s="613"/>
      <c r="AQ164" s="614"/>
      <c r="AR164" s="614"/>
      <c r="AS164" s="615"/>
    </row>
    <row r="165" spans="2:45" s="67" customFormat="1" ht="40.5" hidden="1" customHeight="1" x14ac:dyDescent="0.25">
      <c r="B165" s="634"/>
      <c r="C165" s="423"/>
      <c r="D165" s="594" t="str">
        <f>'3-IDENTIFICACIÓN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E165" s="594"/>
      <c r="F165" s="628" t="s">
        <v>1012</v>
      </c>
      <c r="G165" s="671"/>
      <c r="H165" s="503"/>
      <c r="I165" s="503"/>
      <c r="J165" s="503"/>
      <c r="K165" s="503"/>
      <c r="L165" s="656" t="s">
        <v>1286</v>
      </c>
      <c r="M165" s="599"/>
      <c r="N165" s="600" t="b">
        <f t="shared" si="188"/>
        <v>0</v>
      </c>
      <c r="O165" s="601"/>
      <c r="P165" s="600" t="b">
        <f t="shared" si="189"/>
        <v>0</v>
      </c>
      <c r="Q165" s="601"/>
      <c r="R165" s="600" t="b">
        <f t="shared" si="190"/>
        <v>0</v>
      </c>
      <c r="S165" s="601"/>
      <c r="T165" s="600" t="b">
        <f t="shared" si="191"/>
        <v>0</v>
      </c>
      <c r="U165" s="601"/>
      <c r="V165" s="600" t="b">
        <f t="shared" si="192"/>
        <v>0</v>
      </c>
      <c r="W165" s="601"/>
      <c r="X165" s="600" t="b">
        <f t="shared" si="193"/>
        <v>0</v>
      </c>
      <c r="Y165" s="601"/>
      <c r="Z165" s="600" t="b">
        <f t="shared" si="194"/>
        <v>0</v>
      </c>
      <c r="AA165" s="602">
        <f t="shared" si="195"/>
        <v>0</v>
      </c>
      <c r="AB165" s="603" t="str">
        <f t="shared" si="196"/>
        <v>Débil</v>
      </c>
      <c r="AC165" s="604"/>
      <c r="AD165" s="605" t="str">
        <f t="shared" si="197"/>
        <v>Débil</v>
      </c>
      <c r="AE165" s="606" t="str">
        <f t="shared" si="198"/>
        <v>0</v>
      </c>
      <c r="AF165" s="607">
        <v>14</v>
      </c>
      <c r="AG165" s="608">
        <f>(AE165+AE166+AE167+AE168+AE169+AE170+AE171+AE172+AE173+AE174+AE176+AE177+AE178+AE179+AE180+AE181+AE182+AE183+AE184+AE185+AE186+AE187+AE189+AE190+AE191+AE192+AE193+AE194+AE195+AE196+AE197+AE198+AE199)/AF165</f>
        <v>71.428571428571431</v>
      </c>
      <c r="AH165" s="609" t="str">
        <f t="shared" ref="AH165" si="206">IF(AG165&lt;50,"Débil",IF(AG165&lt;=99,"Moderado",IF(AG165=100,"Fuerte",IF(AG165="","ERROR"))))</f>
        <v>Moderado</v>
      </c>
      <c r="AI165" s="610" t="s">
        <v>144</v>
      </c>
      <c r="AJ165" s="611">
        <f t="shared" ref="AJ165" si="207">IF(AH165="Débil",0,IF(AND(AH165="Moderado",AI165="Directamente"),1,IF(AND(AH165="Moderado",AI165="No disminuye"),0,IF(AND(AH165="Fuerte",AI165="Directamente"),2,IF(AND(AH165="Fuerte",AI165="No disminuye"),0)))))</f>
        <v>1</v>
      </c>
      <c r="AK165" s="611">
        <f>('4-VALORACIÓN DEL RIESGO'!H45-AJ165)</f>
        <v>2</v>
      </c>
      <c r="AL165" s="611" t="str">
        <f t="shared" ref="AL165" si="208">IF(AK165=5,"Casi Seguro",IF(AK165=4,"Probable",IF(AK165=3,"Posible",IF(AK165=2,"Improbable",IF(AK165=1,"Rara Vez",IF(AK165=0,"Rara Vez",IF(AK165&lt;0,"Rara Vez")))))))</f>
        <v>Improbable</v>
      </c>
      <c r="AM165" s="610" t="s">
        <v>144</v>
      </c>
      <c r="AN165" s="612">
        <f t="shared" ref="AN165" si="209">IF(AH165="Débil",0,IF(AND(AH165="Moderado",AM165="Directamente"),1,IF(AND(AH165="Moderado",AM165="Indirectamente"),0,IF(AND(AH165="Moderado",AM165="No disminuye"),0,IF(AND(AH165="Fuerte",AM165="Directamente"),2,IF(AND(AH165="Fuerte",AM165="Indirectamente"),1,IF(AND(AH165="Fuerte",AM165="No disminuye"),0)))))))</f>
        <v>1</v>
      </c>
      <c r="AO165" s="612">
        <f>('4-VALORACIÓN DEL RIESGO'!AD45-AN165)</f>
        <v>4</v>
      </c>
      <c r="AP165" s="613" t="str">
        <f t="shared" ref="AP165" si="210">IF(AO165=5,"Catastrófico",IF(AO165=4,"Mayor",IF(AO165=3,"Moderado",IF(AO165=2,"Moderado",IF(AO165=1,"Moderado")))))</f>
        <v>Mayor</v>
      </c>
      <c r="AQ165" s="614" t="str">
        <f t="shared" ref="AQ165" si="211">IF(OR(AND(AP165="Moderado",AL165="Rara Vez"),AND(AP165="Moderado",AL165="Improbable")),"Moderado",IF(OR(AND(AP165="Mayor",AL165="Improbable"),AND(AP165="Mayor",AL165="Rara Vez"),AND(AP165="Moderado",AL165="Probable"),AND(AP165="Moderado",AL165="Posible")),"Alto",IF(OR(AND(AP165="Moderado",AL165="Casi Seguro"),AND(AP165="Mayor",AL165="Posible"),AND(AP165="Mayor",AL165="Probable"),AND(AP165="Mayor",AL165="Casi Seguro")),"Extremo",IF(AP165="Catastrófico","Extremo"))))</f>
        <v>Alto</v>
      </c>
      <c r="AR165" s="614"/>
      <c r="AS165" s="615" t="s">
        <v>452</v>
      </c>
    </row>
    <row r="166" spans="2:45" s="67" customFormat="1" ht="40.5" hidden="1" customHeight="1" x14ac:dyDescent="0.25">
      <c r="B166" s="634"/>
      <c r="C166" s="423"/>
      <c r="D166" s="594"/>
      <c r="E166" s="594"/>
      <c r="F166" s="628" t="s">
        <v>1013</v>
      </c>
      <c r="G166" s="671"/>
      <c r="H166" s="503"/>
      <c r="I166" s="503"/>
      <c r="J166" s="503"/>
      <c r="K166" s="503"/>
      <c r="L166" s="656" t="s">
        <v>1286</v>
      </c>
      <c r="M166" s="599"/>
      <c r="N166" s="600" t="b">
        <f t="shared" si="188"/>
        <v>0</v>
      </c>
      <c r="O166" s="601"/>
      <c r="P166" s="600" t="b">
        <f t="shared" si="189"/>
        <v>0</v>
      </c>
      <c r="Q166" s="601"/>
      <c r="R166" s="600" t="b">
        <f t="shared" si="190"/>
        <v>0</v>
      </c>
      <c r="S166" s="601"/>
      <c r="T166" s="600" t="b">
        <f t="shared" si="191"/>
        <v>0</v>
      </c>
      <c r="U166" s="601"/>
      <c r="V166" s="600" t="b">
        <f t="shared" si="192"/>
        <v>0</v>
      </c>
      <c r="W166" s="601"/>
      <c r="X166" s="600" t="b">
        <f t="shared" si="193"/>
        <v>0</v>
      </c>
      <c r="Y166" s="601"/>
      <c r="Z166" s="600" t="b">
        <f t="shared" si="194"/>
        <v>0</v>
      </c>
      <c r="AA166" s="602">
        <f t="shared" si="195"/>
        <v>0</v>
      </c>
      <c r="AB166" s="603" t="str">
        <f t="shared" si="196"/>
        <v>Débil</v>
      </c>
      <c r="AC166" s="604"/>
      <c r="AD166" s="605" t="str">
        <f t="shared" si="197"/>
        <v>Débil</v>
      </c>
      <c r="AE166" s="606" t="str">
        <f t="shared" si="198"/>
        <v>0</v>
      </c>
      <c r="AF166" s="647"/>
      <c r="AG166" s="670"/>
      <c r="AH166" s="653"/>
      <c r="AI166" s="610"/>
      <c r="AJ166" s="611"/>
      <c r="AK166" s="611"/>
      <c r="AL166" s="611"/>
      <c r="AM166" s="610"/>
      <c r="AN166" s="652"/>
      <c r="AO166" s="652"/>
      <c r="AP166" s="613"/>
      <c r="AQ166" s="614"/>
      <c r="AR166" s="614"/>
      <c r="AS166" s="615"/>
    </row>
    <row r="167" spans="2:45" s="67" customFormat="1" ht="40.5" hidden="1" customHeight="1" x14ac:dyDescent="0.25">
      <c r="B167" s="634"/>
      <c r="C167" s="423"/>
      <c r="D167" s="594"/>
      <c r="E167" s="594"/>
      <c r="F167" s="628" t="s">
        <v>1014</v>
      </c>
      <c r="G167" s="671"/>
      <c r="H167" s="503"/>
      <c r="I167" s="503"/>
      <c r="J167" s="503"/>
      <c r="K167" s="503"/>
      <c r="L167" s="656" t="s">
        <v>1286</v>
      </c>
      <c r="M167" s="599"/>
      <c r="N167" s="600" t="b">
        <f t="shared" si="188"/>
        <v>0</v>
      </c>
      <c r="O167" s="601"/>
      <c r="P167" s="600" t="b">
        <f t="shared" si="189"/>
        <v>0</v>
      </c>
      <c r="Q167" s="601"/>
      <c r="R167" s="600" t="b">
        <f t="shared" si="190"/>
        <v>0</v>
      </c>
      <c r="S167" s="601"/>
      <c r="T167" s="600" t="b">
        <f t="shared" si="191"/>
        <v>0</v>
      </c>
      <c r="U167" s="601"/>
      <c r="V167" s="600" t="b">
        <f t="shared" si="192"/>
        <v>0</v>
      </c>
      <c r="W167" s="601"/>
      <c r="X167" s="600" t="b">
        <f t="shared" si="193"/>
        <v>0</v>
      </c>
      <c r="Y167" s="601"/>
      <c r="Z167" s="600" t="b">
        <f t="shared" si="194"/>
        <v>0</v>
      </c>
      <c r="AA167" s="602">
        <f t="shared" si="195"/>
        <v>0</v>
      </c>
      <c r="AB167" s="603" t="str">
        <f t="shared" si="196"/>
        <v>Débil</v>
      </c>
      <c r="AC167" s="604"/>
      <c r="AD167" s="605" t="str">
        <f t="shared" si="197"/>
        <v>Débil</v>
      </c>
      <c r="AE167" s="606" t="str">
        <f t="shared" si="198"/>
        <v>0</v>
      </c>
      <c r="AF167" s="647"/>
      <c r="AG167" s="670"/>
      <c r="AH167" s="653"/>
      <c r="AI167" s="610"/>
      <c r="AJ167" s="611"/>
      <c r="AK167" s="611"/>
      <c r="AL167" s="611"/>
      <c r="AM167" s="610"/>
      <c r="AN167" s="652"/>
      <c r="AO167" s="652"/>
      <c r="AP167" s="613"/>
      <c r="AQ167" s="614"/>
      <c r="AR167" s="614"/>
      <c r="AS167" s="615"/>
    </row>
    <row r="168" spans="2:45" s="67" customFormat="1" ht="40.5" hidden="1" customHeight="1" x14ac:dyDescent="0.25">
      <c r="B168" s="634"/>
      <c r="C168" s="423"/>
      <c r="D168" s="594"/>
      <c r="E168" s="594"/>
      <c r="F168" s="628" t="s">
        <v>1015</v>
      </c>
      <c r="G168" s="671"/>
      <c r="H168" s="503"/>
      <c r="I168" s="503"/>
      <c r="J168" s="503"/>
      <c r="K168" s="503"/>
      <c r="L168" s="656" t="s">
        <v>1286</v>
      </c>
      <c r="M168" s="599"/>
      <c r="N168" s="600" t="b">
        <f t="shared" si="188"/>
        <v>0</v>
      </c>
      <c r="O168" s="601"/>
      <c r="P168" s="600" t="b">
        <f t="shared" si="189"/>
        <v>0</v>
      </c>
      <c r="Q168" s="601"/>
      <c r="R168" s="600" t="b">
        <f t="shared" si="190"/>
        <v>0</v>
      </c>
      <c r="S168" s="601"/>
      <c r="T168" s="600" t="b">
        <f t="shared" si="191"/>
        <v>0</v>
      </c>
      <c r="U168" s="601"/>
      <c r="V168" s="600" t="b">
        <f t="shared" si="192"/>
        <v>0</v>
      </c>
      <c r="W168" s="601"/>
      <c r="X168" s="600" t="b">
        <f t="shared" si="193"/>
        <v>0</v>
      </c>
      <c r="Y168" s="601"/>
      <c r="Z168" s="600" t="b">
        <f t="shared" si="194"/>
        <v>0</v>
      </c>
      <c r="AA168" s="602">
        <f t="shared" si="195"/>
        <v>0</v>
      </c>
      <c r="AB168" s="603" t="str">
        <f t="shared" si="196"/>
        <v>Débil</v>
      </c>
      <c r="AC168" s="604"/>
      <c r="AD168" s="605" t="str">
        <f t="shared" si="197"/>
        <v>Débil</v>
      </c>
      <c r="AE168" s="606" t="str">
        <f t="shared" si="198"/>
        <v>0</v>
      </c>
      <c r="AF168" s="647"/>
      <c r="AG168" s="670"/>
      <c r="AH168" s="653"/>
      <c r="AI168" s="610"/>
      <c r="AJ168" s="611"/>
      <c r="AK168" s="611"/>
      <c r="AL168" s="611"/>
      <c r="AM168" s="610"/>
      <c r="AN168" s="652"/>
      <c r="AO168" s="652"/>
      <c r="AP168" s="613"/>
      <c r="AQ168" s="614"/>
      <c r="AR168" s="614"/>
      <c r="AS168" s="615"/>
    </row>
    <row r="169" spans="2:45" s="67" customFormat="1" ht="40.5" hidden="1" customHeight="1" x14ac:dyDescent="0.25">
      <c r="B169" s="634"/>
      <c r="C169" s="423"/>
      <c r="D169" s="594"/>
      <c r="E169" s="594"/>
      <c r="F169" s="628" t="s">
        <v>1016</v>
      </c>
      <c r="G169" s="671"/>
      <c r="H169" s="503"/>
      <c r="I169" s="503"/>
      <c r="J169" s="503"/>
      <c r="K169" s="503"/>
      <c r="L169" s="656" t="s">
        <v>1286</v>
      </c>
      <c r="M169" s="599"/>
      <c r="N169" s="600" t="b">
        <f t="shared" si="188"/>
        <v>0</v>
      </c>
      <c r="O169" s="601"/>
      <c r="P169" s="600" t="b">
        <f t="shared" si="189"/>
        <v>0</v>
      </c>
      <c r="Q169" s="601"/>
      <c r="R169" s="600" t="b">
        <f t="shared" si="190"/>
        <v>0</v>
      </c>
      <c r="S169" s="601"/>
      <c r="T169" s="600" t="b">
        <f t="shared" si="191"/>
        <v>0</v>
      </c>
      <c r="U169" s="601"/>
      <c r="V169" s="600" t="b">
        <f t="shared" si="192"/>
        <v>0</v>
      </c>
      <c r="W169" s="601"/>
      <c r="X169" s="600" t="b">
        <f t="shared" si="193"/>
        <v>0</v>
      </c>
      <c r="Y169" s="601"/>
      <c r="Z169" s="600" t="b">
        <f t="shared" si="194"/>
        <v>0</v>
      </c>
      <c r="AA169" s="602">
        <f t="shared" si="195"/>
        <v>0</v>
      </c>
      <c r="AB169" s="603" t="str">
        <f t="shared" si="196"/>
        <v>Débil</v>
      </c>
      <c r="AC169" s="604"/>
      <c r="AD169" s="605" t="str">
        <f t="shared" si="197"/>
        <v>Débil</v>
      </c>
      <c r="AE169" s="606" t="str">
        <f t="shared" si="198"/>
        <v>0</v>
      </c>
      <c r="AF169" s="647"/>
      <c r="AG169" s="670"/>
      <c r="AH169" s="653"/>
      <c r="AI169" s="610"/>
      <c r="AJ169" s="611"/>
      <c r="AK169" s="611"/>
      <c r="AL169" s="611"/>
      <c r="AM169" s="610"/>
      <c r="AN169" s="652"/>
      <c r="AO169" s="652"/>
      <c r="AP169" s="613"/>
      <c r="AQ169" s="614"/>
      <c r="AR169" s="614"/>
      <c r="AS169" s="615"/>
    </row>
    <row r="170" spans="2:45" s="67" customFormat="1" ht="40.5" hidden="1" customHeight="1" x14ac:dyDescent="0.25">
      <c r="B170" s="634"/>
      <c r="C170" s="423"/>
      <c r="D170" s="594"/>
      <c r="E170" s="594"/>
      <c r="F170" s="628" t="s">
        <v>1017</v>
      </c>
      <c r="G170" s="671"/>
      <c r="H170" s="503"/>
      <c r="I170" s="503"/>
      <c r="J170" s="503"/>
      <c r="K170" s="503"/>
      <c r="L170" s="656" t="s">
        <v>1286</v>
      </c>
      <c r="M170" s="599"/>
      <c r="N170" s="600" t="b">
        <f t="shared" si="188"/>
        <v>0</v>
      </c>
      <c r="O170" s="601"/>
      <c r="P170" s="600" t="b">
        <f t="shared" si="189"/>
        <v>0</v>
      </c>
      <c r="Q170" s="601"/>
      <c r="R170" s="600" t="b">
        <f t="shared" si="190"/>
        <v>0</v>
      </c>
      <c r="S170" s="601"/>
      <c r="T170" s="600" t="b">
        <f t="shared" si="191"/>
        <v>0</v>
      </c>
      <c r="U170" s="601"/>
      <c r="V170" s="600" t="b">
        <f t="shared" si="192"/>
        <v>0</v>
      </c>
      <c r="W170" s="601"/>
      <c r="X170" s="600" t="b">
        <f t="shared" si="193"/>
        <v>0</v>
      </c>
      <c r="Y170" s="601"/>
      <c r="Z170" s="600" t="b">
        <f t="shared" si="194"/>
        <v>0</v>
      </c>
      <c r="AA170" s="602">
        <f t="shared" si="195"/>
        <v>0</v>
      </c>
      <c r="AB170" s="603" t="str">
        <f t="shared" si="196"/>
        <v>Débil</v>
      </c>
      <c r="AC170" s="604"/>
      <c r="AD170" s="605" t="str">
        <f t="shared" si="197"/>
        <v>Débil</v>
      </c>
      <c r="AE170" s="606" t="str">
        <f t="shared" si="198"/>
        <v>0</v>
      </c>
      <c r="AF170" s="647"/>
      <c r="AG170" s="670"/>
      <c r="AH170" s="653"/>
      <c r="AI170" s="610"/>
      <c r="AJ170" s="611"/>
      <c r="AK170" s="611"/>
      <c r="AL170" s="611"/>
      <c r="AM170" s="610"/>
      <c r="AN170" s="652"/>
      <c r="AO170" s="652"/>
      <c r="AP170" s="613"/>
      <c r="AQ170" s="614"/>
      <c r="AR170" s="614"/>
      <c r="AS170" s="615"/>
    </row>
    <row r="171" spans="2:45" s="67" customFormat="1" ht="40.5" hidden="1" customHeight="1" x14ac:dyDescent="0.25">
      <c r="B171" s="634"/>
      <c r="C171" s="423"/>
      <c r="D171" s="594"/>
      <c r="E171" s="594"/>
      <c r="F171" s="628" t="s">
        <v>1018</v>
      </c>
      <c r="G171" s="671"/>
      <c r="H171" s="503"/>
      <c r="I171" s="503"/>
      <c r="J171" s="503"/>
      <c r="K171" s="503"/>
      <c r="L171" s="656" t="s">
        <v>1286</v>
      </c>
      <c r="M171" s="599"/>
      <c r="N171" s="600" t="b">
        <f t="shared" si="188"/>
        <v>0</v>
      </c>
      <c r="O171" s="601"/>
      <c r="P171" s="600" t="b">
        <f t="shared" si="189"/>
        <v>0</v>
      </c>
      <c r="Q171" s="601"/>
      <c r="R171" s="600" t="b">
        <f t="shared" si="190"/>
        <v>0</v>
      </c>
      <c r="S171" s="601"/>
      <c r="T171" s="600" t="b">
        <f t="shared" si="191"/>
        <v>0</v>
      </c>
      <c r="U171" s="601"/>
      <c r="V171" s="600" t="b">
        <f t="shared" si="192"/>
        <v>0</v>
      </c>
      <c r="W171" s="601"/>
      <c r="X171" s="600" t="b">
        <f t="shared" si="193"/>
        <v>0</v>
      </c>
      <c r="Y171" s="601"/>
      <c r="Z171" s="600" t="b">
        <f t="shared" si="194"/>
        <v>0</v>
      </c>
      <c r="AA171" s="602">
        <f t="shared" si="195"/>
        <v>0</v>
      </c>
      <c r="AB171" s="603" t="str">
        <f t="shared" si="196"/>
        <v>Débil</v>
      </c>
      <c r="AC171" s="604"/>
      <c r="AD171" s="605" t="str">
        <f t="shared" si="197"/>
        <v>Débil</v>
      </c>
      <c r="AE171" s="606" t="str">
        <f t="shared" si="198"/>
        <v>0</v>
      </c>
      <c r="AF171" s="647"/>
      <c r="AG171" s="670"/>
      <c r="AH171" s="653"/>
      <c r="AI171" s="610"/>
      <c r="AJ171" s="611"/>
      <c r="AK171" s="611"/>
      <c r="AL171" s="611"/>
      <c r="AM171" s="610"/>
      <c r="AN171" s="652"/>
      <c r="AO171" s="652"/>
      <c r="AP171" s="613"/>
      <c r="AQ171" s="614"/>
      <c r="AR171" s="614"/>
      <c r="AS171" s="615"/>
    </row>
    <row r="172" spans="2:45" s="67" customFormat="1" ht="40.5" hidden="1" customHeight="1" x14ac:dyDescent="0.25">
      <c r="B172" s="634"/>
      <c r="C172" s="423"/>
      <c r="D172" s="594"/>
      <c r="E172" s="594"/>
      <c r="F172" s="628" t="s">
        <v>927</v>
      </c>
      <c r="G172" s="671" t="s">
        <v>459</v>
      </c>
      <c r="H172" s="503" t="s">
        <v>922</v>
      </c>
      <c r="I172" s="503" t="s">
        <v>923</v>
      </c>
      <c r="J172" s="503" t="s">
        <v>924</v>
      </c>
      <c r="K172" s="503" t="s">
        <v>925</v>
      </c>
      <c r="L172" s="503" t="s">
        <v>926</v>
      </c>
      <c r="M172" s="599" t="s">
        <v>100</v>
      </c>
      <c r="N172" s="600">
        <f t="shared" si="188"/>
        <v>15</v>
      </c>
      <c r="O172" s="601" t="s">
        <v>106</v>
      </c>
      <c r="P172" s="600">
        <f t="shared" si="189"/>
        <v>15</v>
      </c>
      <c r="Q172" s="601" t="s">
        <v>109</v>
      </c>
      <c r="R172" s="600">
        <f t="shared" si="190"/>
        <v>15</v>
      </c>
      <c r="S172" s="601" t="s">
        <v>112</v>
      </c>
      <c r="T172" s="600">
        <f t="shared" si="191"/>
        <v>15</v>
      </c>
      <c r="U172" s="601" t="s">
        <v>116</v>
      </c>
      <c r="V172" s="600">
        <f t="shared" si="192"/>
        <v>15</v>
      </c>
      <c r="W172" s="601" t="s">
        <v>119</v>
      </c>
      <c r="X172" s="600">
        <f t="shared" si="193"/>
        <v>15</v>
      </c>
      <c r="Y172" s="601" t="s">
        <v>122</v>
      </c>
      <c r="Z172" s="600">
        <f t="shared" si="194"/>
        <v>10</v>
      </c>
      <c r="AA172" s="602">
        <f t="shared" si="195"/>
        <v>100</v>
      </c>
      <c r="AB172" s="603" t="str">
        <f t="shared" si="196"/>
        <v>Fuerte</v>
      </c>
      <c r="AC172" s="604" t="s">
        <v>97</v>
      </c>
      <c r="AD172" s="605" t="str">
        <f t="shared" si="197"/>
        <v>Fuerte</v>
      </c>
      <c r="AE172" s="606" t="str">
        <f t="shared" si="198"/>
        <v>100</v>
      </c>
      <c r="AF172" s="647"/>
      <c r="AG172" s="670"/>
      <c r="AH172" s="653"/>
      <c r="AI172" s="610"/>
      <c r="AJ172" s="611"/>
      <c r="AK172" s="611"/>
      <c r="AL172" s="611"/>
      <c r="AM172" s="610"/>
      <c r="AN172" s="652"/>
      <c r="AO172" s="652"/>
      <c r="AP172" s="613"/>
      <c r="AQ172" s="614"/>
      <c r="AR172" s="614"/>
      <c r="AS172" s="615"/>
    </row>
    <row r="173" spans="2:45" s="67" customFormat="1" ht="40.5" hidden="1" customHeight="1" x14ac:dyDescent="0.25">
      <c r="B173" s="634"/>
      <c r="C173" s="423"/>
      <c r="D173" s="594"/>
      <c r="E173" s="594"/>
      <c r="F173" s="628" t="s">
        <v>1019</v>
      </c>
      <c r="G173" s="671"/>
      <c r="H173" s="503"/>
      <c r="I173" s="503"/>
      <c r="J173" s="503"/>
      <c r="K173" s="503"/>
      <c r="L173" s="678" t="s">
        <v>1144</v>
      </c>
      <c r="M173" s="599"/>
      <c r="N173" s="600" t="b">
        <f t="shared" si="188"/>
        <v>0</v>
      </c>
      <c r="O173" s="601"/>
      <c r="P173" s="600" t="b">
        <f t="shared" si="189"/>
        <v>0</v>
      </c>
      <c r="Q173" s="601"/>
      <c r="R173" s="600" t="b">
        <f t="shared" si="190"/>
        <v>0</v>
      </c>
      <c r="S173" s="601"/>
      <c r="T173" s="600" t="b">
        <f t="shared" si="191"/>
        <v>0</v>
      </c>
      <c r="U173" s="601"/>
      <c r="V173" s="600" t="b">
        <f t="shared" si="192"/>
        <v>0</v>
      </c>
      <c r="W173" s="601"/>
      <c r="X173" s="600" t="b">
        <f t="shared" si="193"/>
        <v>0</v>
      </c>
      <c r="Y173" s="601"/>
      <c r="Z173" s="600" t="b">
        <f t="shared" si="194"/>
        <v>0</v>
      </c>
      <c r="AA173" s="602">
        <f t="shared" si="195"/>
        <v>0</v>
      </c>
      <c r="AB173" s="603" t="str">
        <f t="shared" si="196"/>
        <v>Débil</v>
      </c>
      <c r="AC173" s="604"/>
      <c r="AD173" s="605" t="str">
        <f t="shared" si="197"/>
        <v>Débil</v>
      </c>
      <c r="AE173" s="606" t="str">
        <f t="shared" si="198"/>
        <v>0</v>
      </c>
      <c r="AF173" s="647"/>
      <c r="AG173" s="670"/>
      <c r="AH173" s="653"/>
      <c r="AI173" s="610"/>
      <c r="AJ173" s="611"/>
      <c r="AK173" s="611"/>
      <c r="AL173" s="611"/>
      <c r="AM173" s="610"/>
      <c r="AN173" s="652"/>
      <c r="AO173" s="652"/>
      <c r="AP173" s="613"/>
      <c r="AQ173" s="614"/>
      <c r="AR173" s="614"/>
      <c r="AS173" s="615"/>
    </row>
    <row r="174" spans="2:45" s="67" customFormat="1" ht="40.5" hidden="1" customHeight="1" x14ac:dyDescent="0.25">
      <c r="B174" s="634"/>
      <c r="C174" s="423"/>
      <c r="D174" s="594"/>
      <c r="E174" s="594"/>
      <c r="F174" s="628" t="s">
        <v>661</v>
      </c>
      <c r="G174" s="671" t="s">
        <v>469</v>
      </c>
      <c r="H174" s="503" t="s">
        <v>1146</v>
      </c>
      <c r="I174" s="503" t="s">
        <v>1145</v>
      </c>
      <c r="J174" s="503" t="s">
        <v>831</v>
      </c>
      <c r="K174" s="503" t="s">
        <v>650</v>
      </c>
      <c r="L174" s="503" t="s">
        <v>1147</v>
      </c>
      <c r="M174" s="599" t="s">
        <v>100</v>
      </c>
      <c r="N174" s="600">
        <f t="shared" si="188"/>
        <v>15</v>
      </c>
      <c r="O174" s="601" t="s">
        <v>106</v>
      </c>
      <c r="P174" s="600">
        <f t="shared" si="189"/>
        <v>15</v>
      </c>
      <c r="Q174" s="601" t="s">
        <v>109</v>
      </c>
      <c r="R174" s="600">
        <f t="shared" si="190"/>
        <v>15</v>
      </c>
      <c r="S174" s="601" t="s">
        <v>112</v>
      </c>
      <c r="T174" s="600">
        <f t="shared" si="191"/>
        <v>15</v>
      </c>
      <c r="U174" s="601" t="s">
        <v>116</v>
      </c>
      <c r="V174" s="600">
        <f t="shared" si="192"/>
        <v>15</v>
      </c>
      <c r="W174" s="601" t="s">
        <v>119</v>
      </c>
      <c r="X174" s="600">
        <f t="shared" si="193"/>
        <v>15</v>
      </c>
      <c r="Y174" s="601" t="s">
        <v>122</v>
      </c>
      <c r="Z174" s="600">
        <f t="shared" si="194"/>
        <v>10</v>
      </c>
      <c r="AA174" s="602">
        <f t="shared" si="195"/>
        <v>100</v>
      </c>
      <c r="AB174" s="603" t="str">
        <f t="shared" si="196"/>
        <v>Fuerte</v>
      </c>
      <c r="AC174" s="604" t="s">
        <v>97</v>
      </c>
      <c r="AD174" s="605" t="str">
        <f t="shared" si="197"/>
        <v>Fuerte</v>
      </c>
      <c r="AE174" s="606" t="str">
        <f t="shared" si="198"/>
        <v>100</v>
      </c>
      <c r="AF174" s="647"/>
      <c r="AG174" s="670"/>
      <c r="AH174" s="653"/>
      <c r="AI174" s="610"/>
      <c r="AJ174" s="611"/>
      <c r="AK174" s="611"/>
      <c r="AL174" s="611"/>
      <c r="AM174" s="610"/>
      <c r="AN174" s="652"/>
      <c r="AO174" s="652"/>
      <c r="AP174" s="613"/>
      <c r="AQ174" s="614"/>
      <c r="AR174" s="614"/>
      <c r="AS174" s="615"/>
    </row>
    <row r="175" spans="2:45" s="67" customFormat="1" ht="40.5" hidden="1" customHeight="1" x14ac:dyDescent="0.25">
      <c r="B175" s="634"/>
      <c r="C175" s="423"/>
      <c r="D175" s="594"/>
      <c r="E175" s="594"/>
      <c r="F175" s="628" t="s">
        <v>661</v>
      </c>
      <c r="G175" s="671" t="s">
        <v>469</v>
      </c>
      <c r="H175" s="503" t="s">
        <v>1148</v>
      </c>
      <c r="I175" s="503" t="s">
        <v>648</v>
      </c>
      <c r="J175" s="503" t="s">
        <v>654</v>
      </c>
      <c r="K175" s="503" t="s">
        <v>650</v>
      </c>
      <c r="L175" s="503" t="s">
        <v>1149</v>
      </c>
      <c r="M175" s="599" t="s">
        <v>100</v>
      </c>
      <c r="N175" s="600">
        <f t="shared" si="188"/>
        <v>15</v>
      </c>
      <c r="O175" s="601" t="s">
        <v>106</v>
      </c>
      <c r="P175" s="600">
        <f t="shared" si="189"/>
        <v>15</v>
      </c>
      <c r="Q175" s="601" t="s">
        <v>109</v>
      </c>
      <c r="R175" s="600">
        <f t="shared" si="190"/>
        <v>15</v>
      </c>
      <c r="S175" s="601" t="s">
        <v>112</v>
      </c>
      <c r="T175" s="600">
        <f t="shared" si="191"/>
        <v>15</v>
      </c>
      <c r="U175" s="601" t="s">
        <v>116</v>
      </c>
      <c r="V175" s="600">
        <f t="shared" si="192"/>
        <v>15</v>
      </c>
      <c r="W175" s="601" t="s">
        <v>119</v>
      </c>
      <c r="X175" s="600">
        <f t="shared" si="193"/>
        <v>15</v>
      </c>
      <c r="Y175" s="601" t="s">
        <v>122</v>
      </c>
      <c r="Z175" s="600">
        <f t="shared" si="194"/>
        <v>10</v>
      </c>
      <c r="AA175" s="602">
        <f t="shared" si="195"/>
        <v>100</v>
      </c>
      <c r="AB175" s="603" t="str">
        <f t="shared" si="196"/>
        <v>Fuerte</v>
      </c>
      <c r="AC175" s="604" t="s">
        <v>97</v>
      </c>
      <c r="AD175" s="605" t="str">
        <f t="shared" si="197"/>
        <v>Fuerte</v>
      </c>
      <c r="AE175" s="606" t="str">
        <f t="shared" si="198"/>
        <v>100</v>
      </c>
      <c r="AF175" s="647"/>
      <c r="AG175" s="670"/>
      <c r="AH175" s="653"/>
      <c r="AI175" s="610"/>
      <c r="AJ175" s="611"/>
      <c r="AK175" s="611"/>
      <c r="AL175" s="611"/>
      <c r="AM175" s="610"/>
      <c r="AN175" s="652"/>
      <c r="AO175" s="652"/>
      <c r="AP175" s="613"/>
      <c r="AQ175" s="614"/>
      <c r="AR175" s="614"/>
      <c r="AS175" s="615"/>
    </row>
    <row r="176" spans="2:45" s="67" customFormat="1" ht="40.5" hidden="1" customHeight="1" x14ac:dyDescent="0.25">
      <c r="B176" s="634"/>
      <c r="C176" s="423"/>
      <c r="D176" s="594"/>
      <c r="E176" s="594"/>
      <c r="F176" s="628" t="s">
        <v>1021</v>
      </c>
      <c r="G176" s="671"/>
      <c r="H176" s="503"/>
      <c r="I176" s="503"/>
      <c r="J176" s="503"/>
      <c r="K176" s="503"/>
      <c r="L176" s="656" t="s">
        <v>1286</v>
      </c>
      <c r="M176" s="599"/>
      <c r="N176" s="600" t="b">
        <f t="shared" si="188"/>
        <v>0</v>
      </c>
      <c r="O176" s="601"/>
      <c r="P176" s="600" t="b">
        <f t="shared" si="189"/>
        <v>0</v>
      </c>
      <c r="Q176" s="601"/>
      <c r="R176" s="600" t="b">
        <f t="shared" si="190"/>
        <v>0</v>
      </c>
      <c r="S176" s="601"/>
      <c r="T176" s="600" t="b">
        <f t="shared" si="191"/>
        <v>0</v>
      </c>
      <c r="U176" s="601"/>
      <c r="V176" s="600" t="b">
        <f t="shared" si="192"/>
        <v>0</v>
      </c>
      <c r="W176" s="601"/>
      <c r="X176" s="600" t="b">
        <f t="shared" si="193"/>
        <v>0</v>
      </c>
      <c r="Y176" s="601"/>
      <c r="Z176" s="600" t="b">
        <f t="shared" si="194"/>
        <v>0</v>
      </c>
      <c r="AA176" s="602">
        <f t="shared" si="195"/>
        <v>0</v>
      </c>
      <c r="AB176" s="603" t="str">
        <f t="shared" si="196"/>
        <v>Débil</v>
      </c>
      <c r="AC176" s="604"/>
      <c r="AD176" s="605" t="str">
        <f t="shared" si="197"/>
        <v>Débil</v>
      </c>
      <c r="AE176" s="606" t="str">
        <f t="shared" si="198"/>
        <v>0</v>
      </c>
      <c r="AF176" s="647"/>
      <c r="AG176" s="670"/>
      <c r="AH176" s="653"/>
      <c r="AI176" s="610"/>
      <c r="AJ176" s="611"/>
      <c r="AK176" s="611"/>
      <c r="AL176" s="611"/>
      <c r="AM176" s="610"/>
      <c r="AN176" s="652"/>
      <c r="AO176" s="652"/>
      <c r="AP176" s="613"/>
      <c r="AQ176" s="614"/>
      <c r="AR176" s="614"/>
      <c r="AS176" s="615"/>
    </row>
    <row r="177" spans="2:45" s="67" customFormat="1" ht="40.5" hidden="1" customHeight="1" x14ac:dyDescent="0.25">
      <c r="B177" s="634"/>
      <c r="C177" s="423"/>
      <c r="D177" s="594"/>
      <c r="E177" s="594"/>
      <c r="F177" s="628" t="s">
        <v>1022</v>
      </c>
      <c r="G177" s="671"/>
      <c r="H177" s="503"/>
      <c r="I177" s="503"/>
      <c r="J177" s="503"/>
      <c r="K177" s="503"/>
      <c r="L177" s="656" t="s">
        <v>1286</v>
      </c>
      <c r="M177" s="599"/>
      <c r="N177" s="600" t="b">
        <f t="shared" si="188"/>
        <v>0</v>
      </c>
      <c r="O177" s="601"/>
      <c r="P177" s="600" t="b">
        <f t="shared" si="189"/>
        <v>0</v>
      </c>
      <c r="Q177" s="601"/>
      <c r="R177" s="600" t="b">
        <f t="shared" si="190"/>
        <v>0</v>
      </c>
      <c r="S177" s="601"/>
      <c r="T177" s="600" t="b">
        <f t="shared" si="191"/>
        <v>0</v>
      </c>
      <c r="U177" s="601"/>
      <c r="V177" s="600" t="b">
        <f t="shared" si="192"/>
        <v>0</v>
      </c>
      <c r="W177" s="601"/>
      <c r="X177" s="600" t="b">
        <f t="shared" si="193"/>
        <v>0</v>
      </c>
      <c r="Y177" s="601"/>
      <c r="Z177" s="600" t="b">
        <f t="shared" si="194"/>
        <v>0</v>
      </c>
      <c r="AA177" s="602">
        <f t="shared" si="195"/>
        <v>0</v>
      </c>
      <c r="AB177" s="603" t="str">
        <f t="shared" si="196"/>
        <v>Débil</v>
      </c>
      <c r="AC177" s="604"/>
      <c r="AD177" s="605" t="str">
        <f t="shared" si="197"/>
        <v>Débil</v>
      </c>
      <c r="AE177" s="606" t="str">
        <f t="shared" si="198"/>
        <v>0</v>
      </c>
      <c r="AF177" s="647"/>
      <c r="AG177" s="670"/>
      <c r="AH177" s="653"/>
      <c r="AI177" s="610"/>
      <c r="AJ177" s="611"/>
      <c r="AK177" s="611"/>
      <c r="AL177" s="611"/>
      <c r="AM177" s="610"/>
      <c r="AN177" s="652"/>
      <c r="AO177" s="652"/>
      <c r="AP177" s="613"/>
      <c r="AQ177" s="614"/>
      <c r="AR177" s="614"/>
      <c r="AS177" s="615"/>
    </row>
    <row r="178" spans="2:45" s="67" customFormat="1" ht="40.5" hidden="1" customHeight="1" x14ac:dyDescent="0.25">
      <c r="B178" s="634"/>
      <c r="C178" s="423"/>
      <c r="D178" s="594"/>
      <c r="E178" s="594"/>
      <c r="F178" s="628" t="s">
        <v>1023</v>
      </c>
      <c r="G178" s="671"/>
      <c r="H178" s="503"/>
      <c r="I178" s="503"/>
      <c r="J178" s="503"/>
      <c r="K178" s="503"/>
      <c r="L178" s="656" t="s">
        <v>1286</v>
      </c>
      <c r="M178" s="599"/>
      <c r="N178" s="600" t="b">
        <f t="shared" si="188"/>
        <v>0</v>
      </c>
      <c r="O178" s="601"/>
      <c r="P178" s="600" t="b">
        <f t="shared" si="189"/>
        <v>0</v>
      </c>
      <c r="Q178" s="601"/>
      <c r="R178" s="600" t="b">
        <f t="shared" si="190"/>
        <v>0</v>
      </c>
      <c r="S178" s="601"/>
      <c r="T178" s="600" t="b">
        <f t="shared" si="191"/>
        <v>0</v>
      </c>
      <c r="U178" s="601"/>
      <c r="V178" s="600" t="b">
        <f t="shared" si="192"/>
        <v>0</v>
      </c>
      <c r="W178" s="601"/>
      <c r="X178" s="600" t="b">
        <f t="shared" si="193"/>
        <v>0</v>
      </c>
      <c r="Y178" s="601"/>
      <c r="Z178" s="600" t="b">
        <f t="shared" si="194"/>
        <v>0</v>
      </c>
      <c r="AA178" s="602">
        <f t="shared" si="195"/>
        <v>0</v>
      </c>
      <c r="AB178" s="603" t="str">
        <f t="shared" si="196"/>
        <v>Débil</v>
      </c>
      <c r="AC178" s="604"/>
      <c r="AD178" s="605" t="str">
        <f t="shared" si="197"/>
        <v>Débil</v>
      </c>
      <c r="AE178" s="606" t="str">
        <f t="shared" si="198"/>
        <v>0</v>
      </c>
      <c r="AF178" s="647"/>
      <c r="AG178" s="670"/>
      <c r="AH178" s="653"/>
      <c r="AI178" s="610"/>
      <c r="AJ178" s="611"/>
      <c r="AK178" s="611"/>
      <c r="AL178" s="611"/>
      <c r="AM178" s="610"/>
      <c r="AN178" s="652"/>
      <c r="AO178" s="652"/>
      <c r="AP178" s="613"/>
      <c r="AQ178" s="614"/>
      <c r="AR178" s="614"/>
      <c r="AS178" s="615"/>
    </row>
    <row r="179" spans="2:45" s="67" customFormat="1" ht="40.5" hidden="1" customHeight="1" x14ac:dyDescent="0.25">
      <c r="B179" s="634"/>
      <c r="C179" s="423"/>
      <c r="D179" s="594"/>
      <c r="E179" s="594"/>
      <c r="F179" s="628" t="s">
        <v>933</v>
      </c>
      <c r="G179" s="697" t="s">
        <v>469</v>
      </c>
      <c r="H179" s="698" t="s">
        <v>928</v>
      </c>
      <c r="I179" s="698" t="s">
        <v>929</v>
      </c>
      <c r="J179" s="698" t="s">
        <v>930</v>
      </c>
      <c r="K179" s="698" t="s">
        <v>931</v>
      </c>
      <c r="L179" s="698" t="s">
        <v>932</v>
      </c>
      <c r="M179" s="599" t="s">
        <v>100</v>
      </c>
      <c r="N179" s="600">
        <f t="shared" si="188"/>
        <v>15</v>
      </c>
      <c r="O179" s="601" t="s">
        <v>106</v>
      </c>
      <c r="P179" s="600">
        <f t="shared" si="189"/>
        <v>15</v>
      </c>
      <c r="Q179" s="601" t="s">
        <v>109</v>
      </c>
      <c r="R179" s="600">
        <f t="shared" si="190"/>
        <v>15</v>
      </c>
      <c r="S179" s="601" t="s">
        <v>112</v>
      </c>
      <c r="T179" s="600">
        <f t="shared" si="191"/>
        <v>15</v>
      </c>
      <c r="U179" s="601" t="s">
        <v>116</v>
      </c>
      <c r="V179" s="600">
        <f t="shared" si="192"/>
        <v>15</v>
      </c>
      <c r="W179" s="601" t="s">
        <v>119</v>
      </c>
      <c r="X179" s="600">
        <f t="shared" si="193"/>
        <v>15</v>
      </c>
      <c r="Y179" s="601" t="s">
        <v>122</v>
      </c>
      <c r="Z179" s="600">
        <f t="shared" si="194"/>
        <v>10</v>
      </c>
      <c r="AA179" s="602">
        <f t="shared" si="195"/>
        <v>100</v>
      </c>
      <c r="AB179" s="603" t="str">
        <f t="shared" si="196"/>
        <v>Fuerte</v>
      </c>
      <c r="AC179" s="604" t="s">
        <v>97</v>
      </c>
      <c r="AD179" s="605" t="str">
        <f t="shared" si="197"/>
        <v>Fuerte</v>
      </c>
      <c r="AE179" s="606" t="str">
        <f t="shared" si="198"/>
        <v>100</v>
      </c>
      <c r="AF179" s="647"/>
      <c r="AG179" s="670"/>
      <c r="AH179" s="653"/>
      <c r="AI179" s="610"/>
      <c r="AJ179" s="611"/>
      <c r="AK179" s="611"/>
      <c r="AL179" s="611"/>
      <c r="AM179" s="610"/>
      <c r="AN179" s="652"/>
      <c r="AO179" s="652"/>
      <c r="AP179" s="613"/>
      <c r="AQ179" s="614"/>
      <c r="AR179" s="614"/>
      <c r="AS179" s="615"/>
    </row>
    <row r="180" spans="2:45" s="67" customFormat="1" ht="40.5" hidden="1" customHeight="1" x14ac:dyDescent="0.25">
      <c r="B180" s="634"/>
      <c r="C180" s="423"/>
      <c r="D180" s="594"/>
      <c r="E180" s="594"/>
      <c r="F180" s="628" t="s">
        <v>938</v>
      </c>
      <c r="G180" s="697" t="s">
        <v>469</v>
      </c>
      <c r="H180" s="698" t="s">
        <v>928</v>
      </c>
      <c r="I180" s="698" t="s">
        <v>934</v>
      </c>
      <c r="J180" s="698" t="s">
        <v>935</v>
      </c>
      <c r="K180" s="698" t="s">
        <v>936</v>
      </c>
      <c r="L180" s="698" t="s">
        <v>937</v>
      </c>
      <c r="M180" s="599" t="s">
        <v>100</v>
      </c>
      <c r="N180" s="600">
        <f t="shared" si="188"/>
        <v>15</v>
      </c>
      <c r="O180" s="601" t="s">
        <v>106</v>
      </c>
      <c r="P180" s="600">
        <f t="shared" si="189"/>
        <v>15</v>
      </c>
      <c r="Q180" s="601" t="s">
        <v>109</v>
      </c>
      <c r="R180" s="600">
        <f t="shared" si="190"/>
        <v>15</v>
      </c>
      <c r="S180" s="601" t="s">
        <v>112</v>
      </c>
      <c r="T180" s="600">
        <f t="shared" si="191"/>
        <v>15</v>
      </c>
      <c r="U180" s="601" t="s">
        <v>116</v>
      </c>
      <c r="V180" s="600">
        <f t="shared" si="192"/>
        <v>15</v>
      </c>
      <c r="W180" s="601" t="s">
        <v>119</v>
      </c>
      <c r="X180" s="600">
        <f t="shared" si="193"/>
        <v>15</v>
      </c>
      <c r="Y180" s="601" t="s">
        <v>122</v>
      </c>
      <c r="Z180" s="600">
        <f t="shared" si="194"/>
        <v>10</v>
      </c>
      <c r="AA180" s="602">
        <f t="shared" si="195"/>
        <v>100</v>
      </c>
      <c r="AB180" s="603" t="str">
        <f t="shared" si="196"/>
        <v>Fuerte</v>
      </c>
      <c r="AC180" s="604" t="s">
        <v>97</v>
      </c>
      <c r="AD180" s="605" t="str">
        <f t="shared" si="197"/>
        <v>Fuerte</v>
      </c>
      <c r="AE180" s="606" t="str">
        <f t="shared" si="198"/>
        <v>100</v>
      </c>
      <c r="AF180" s="647"/>
      <c r="AG180" s="670"/>
      <c r="AH180" s="653"/>
      <c r="AI180" s="610"/>
      <c r="AJ180" s="611"/>
      <c r="AK180" s="611"/>
      <c r="AL180" s="611"/>
      <c r="AM180" s="610"/>
      <c r="AN180" s="652"/>
      <c r="AO180" s="652"/>
      <c r="AP180" s="613"/>
      <c r="AQ180" s="614"/>
      <c r="AR180" s="614"/>
      <c r="AS180" s="615"/>
    </row>
    <row r="181" spans="2:45" s="67" customFormat="1" ht="40.5" hidden="1" customHeight="1" x14ac:dyDescent="0.25">
      <c r="B181" s="634"/>
      <c r="C181" s="423"/>
      <c r="D181" s="594"/>
      <c r="E181" s="594"/>
      <c r="F181" s="628" t="s">
        <v>1024</v>
      </c>
      <c r="G181" s="697"/>
      <c r="H181" s="698"/>
      <c r="I181" s="698"/>
      <c r="J181" s="698"/>
      <c r="K181" s="698"/>
      <c r="L181" s="656" t="s">
        <v>1286</v>
      </c>
      <c r="M181" s="599"/>
      <c r="N181" s="600" t="b">
        <f t="shared" si="188"/>
        <v>0</v>
      </c>
      <c r="O181" s="601"/>
      <c r="P181" s="600" t="b">
        <f t="shared" si="189"/>
        <v>0</v>
      </c>
      <c r="Q181" s="601"/>
      <c r="R181" s="600" t="b">
        <f t="shared" si="190"/>
        <v>0</v>
      </c>
      <c r="S181" s="601"/>
      <c r="T181" s="600" t="b">
        <f t="shared" si="191"/>
        <v>0</v>
      </c>
      <c r="U181" s="601"/>
      <c r="V181" s="600" t="b">
        <f t="shared" si="192"/>
        <v>0</v>
      </c>
      <c r="W181" s="601"/>
      <c r="X181" s="600" t="b">
        <f t="shared" si="193"/>
        <v>0</v>
      </c>
      <c r="Y181" s="601"/>
      <c r="Z181" s="600" t="b">
        <f t="shared" si="194"/>
        <v>0</v>
      </c>
      <c r="AA181" s="602">
        <f t="shared" si="195"/>
        <v>0</v>
      </c>
      <c r="AB181" s="603" t="str">
        <f t="shared" si="196"/>
        <v>Débil</v>
      </c>
      <c r="AC181" s="604"/>
      <c r="AD181" s="605" t="str">
        <f t="shared" si="197"/>
        <v>Débil</v>
      </c>
      <c r="AE181" s="606" t="str">
        <f t="shared" si="198"/>
        <v>0</v>
      </c>
      <c r="AF181" s="647"/>
      <c r="AG181" s="670"/>
      <c r="AH181" s="653"/>
      <c r="AI181" s="610"/>
      <c r="AJ181" s="611"/>
      <c r="AK181" s="611"/>
      <c r="AL181" s="611"/>
      <c r="AM181" s="610"/>
      <c r="AN181" s="652"/>
      <c r="AO181" s="652"/>
      <c r="AP181" s="613"/>
      <c r="AQ181" s="614"/>
      <c r="AR181" s="614"/>
      <c r="AS181" s="615"/>
    </row>
    <row r="182" spans="2:45" s="67" customFormat="1" ht="40.5" hidden="1" customHeight="1" x14ac:dyDescent="0.25">
      <c r="B182" s="634"/>
      <c r="C182" s="423"/>
      <c r="D182" s="594"/>
      <c r="E182" s="594"/>
      <c r="F182" s="628" t="s">
        <v>1025</v>
      </c>
      <c r="G182" s="697"/>
      <c r="H182" s="698"/>
      <c r="I182" s="698"/>
      <c r="J182" s="698"/>
      <c r="K182" s="698"/>
      <c r="L182" s="656" t="s">
        <v>1286</v>
      </c>
      <c r="M182" s="599"/>
      <c r="N182" s="600" t="b">
        <f t="shared" si="188"/>
        <v>0</v>
      </c>
      <c r="O182" s="601"/>
      <c r="P182" s="600" t="b">
        <f t="shared" si="189"/>
        <v>0</v>
      </c>
      <c r="Q182" s="601"/>
      <c r="R182" s="600" t="b">
        <f t="shared" si="190"/>
        <v>0</v>
      </c>
      <c r="S182" s="601"/>
      <c r="T182" s="600" t="b">
        <f t="shared" si="191"/>
        <v>0</v>
      </c>
      <c r="U182" s="601"/>
      <c r="V182" s="600" t="b">
        <f t="shared" si="192"/>
        <v>0</v>
      </c>
      <c r="W182" s="601"/>
      <c r="X182" s="600" t="b">
        <f t="shared" si="193"/>
        <v>0</v>
      </c>
      <c r="Y182" s="601"/>
      <c r="Z182" s="600" t="b">
        <f t="shared" si="194"/>
        <v>0</v>
      </c>
      <c r="AA182" s="602">
        <f t="shared" si="195"/>
        <v>0</v>
      </c>
      <c r="AB182" s="603" t="str">
        <f t="shared" si="196"/>
        <v>Débil</v>
      </c>
      <c r="AC182" s="604"/>
      <c r="AD182" s="605" t="str">
        <f t="shared" si="197"/>
        <v>Débil</v>
      </c>
      <c r="AE182" s="606" t="str">
        <f t="shared" si="198"/>
        <v>0</v>
      </c>
      <c r="AF182" s="647"/>
      <c r="AG182" s="670"/>
      <c r="AH182" s="653"/>
      <c r="AI182" s="610"/>
      <c r="AJ182" s="611"/>
      <c r="AK182" s="611"/>
      <c r="AL182" s="611"/>
      <c r="AM182" s="610"/>
      <c r="AN182" s="652"/>
      <c r="AO182" s="652"/>
      <c r="AP182" s="613"/>
      <c r="AQ182" s="614"/>
      <c r="AR182" s="614"/>
      <c r="AS182" s="615"/>
    </row>
    <row r="183" spans="2:45" s="67" customFormat="1" ht="54.75" hidden="1" customHeight="1" x14ac:dyDescent="0.25">
      <c r="B183" s="634"/>
      <c r="C183" s="423"/>
      <c r="D183" s="594"/>
      <c r="E183" s="594"/>
      <c r="F183" s="628" t="s">
        <v>944</v>
      </c>
      <c r="G183" s="503" t="s">
        <v>459</v>
      </c>
      <c r="H183" s="503" t="s">
        <v>939</v>
      </c>
      <c r="I183" s="503" t="s">
        <v>940</v>
      </c>
      <c r="J183" s="503" t="s">
        <v>941</v>
      </c>
      <c r="K183" s="503" t="s">
        <v>942</v>
      </c>
      <c r="L183" s="503" t="s">
        <v>943</v>
      </c>
      <c r="M183" s="599" t="s">
        <v>100</v>
      </c>
      <c r="N183" s="600">
        <f t="shared" si="188"/>
        <v>15</v>
      </c>
      <c r="O183" s="601" t="s">
        <v>106</v>
      </c>
      <c r="P183" s="600">
        <f t="shared" si="189"/>
        <v>15</v>
      </c>
      <c r="Q183" s="601" t="s">
        <v>109</v>
      </c>
      <c r="R183" s="600">
        <f t="shared" si="190"/>
        <v>15</v>
      </c>
      <c r="S183" s="601" t="s">
        <v>113</v>
      </c>
      <c r="T183" s="600">
        <f t="shared" si="191"/>
        <v>10</v>
      </c>
      <c r="U183" s="601" t="s">
        <v>116</v>
      </c>
      <c r="V183" s="600">
        <f t="shared" si="192"/>
        <v>15</v>
      </c>
      <c r="W183" s="601" t="s">
        <v>119</v>
      </c>
      <c r="X183" s="600">
        <f t="shared" si="193"/>
        <v>15</v>
      </c>
      <c r="Y183" s="601" t="s">
        <v>122</v>
      </c>
      <c r="Z183" s="600">
        <f t="shared" si="194"/>
        <v>10</v>
      </c>
      <c r="AA183" s="602">
        <f t="shared" si="195"/>
        <v>95</v>
      </c>
      <c r="AB183" s="603" t="str">
        <f t="shared" si="196"/>
        <v>Moderado</v>
      </c>
      <c r="AC183" s="604" t="s">
        <v>97</v>
      </c>
      <c r="AD183" s="605" t="str">
        <f t="shared" si="197"/>
        <v>Moderado</v>
      </c>
      <c r="AE183" s="606" t="str">
        <f t="shared" si="198"/>
        <v>50</v>
      </c>
      <c r="AF183" s="647"/>
      <c r="AG183" s="670"/>
      <c r="AH183" s="653"/>
      <c r="AI183" s="610"/>
      <c r="AJ183" s="611"/>
      <c r="AK183" s="611"/>
      <c r="AL183" s="611"/>
      <c r="AM183" s="610"/>
      <c r="AN183" s="652"/>
      <c r="AO183" s="652"/>
      <c r="AP183" s="613"/>
      <c r="AQ183" s="614"/>
      <c r="AR183" s="614"/>
      <c r="AS183" s="615"/>
    </row>
    <row r="184" spans="2:45" s="67" customFormat="1" ht="54.75" hidden="1" customHeight="1" x14ac:dyDescent="0.25">
      <c r="B184" s="634"/>
      <c r="C184" s="423"/>
      <c r="D184" s="594"/>
      <c r="E184" s="594"/>
      <c r="F184" s="628" t="s">
        <v>1026</v>
      </c>
      <c r="G184" s="503"/>
      <c r="H184" s="503"/>
      <c r="I184" s="503"/>
      <c r="J184" s="503"/>
      <c r="K184" s="503"/>
      <c r="L184" s="656" t="s">
        <v>1286</v>
      </c>
      <c r="M184" s="599"/>
      <c r="N184" s="600" t="b">
        <f t="shared" si="188"/>
        <v>0</v>
      </c>
      <c r="O184" s="601"/>
      <c r="P184" s="600" t="b">
        <f t="shared" si="189"/>
        <v>0</v>
      </c>
      <c r="Q184" s="601"/>
      <c r="R184" s="600" t="b">
        <f t="shared" si="190"/>
        <v>0</v>
      </c>
      <c r="S184" s="601"/>
      <c r="T184" s="600" t="b">
        <f t="shared" si="191"/>
        <v>0</v>
      </c>
      <c r="U184" s="601"/>
      <c r="V184" s="600" t="b">
        <f t="shared" si="192"/>
        <v>0</v>
      </c>
      <c r="W184" s="601"/>
      <c r="X184" s="600" t="b">
        <f t="shared" si="193"/>
        <v>0</v>
      </c>
      <c r="Y184" s="601"/>
      <c r="Z184" s="600" t="b">
        <f t="shared" si="194"/>
        <v>0</v>
      </c>
      <c r="AA184" s="602">
        <f t="shared" si="195"/>
        <v>0</v>
      </c>
      <c r="AB184" s="603" t="str">
        <f t="shared" si="196"/>
        <v>Débil</v>
      </c>
      <c r="AC184" s="604"/>
      <c r="AD184" s="605" t="str">
        <f t="shared" si="197"/>
        <v>Débil</v>
      </c>
      <c r="AE184" s="606" t="str">
        <f t="shared" si="198"/>
        <v>0</v>
      </c>
      <c r="AF184" s="647"/>
      <c r="AG184" s="670"/>
      <c r="AH184" s="653"/>
      <c r="AI184" s="610"/>
      <c r="AJ184" s="611"/>
      <c r="AK184" s="611"/>
      <c r="AL184" s="611"/>
      <c r="AM184" s="610"/>
      <c r="AN184" s="652"/>
      <c r="AO184" s="652"/>
      <c r="AP184" s="613"/>
      <c r="AQ184" s="614"/>
      <c r="AR184" s="614"/>
      <c r="AS184" s="615"/>
    </row>
    <row r="185" spans="2:45" s="67" customFormat="1" ht="40.5" hidden="1" customHeight="1" x14ac:dyDescent="0.25">
      <c r="B185" s="634"/>
      <c r="C185" s="423"/>
      <c r="D185" s="594"/>
      <c r="E185" s="594"/>
      <c r="F185" s="699" t="s">
        <v>645</v>
      </c>
      <c r="G185" s="503" t="s">
        <v>453</v>
      </c>
      <c r="H185" s="503" t="s">
        <v>945</v>
      </c>
      <c r="I185" s="503" t="s">
        <v>946</v>
      </c>
      <c r="J185" s="503" t="s">
        <v>947</v>
      </c>
      <c r="K185" s="503" t="s">
        <v>948</v>
      </c>
      <c r="L185" s="503" t="s">
        <v>949</v>
      </c>
      <c r="M185" s="599" t="s">
        <v>100</v>
      </c>
      <c r="N185" s="600">
        <f t="shared" si="188"/>
        <v>15</v>
      </c>
      <c r="O185" s="601" t="s">
        <v>106</v>
      </c>
      <c r="P185" s="600">
        <f t="shared" si="189"/>
        <v>15</v>
      </c>
      <c r="Q185" s="601" t="s">
        <v>109</v>
      </c>
      <c r="R185" s="600">
        <f t="shared" si="190"/>
        <v>15</v>
      </c>
      <c r="S185" s="601" t="s">
        <v>112</v>
      </c>
      <c r="T185" s="600">
        <f t="shared" si="191"/>
        <v>15</v>
      </c>
      <c r="U185" s="601" t="s">
        <v>116</v>
      </c>
      <c r="V185" s="600">
        <f t="shared" si="192"/>
        <v>15</v>
      </c>
      <c r="W185" s="601" t="s">
        <v>119</v>
      </c>
      <c r="X185" s="600">
        <f t="shared" si="193"/>
        <v>15</v>
      </c>
      <c r="Y185" s="601" t="s">
        <v>122</v>
      </c>
      <c r="Z185" s="600">
        <f t="shared" si="194"/>
        <v>10</v>
      </c>
      <c r="AA185" s="602">
        <f t="shared" si="195"/>
        <v>100</v>
      </c>
      <c r="AB185" s="603" t="str">
        <f t="shared" si="196"/>
        <v>Fuerte</v>
      </c>
      <c r="AC185" s="604" t="s">
        <v>97</v>
      </c>
      <c r="AD185" s="605" t="str">
        <f t="shared" si="197"/>
        <v>Fuerte</v>
      </c>
      <c r="AE185" s="606" t="str">
        <f t="shared" si="198"/>
        <v>100</v>
      </c>
      <c r="AF185" s="647"/>
      <c r="AG185" s="670"/>
      <c r="AH185" s="653"/>
      <c r="AI185" s="610"/>
      <c r="AJ185" s="611"/>
      <c r="AK185" s="611"/>
      <c r="AL185" s="611"/>
      <c r="AM185" s="610"/>
      <c r="AN185" s="652"/>
      <c r="AO185" s="652"/>
      <c r="AP185" s="613"/>
      <c r="AQ185" s="614"/>
      <c r="AR185" s="614"/>
      <c r="AS185" s="615"/>
    </row>
    <row r="186" spans="2:45" s="67" customFormat="1" ht="40.5" hidden="1" customHeight="1" x14ac:dyDescent="0.25">
      <c r="B186" s="634"/>
      <c r="C186" s="423"/>
      <c r="D186" s="594"/>
      <c r="E186" s="594"/>
      <c r="F186" s="699" t="s">
        <v>1027</v>
      </c>
      <c r="G186" s="673"/>
      <c r="H186" s="503"/>
      <c r="I186" s="503"/>
      <c r="J186" s="503"/>
      <c r="K186" s="503"/>
      <c r="L186" s="656" t="s">
        <v>1286</v>
      </c>
      <c r="M186" s="599"/>
      <c r="N186" s="600" t="b">
        <f t="shared" si="188"/>
        <v>0</v>
      </c>
      <c r="O186" s="601"/>
      <c r="P186" s="600" t="b">
        <f t="shared" si="189"/>
        <v>0</v>
      </c>
      <c r="Q186" s="601"/>
      <c r="R186" s="600" t="b">
        <f t="shared" si="190"/>
        <v>0</v>
      </c>
      <c r="S186" s="601"/>
      <c r="T186" s="600" t="b">
        <f t="shared" si="191"/>
        <v>0</v>
      </c>
      <c r="U186" s="601"/>
      <c r="V186" s="600" t="b">
        <f t="shared" si="192"/>
        <v>0</v>
      </c>
      <c r="W186" s="601"/>
      <c r="X186" s="600" t="b">
        <f t="shared" si="193"/>
        <v>0</v>
      </c>
      <c r="Y186" s="601"/>
      <c r="Z186" s="600" t="b">
        <f t="shared" si="194"/>
        <v>0</v>
      </c>
      <c r="AA186" s="602">
        <f t="shared" si="195"/>
        <v>0</v>
      </c>
      <c r="AB186" s="603" t="str">
        <f t="shared" si="196"/>
        <v>Débil</v>
      </c>
      <c r="AC186" s="604"/>
      <c r="AD186" s="605" t="str">
        <f t="shared" si="197"/>
        <v>Débil</v>
      </c>
      <c r="AE186" s="606" t="str">
        <f t="shared" si="198"/>
        <v>0</v>
      </c>
      <c r="AF186" s="647"/>
      <c r="AG186" s="670"/>
      <c r="AH186" s="653"/>
      <c r="AI186" s="610"/>
      <c r="AJ186" s="611"/>
      <c r="AK186" s="611"/>
      <c r="AL186" s="611"/>
      <c r="AM186" s="610"/>
      <c r="AN186" s="652"/>
      <c r="AO186" s="652"/>
      <c r="AP186" s="613"/>
      <c r="AQ186" s="614"/>
      <c r="AR186" s="614"/>
      <c r="AS186" s="615"/>
    </row>
    <row r="187" spans="2:45" s="67" customFormat="1" ht="40.5" hidden="1" customHeight="1" x14ac:dyDescent="0.25">
      <c r="B187" s="634"/>
      <c r="C187" s="423"/>
      <c r="D187" s="594"/>
      <c r="E187" s="594"/>
      <c r="F187" s="661" t="s">
        <v>1220</v>
      </c>
      <c r="G187" s="671" t="s">
        <v>469</v>
      </c>
      <c r="H187" s="671" t="s">
        <v>1216</v>
      </c>
      <c r="I187" s="671" t="s">
        <v>794</v>
      </c>
      <c r="J187" s="671" t="s">
        <v>649</v>
      </c>
      <c r="K187" s="671" t="s">
        <v>650</v>
      </c>
      <c r="L187" s="671" t="s">
        <v>1217</v>
      </c>
      <c r="M187" s="599" t="s">
        <v>100</v>
      </c>
      <c r="N187" s="600">
        <f t="shared" si="188"/>
        <v>15</v>
      </c>
      <c r="O187" s="601" t="s">
        <v>106</v>
      </c>
      <c r="P187" s="600">
        <f t="shared" si="189"/>
        <v>15</v>
      </c>
      <c r="Q187" s="601" t="s">
        <v>109</v>
      </c>
      <c r="R187" s="600">
        <f t="shared" si="190"/>
        <v>15</v>
      </c>
      <c r="S187" s="601" t="s">
        <v>112</v>
      </c>
      <c r="T187" s="600">
        <f t="shared" si="191"/>
        <v>15</v>
      </c>
      <c r="U187" s="601" t="s">
        <v>116</v>
      </c>
      <c r="V187" s="600">
        <f t="shared" si="192"/>
        <v>15</v>
      </c>
      <c r="W187" s="601" t="s">
        <v>119</v>
      </c>
      <c r="X187" s="600">
        <f t="shared" si="193"/>
        <v>15</v>
      </c>
      <c r="Y187" s="601" t="s">
        <v>122</v>
      </c>
      <c r="Z187" s="600">
        <f t="shared" si="194"/>
        <v>10</v>
      </c>
      <c r="AA187" s="602">
        <f t="shared" si="195"/>
        <v>100</v>
      </c>
      <c r="AB187" s="603" t="str">
        <f t="shared" si="196"/>
        <v>Fuerte</v>
      </c>
      <c r="AC187" s="604" t="s">
        <v>97</v>
      </c>
      <c r="AD187" s="605" t="str">
        <f t="shared" si="197"/>
        <v>Fuerte</v>
      </c>
      <c r="AE187" s="606" t="str">
        <f t="shared" si="198"/>
        <v>100</v>
      </c>
      <c r="AF187" s="647"/>
      <c r="AG187" s="670"/>
      <c r="AH187" s="653"/>
      <c r="AI187" s="610"/>
      <c r="AJ187" s="611"/>
      <c r="AK187" s="611"/>
      <c r="AL187" s="611"/>
      <c r="AM187" s="610"/>
      <c r="AN187" s="652"/>
      <c r="AO187" s="652"/>
      <c r="AP187" s="613"/>
      <c r="AQ187" s="614"/>
      <c r="AR187" s="614"/>
      <c r="AS187" s="615"/>
    </row>
    <row r="188" spans="2:45" s="67" customFormat="1" ht="40.5" hidden="1" customHeight="1" x14ac:dyDescent="0.25">
      <c r="B188" s="634"/>
      <c r="C188" s="423"/>
      <c r="D188" s="594"/>
      <c r="E188" s="594"/>
      <c r="F188" s="661" t="s">
        <v>1220</v>
      </c>
      <c r="G188" s="671" t="s">
        <v>469</v>
      </c>
      <c r="H188" s="671" t="s">
        <v>1218</v>
      </c>
      <c r="I188" s="671" t="s">
        <v>648</v>
      </c>
      <c r="J188" s="671" t="s">
        <v>654</v>
      </c>
      <c r="K188" s="671" t="s">
        <v>650</v>
      </c>
      <c r="L188" s="671" t="s">
        <v>1219</v>
      </c>
      <c r="M188" s="599" t="s">
        <v>100</v>
      </c>
      <c r="N188" s="600">
        <f t="shared" si="188"/>
        <v>15</v>
      </c>
      <c r="O188" s="601" t="s">
        <v>106</v>
      </c>
      <c r="P188" s="600">
        <f t="shared" si="189"/>
        <v>15</v>
      </c>
      <c r="Q188" s="601" t="s">
        <v>109</v>
      </c>
      <c r="R188" s="600">
        <f t="shared" si="190"/>
        <v>15</v>
      </c>
      <c r="S188" s="601" t="s">
        <v>112</v>
      </c>
      <c r="T188" s="600">
        <f t="shared" si="191"/>
        <v>15</v>
      </c>
      <c r="U188" s="601" t="s">
        <v>116</v>
      </c>
      <c r="V188" s="600">
        <f t="shared" si="192"/>
        <v>15</v>
      </c>
      <c r="W188" s="601" t="s">
        <v>119</v>
      </c>
      <c r="X188" s="600">
        <f t="shared" si="193"/>
        <v>15</v>
      </c>
      <c r="Y188" s="601" t="s">
        <v>122</v>
      </c>
      <c r="Z188" s="600">
        <f t="shared" si="194"/>
        <v>10</v>
      </c>
      <c r="AA188" s="602">
        <f t="shared" si="195"/>
        <v>100</v>
      </c>
      <c r="AB188" s="603" t="str">
        <f t="shared" si="196"/>
        <v>Fuerte</v>
      </c>
      <c r="AC188" s="604" t="s">
        <v>97</v>
      </c>
      <c r="AD188" s="605" t="str">
        <f t="shared" si="197"/>
        <v>Fuerte</v>
      </c>
      <c r="AE188" s="606" t="str">
        <f t="shared" si="198"/>
        <v>100</v>
      </c>
      <c r="AF188" s="647"/>
      <c r="AG188" s="670"/>
      <c r="AH188" s="653"/>
      <c r="AI188" s="610"/>
      <c r="AJ188" s="611"/>
      <c r="AK188" s="611"/>
      <c r="AL188" s="611"/>
      <c r="AM188" s="610"/>
      <c r="AN188" s="652"/>
      <c r="AO188" s="652"/>
      <c r="AP188" s="613"/>
      <c r="AQ188" s="614"/>
      <c r="AR188" s="614"/>
      <c r="AS188" s="615"/>
    </row>
    <row r="189" spans="2:45" s="67" customFormat="1" ht="40.5" hidden="1" customHeight="1" x14ac:dyDescent="0.25">
      <c r="B189" s="634"/>
      <c r="C189" s="423"/>
      <c r="D189" s="594"/>
      <c r="E189" s="594"/>
      <c r="F189" s="699" t="s">
        <v>1029</v>
      </c>
      <c r="G189" s="673"/>
      <c r="H189" s="503"/>
      <c r="I189" s="503"/>
      <c r="J189" s="503"/>
      <c r="K189" s="503"/>
      <c r="L189" s="656" t="s">
        <v>1286</v>
      </c>
      <c r="M189" s="599"/>
      <c r="N189" s="600" t="b">
        <f t="shared" si="188"/>
        <v>0</v>
      </c>
      <c r="O189" s="601"/>
      <c r="P189" s="600" t="b">
        <f t="shared" si="189"/>
        <v>0</v>
      </c>
      <c r="Q189" s="601"/>
      <c r="R189" s="600" t="b">
        <f t="shared" si="190"/>
        <v>0</v>
      </c>
      <c r="S189" s="601"/>
      <c r="T189" s="600" t="b">
        <f t="shared" si="191"/>
        <v>0</v>
      </c>
      <c r="U189" s="601"/>
      <c r="V189" s="600" t="b">
        <f t="shared" si="192"/>
        <v>0</v>
      </c>
      <c r="W189" s="601"/>
      <c r="X189" s="600" t="b">
        <f t="shared" si="193"/>
        <v>0</v>
      </c>
      <c r="Y189" s="601"/>
      <c r="Z189" s="600" t="b">
        <f t="shared" si="194"/>
        <v>0</v>
      </c>
      <c r="AA189" s="602">
        <f t="shared" si="195"/>
        <v>0</v>
      </c>
      <c r="AB189" s="603" t="str">
        <f t="shared" si="196"/>
        <v>Débil</v>
      </c>
      <c r="AC189" s="604"/>
      <c r="AD189" s="605" t="str">
        <f t="shared" si="197"/>
        <v>Débil</v>
      </c>
      <c r="AE189" s="606" t="str">
        <f t="shared" si="198"/>
        <v>0</v>
      </c>
      <c r="AF189" s="647"/>
      <c r="AG189" s="670"/>
      <c r="AH189" s="653"/>
      <c r="AI189" s="610"/>
      <c r="AJ189" s="611"/>
      <c r="AK189" s="611"/>
      <c r="AL189" s="611"/>
      <c r="AM189" s="610"/>
      <c r="AN189" s="652"/>
      <c r="AO189" s="652"/>
      <c r="AP189" s="613"/>
      <c r="AQ189" s="614"/>
      <c r="AR189" s="614"/>
      <c r="AS189" s="615"/>
    </row>
    <row r="190" spans="2:45" s="67" customFormat="1" ht="40.5" hidden="1" customHeight="1" x14ac:dyDescent="0.25">
      <c r="B190" s="634"/>
      <c r="C190" s="423"/>
      <c r="D190" s="594"/>
      <c r="E190" s="594"/>
      <c r="F190" s="700" t="s">
        <v>1239</v>
      </c>
      <c r="G190" s="700" t="s">
        <v>1233</v>
      </c>
      <c r="H190" s="700" t="s">
        <v>1234</v>
      </c>
      <c r="I190" s="700" t="s">
        <v>1235</v>
      </c>
      <c r="J190" s="700" t="s">
        <v>1236</v>
      </c>
      <c r="K190" s="700" t="s">
        <v>1237</v>
      </c>
      <c r="L190" s="700" t="s">
        <v>1238</v>
      </c>
      <c r="M190" s="599" t="s">
        <v>100</v>
      </c>
      <c r="N190" s="600">
        <f t="shared" si="188"/>
        <v>15</v>
      </c>
      <c r="O190" s="601" t="s">
        <v>106</v>
      </c>
      <c r="P190" s="600">
        <f t="shared" si="189"/>
        <v>15</v>
      </c>
      <c r="Q190" s="601" t="s">
        <v>109</v>
      </c>
      <c r="R190" s="600">
        <f t="shared" si="190"/>
        <v>15</v>
      </c>
      <c r="S190" s="601" t="s">
        <v>112</v>
      </c>
      <c r="T190" s="600">
        <f t="shared" si="191"/>
        <v>15</v>
      </c>
      <c r="U190" s="601" t="s">
        <v>116</v>
      </c>
      <c r="V190" s="600">
        <f t="shared" si="192"/>
        <v>15</v>
      </c>
      <c r="W190" s="601" t="s">
        <v>119</v>
      </c>
      <c r="X190" s="600">
        <f t="shared" si="193"/>
        <v>15</v>
      </c>
      <c r="Y190" s="601" t="s">
        <v>122</v>
      </c>
      <c r="Z190" s="600">
        <f t="shared" si="194"/>
        <v>10</v>
      </c>
      <c r="AA190" s="602">
        <f t="shared" si="195"/>
        <v>100</v>
      </c>
      <c r="AB190" s="603" t="str">
        <f t="shared" si="196"/>
        <v>Fuerte</v>
      </c>
      <c r="AC190" s="604" t="s">
        <v>103</v>
      </c>
      <c r="AD190" s="605" t="str">
        <f t="shared" si="197"/>
        <v>Débil</v>
      </c>
      <c r="AE190" s="606" t="str">
        <f t="shared" si="198"/>
        <v>0</v>
      </c>
      <c r="AF190" s="647"/>
      <c r="AG190" s="670"/>
      <c r="AH190" s="653"/>
      <c r="AI190" s="610"/>
      <c r="AJ190" s="611"/>
      <c r="AK190" s="611"/>
      <c r="AL190" s="611"/>
      <c r="AM190" s="610"/>
      <c r="AN190" s="652"/>
      <c r="AO190" s="652"/>
      <c r="AP190" s="613"/>
      <c r="AQ190" s="614"/>
      <c r="AR190" s="614"/>
      <c r="AS190" s="615"/>
    </row>
    <row r="191" spans="2:45" s="67" customFormat="1" ht="40.5" hidden="1" customHeight="1" x14ac:dyDescent="0.25">
      <c r="B191" s="634"/>
      <c r="C191" s="423"/>
      <c r="D191" s="594"/>
      <c r="E191" s="594"/>
      <c r="F191" s="699" t="s">
        <v>1031</v>
      </c>
      <c r="G191" s="673"/>
      <c r="H191" s="503"/>
      <c r="I191" s="503"/>
      <c r="J191" s="503"/>
      <c r="K191" s="503"/>
      <c r="L191" s="656" t="s">
        <v>1286</v>
      </c>
      <c r="M191" s="599"/>
      <c r="N191" s="600" t="b">
        <f t="shared" si="188"/>
        <v>0</v>
      </c>
      <c r="O191" s="601"/>
      <c r="P191" s="600" t="b">
        <f t="shared" si="189"/>
        <v>0</v>
      </c>
      <c r="Q191" s="601"/>
      <c r="R191" s="600" t="b">
        <f t="shared" si="190"/>
        <v>0</v>
      </c>
      <c r="S191" s="601"/>
      <c r="T191" s="600" t="b">
        <f t="shared" si="191"/>
        <v>0</v>
      </c>
      <c r="U191" s="601"/>
      <c r="V191" s="600" t="b">
        <f t="shared" si="192"/>
        <v>0</v>
      </c>
      <c r="W191" s="601"/>
      <c r="X191" s="600" t="b">
        <f t="shared" si="193"/>
        <v>0</v>
      </c>
      <c r="Y191" s="601"/>
      <c r="Z191" s="600" t="b">
        <f t="shared" si="194"/>
        <v>0</v>
      </c>
      <c r="AA191" s="602">
        <f t="shared" si="195"/>
        <v>0</v>
      </c>
      <c r="AB191" s="603" t="str">
        <f t="shared" si="196"/>
        <v>Débil</v>
      </c>
      <c r="AC191" s="604"/>
      <c r="AD191" s="605" t="str">
        <f t="shared" si="197"/>
        <v>Débil</v>
      </c>
      <c r="AE191" s="606" t="str">
        <f t="shared" si="198"/>
        <v>0</v>
      </c>
      <c r="AF191" s="647"/>
      <c r="AG191" s="670"/>
      <c r="AH191" s="653"/>
      <c r="AI191" s="610"/>
      <c r="AJ191" s="611"/>
      <c r="AK191" s="611"/>
      <c r="AL191" s="611"/>
      <c r="AM191" s="610"/>
      <c r="AN191" s="652"/>
      <c r="AO191" s="652"/>
      <c r="AP191" s="613"/>
      <c r="AQ191" s="614"/>
      <c r="AR191" s="614"/>
      <c r="AS191" s="615"/>
    </row>
    <row r="192" spans="2:45" s="67" customFormat="1" ht="40.5" hidden="1" customHeight="1" x14ac:dyDescent="0.25">
      <c r="B192" s="634"/>
      <c r="C192" s="423"/>
      <c r="D192" s="594"/>
      <c r="E192" s="594"/>
      <c r="F192" s="700" t="s">
        <v>1248</v>
      </c>
      <c r="G192" s="700" t="s">
        <v>753</v>
      </c>
      <c r="H192" s="700" t="s">
        <v>798</v>
      </c>
      <c r="I192" s="700" t="s">
        <v>799</v>
      </c>
      <c r="J192" s="700" t="s">
        <v>800</v>
      </c>
      <c r="K192" s="700" t="s">
        <v>801</v>
      </c>
      <c r="L192" s="700" t="s">
        <v>802</v>
      </c>
      <c r="M192" s="599" t="s">
        <v>100</v>
      </c>
      <c r="N192" s="600">
        <f t="shared" si="188"/>
        <v>15</v>
      </c>
      <c r="O192" s="601" t="s">
        <v>106</v>
      </c>
      <c r="P192" s="600">
        <f t="shared" si="189"/>
        <v>15</v>
      </c>
      <c r="Q192" s="601" t="s">
        <v>109</v>
      </c>
      <c r="R192" s="600">
        <f t="shared" si="190"/>
        <v>15</v>
      </c>
      <c r="S192" s="601" t="s">
        <v>112</v>
      </c>
      <c r="T192" s="600">
        <f t="shared" si="191"/>
        <v>15</v>
      </c>
      <c r="U192" s="601" t="s">
        <v>116</v>
      </c>
      <c r="V192" s="600">
        <f t="shared" si="192"/>
        <v>15</v>
      </c>
      <c r="W192" s="601" t="s">
        <v>119</v>
      </c>
      <c r="X192" s="600">
        <f t="shared" si="193"/>
        <v>15</v>
      </c>
      <c r="Y192" s="601" t="s">
        <v>122</v>
      </c>
      <c r="Z192" s="600">
        <f t="shared" si="194"/>
        <v>10</v>
      </c>
      <c r="AA192" s="602">
        <f t="shared" si="195"/>
        <v>100</v>
      </c>
      <c r="AB192" s="603" t="str">
        <f t="shared" si="196"/>
        <v>Fuerte</v>
      </c>
      <c r="AC192" s="604" t="s">
        <v>97</v>
      </c>
      <c r="AD192" s="605" t="str">
        <f t="shared" si="197"/>
        <v>Fuerte</v>
      </c>
      <c r="AE192" s="606" t="str">
        <f t="shared" si="198"/>
        <v>100</v>
      </c>
      <c r="AF192" s="647"/>
      <c r="AG192" s="670"/>
      <c r="AH192" s="653"/>
      <c r="AI192" s="610"/>
      <c r="AJ192" s="611"/>
      <c r="AK192" s="611"/>
      <c r="AL192" s="611"/>
      <c r="AM192" s="610"/>
      <c r="AN192" s="652"/>
      <c r="AO192" s="652"/>
      <c r="AP192" s="613"/>
      <c r="AQ192" s="614"/>
      <c r="AR192" s="614"/>
      <c r="AS192" s="615"/>
    </row>
    <row r="193" spans="2:45" s="67" customFormat="1" ht="40.5" hidden="1" customHeight="1" x14ac:dyDescent="0.25">
      <c r="B193" s="634"/>
      <c r="C193" s="423"/>
      <c r="D193" s="594"/>
      <c r="E193" s="594"/>
      <c r="F193" s="699" t="s">
        <v>1033</v>
      </c>
      <c r="G193" s="673"/>
      <c r="H193" s="503"/>
      <c r="I193" s="503"/>
      <c r="J193" s="503"/>
      <c r="K193" s="503"/>
      <c r="L193" s="678" t="s">
        <v>1144</v>
      </c>
      <c r="M193" s="599"/>
      <c r="N193" s="600" t="b">
        <f t="shared" si="188"/>
        <v>0</v>
      </c>
      <c r="O193" s="601"/>
      <c r="P193" s="600" t="b">
        <f t="shared" si="189"/>
        <v>0</v>
      </c>
      <c r="Q193" s="601"/>
      <c r="R193" s="600" t="b">
        <f t="shared" si="190"/>
        <v>0</v>
      </c>
      <c r="S193" s="601"/>
      <c r="T193" s="600" t="b">
        <f t="shared" si="191"/>
        <v>0</v>
      </c>
      <c r="U193" s="601"/>
      <c r="V193" s="600" t="b">
        <f t="shared" si="192"/>
        <v>0</v>
      </c>
      <c r="W193" s="601"/>
      <c r="X193" s="600" t="b">
        <f t="shared" si="193"/>
        <v>0</v>
      </c>
      <c r="Y193" s="601"/>
      <c r="Z193" s="600" t="b">
        <f t="shared" si="194"/>
        <v>0</v>
      </c>
      <c r="AA193" s="602">
        <f t="shared" si="195"/>
        <v>0</v>
      </c>
      <c r="AB193" s="603" t="str">
        <f t="shared" si="196"/>
        <v>Débil</v>
      </c>
      <c r="AC193" s="604"/>
      <c r="AD193" s="605" t="str">
        <f t="shared" si="197"/>
        <v>Débil</v>
      </c>
      <c r="AE193" s="606" t="str">
        <f t="shared" si="198"/>
        <v>0</v>
      </c>
      <c r="AF193" s="647"/>
      <c r="AG193" s="670"/>
      <c r="AH193" s="653"/>
      <c r="AI193" s="610"/>
      <c r="AJ193" s="611"/>
      <c r="AK193" s="611"/>
      <c r="AL193" s="611"/>
      <c r="AM193" s="610"/>
      <c r="AN193" s="652"/>
      <c r="AO193" s="652"/>
      <c r="AP193" s="613"/>
      <c r="AQ193" s="614"/>
      <c r="AR193" s="614"/>
      <c r="AS193" s="615"/>
    </row>
    <row r="194" spans="2:45" s="67" customFormat="1" ht="40.5" hidden="1" customHeight="1" x14ac:dyDescent="0.25">
      <c r="B194" s="634"/>
      <c r="C194" s="423"/>
      <c r="D194" s="594"/>
      <c r="E194" s="594"/>
      <c r="F194" s="701" t="s">
        <v>1255</v>
      </c>
      <c r="G194" s="700" t="s">
        <v>1254</v>
      </c>
      <c r="H194" s="700" t="s">
        <v>720</v>
      </c>
      <c r="I194" s="700" t="s">
        <v>721</v>
      </c>
      <c r="J194" s="700" t="s">
        <v>722</v>
      </c>
      <c r="K194" s="700" t="s">
        <v>723</v>
      </c>
      <c r="L194" s="700" t="s">
        <v>724</v>
      </c>
      <c r="M194" s="599" t="s">
        <v>100</v>
      </c>
      <c r="N194" s="600">
        <f t="shared" si="188"/>
        <v>15</v>
      </c>
      <c r="O194" s="601" t="s">
        <v>106</v>
      </c>
      <c r="P194" s="600">
        <f t="shared" si="189"/>
        <v>15</v>
      </c>
      <c r="Q194" s="601" t="s">
        <v>109</v>
      </c>
      <c r="R194" s="600">
        <f t="shared" si="190"/>
        <v>15</v>
      </c>
      <c r="S194" s="601" t="s">
        <v>112</v>
      </c>
      <c r="T194" s="600">
        <f t="shared" si="191"/>
        <v>15</v>
      </c>
      <c r="U194" s="601" t="s">
        <v>116</v>
      </c>
      <c r="V194" s="600">
        <f t="shared" si="192"/>
        <v>15</v>
      </c>
      <c r="W194" s="601" t="s">
        <v>119</v>
      </c>
      <c r="X194" s="600">
        <f t="shared" si="193"/>
        <v>15</v>
      </c>
      <c r="Y194" s="601" t="s">
        <v>122</v>
      </c>
      <c r="Z194" s="600">
        <f t="shared" si="194"/>
        <v>10</v>
      </c>
      <c r="AA194" s="602">
        <f t="shared" si="195"/>
        <v>100</v>
      </c>
      <c r="AB194" s="603" t="str">
        <f t="shared" si="196"/>
        <v>Fuerte</v>
      </c>
      <c r="AC194" s="604" t="s">
        <v>97</v>
      </c>
      <c r="AD194" s="605" t="str">
        <f t="shared" si="197"/>
        <v>Fuerte</v>
      </c>
      <c r="AE194" s="606" t="str">
        <f t="shared" si="198"/>
        <v>100</v>
      </c>
      <c r="AF194" s="647"/>
      <c r="AG194" s="670"/>
      <c r="AH194" s="653"/>
      <c r="AI194" s="610"/>
      <c r="AJ194" s="611"/>
      <c r="AK194" s="611"/>
      <c r="AL194" s="611"/>
      <c r="AM194" s="610"/>
      <c r="AN194" s="652"/>
      <c r="AO194" s="652"/>
      <c r="AP194" s="613"/>
      <c r="AQ194" s="614"/>
      <c r="AR194" s="614"/>
      <c r="AS194" s="615"/>
    </row>
    <row r="195" spans="2:45" s="67" customFormat="1" ht="40.5" hidden="1" customHeight="1" x14ac:dyDescent="0.25">
      <c r="B195" s="634"/>
      <c r="C195" s="423"/>
      <c r="D195" s="594"/>
      <c r="E195" s="594"/>
      <c r="F195" s="699" t="s">
        <v>1034</v>
      </c>
      <c r="G195" s="673"/>
      <c r="H195" s="503"/>
      <c r="I195" s="503"/>
      <c r="J195" s="503"/>
      <c r="K195" s="503"/>
      <c r="L195" s="656" t="s">
        <v>1286</v>
      </c>
      <c r="M195" s="599"/>
      <c r="N195" s="600" t="b">
        <f t="shared" si="188"/>
        <v>0</v>
      </c>
      <c r="O195" s="601"/>
      <c r="P195" s="600" t="b">
        <f t="shared" si="189"/>
        <v>0</v>
      </c>
      <c r="Q195" s="601"/>
      <c r="R195" s="600" t="b">
        <f t="shared" si="190"/>
        <v>0</v>
      </c>
      <c r="S195" s="601"/>
      <c r="T195" s="600" t="b">
        <f t="shared" si="191"/>
        <v>0</v>
      </c>
      <c r="U195" s="601"/>
      <c r="V195" s="600" t="b">
        <f t="shared" si="192"/>
        <v>0</v>
      </c>
      <c r="W195" s="601"/>
      <c r="X195" s="600" t="b">
        <f t="shared" si="193"/>
        <v>0</v>
      </c>
      <c r="Y195" s="601"/>
      <c r="Z195" s="600" t="b">
        <f t="shared" si="194"/>
        <v>0</v>
      </c>
      <c r="AA195" s="602">
        <f t="shared" si="195"/>
        <v>0</v>
      </c>
      <c r="AB195" s="603" t="str">
        <f t="shared" si="196"/>
        <v>Débil</v>
      </c>
      <c r="AC195" s="604"/>
      <c r="AD195" s="605" t="str">
        <f t="shared" si="197"/>
        <v>Débil</v>
      </c>
      <c r="AE195" s="606" t="str">
        <f t="shared" si="198"/>
        <v>0</v>
      </c>
      <c r="AF195" s="647"/>
      <c r="AG195" s="670"/>
      <c r="AH195" s="653"/>
      <c r="AI195" s="610"/>
      <c r="AJ195" s="611"/>
      <c r="AK195" s="611"/>
      <c r="AL195" s="611"/>
      <c r="AM195" s="610"/>
      <c r="AN195" s="652"/>
      <c r="AO195" s="652"/>
      <c r="AP195" s="613"/>
      <c r="AQ195" s="614"/>
      <c r="AR195" s="614"/>
      <c r="AS195" s="615"/>
    </row>
    <row r="196" spans="2:45" s="67" customFormat="1" ht="55.5" hidden="1" customHeight="1" x14ac:dyDescent="0.25">
      <c r="B196" s="634"/>
      <c r="C196" s="423"/>
      <c r="D196" s="594"/>
      <c r="E196" s="594"/>
      <c r="F196" s="702" t="s">
        <v>954</v>
      </c>
      <c r="G196" s="673" t="s">
        <v>732</v>
      </c>
      <c r="H196" s="628" t="s">
        <v>950</v>
      </c>
      <c r="I196" s="503" t="s">
        <v>951</v>
      </c>
      <c r="J196" s="628" t="s">
        <v>952</v>
      </c>
      <c r="K196" s="628" t="s">
        <v>953</v>
      </c>
      <c r="L196" s="628" t="s">
        <v>950</v>
      </c>
      <c r="M196" s="599" t="s">
        <v>100</v>
      </c>
      <c r="N196" s="600">
        <f t="shared" si="188"/>
        <v>15</v>
      </c>
      <c r="O196" s="601" t="s">
        <v>106</v>
      </c>
      <c r="P196" s="600">
        <f t="shared" si="189"/>
        <v>15</v>
      </c>
      <c r="Q196" s="601" t="s">
        <v>109</v>
      </c>
      <c r="R196" s="600">
        <f t="shared" si="190"/>
        <v>15</v>
      </c>
      <c r="S196" s="601" t="s">
        <v>112</v>
      </c>
      <c r="T196" s="600">
        <f t="shared" si="191"/>
        <v>15</v>
      </c>
      <c r="U196" s="601" t="s">
        <v>116</v>
      </c>
      <c r="V196" s="600">
        <f t="shared" si="192"/>
        <v>15</v>
      </c>
      <c r="W196" s="601" t="s">
        <v>119</v>
      </c>
      <c r="X196" s="600">
        <f t="shared" si="193"/>
        <v>15</v>
      </c>
      <c r="Y196" s="601" t="s">
        <v>122</v>
      </c>
      <c r="Z196" s="600">
        <f t="shared" si="194"/>
        <v>10</v>
      </c>
      <c r="AA196" s="602">
        <f t="shared" si="195"/>
        <v>100</v>
      </c>
      <c r="AB196" s="603" t="str">
        <f t="shared" si="196"/>
        <v>Fuerte</v>
      </c>
      <c r="AC196" s="604" t="s">
        <v>97</v>
      </c>
      <c r="AD196" s="605" t="str">
        <f t="shared" si="197"/>
        <v>Fuerte</v>
      </c>
      <c r="AE196" s="606" t="str">
        <f t="shared" si="198"/>
        <v>100</v>
      </c>
      <c r="AF196" s="647"/>
      <c r="AG196" s="670"/>
      <c r="AH196" s="653"/>
      <c r="AI196" s="610"/>
      <c r="AJ196" s="611"/>
      <c r="AK196" s="611"/>
      <c r="AL196" s="611"/>
      <c r="AM196" s="610"/>
      <c r="AN196" s="652"/>
      <c r="AO196" s="652"/>
      <c r="AP196" s="613"/>
      <c r="AQ196" s="614"/>
      <c r="AR196" s="614"/>
      <c r="AS196" s="615"/>
    </row>
    <row r="197" spans="2:45" s="67" customFormat="1" ht="40.5" hidden="1" customHeight="1" x14ac:dyDescent="0.25">
      <c r="B197" s="634"/>
      <c r="C197" s="423"/>
      <c r="D197" s="594"/>
      <c r="E197" s="594"/>
      <c r="F197" s="681" t="s">
        <v>961</v>
      </c>
      <c r="G197" s="503" t="s">
        <v>955</v>
      </c>
      <c r="H197" s="503" t="s">
        <v>956</v>
      </c>
      <c r="I197" s="503" t="s">
        <v>957</v>
      </c>
      <c r="J197" s="503" t="s">
        <v>958</v>
      </c>
      <c r="K197" s="503" t="s">
        <v>959</v>
      </c>
      <c r="L197" s="503" t="s">
        <v>960</v>
      </c>
      <c r="M197" s="599" t="s">
        <v>100</v>
      </c>
      <c r="N197" s="600">
        <f t="shared" si="188"/>
        <v>15</v>
      </c>
      <c r="O197" s="601" t="s">
        <v>106</v>
      </c>
      <c r="P197" s="600">
        <f t="shared" si="189"/>
        <v>15</v>
      </c>
      <c r="Q197" s="601" t="s">
        <v>109</v>
      </c>
      <c r="R197" s="600">
        <f t="shared" si="190"/>
        <v>15</v>
      </c>
      <c r="S197" s="601" t="s">
        <v>113</v>
      </c>
      <c r="T197" s="600">
        <f t="shared" si="191"/>
        <v>10</v>
      </c>
      <c r="U197" s="601" t="s">
        <v>116</v>
      </c>
      <c r="V197" s="600">
        <f t="shared" si="192"/>
        <v>15</v>
      </c>
      <c r="W197" s="601" t="s">
        <v>119</v>
      </c>
      <c r="X197" s="600">
        <f t="shared" si="193"/>
        <v>15</v>
      </c>
      <c r="Y197" s="601" t="s">
        <v>122</v>
      </c>
      <c r="Z197" s="600">
        <f t="shared" si="194"/>
        <v>10</v>
      </c>
      <c r="AA197" s="602">
        <f t="shared" si="195"/>
        <v>95</v>
      </c>
      <c r="AB197" s="603" t="str">
        <f t="shared" si="196"/>
        <v>Moderado</v>
      </c>
      <c r="AC197" s="604" t="s">
        <v>97</v>
      </c>
      <c r="AD197" s="605" t="str">
        <f t="shared" si="197"/>
        <v>Moderado</v>
      </c>
      <c r="AE197" s="606" t="str">
        <f t="shared" si="198"/>
        <v>50</v>
      </c>
      <c r="AF197" s="647"/>
      <c r="AG197" s="670"/>
      <c r="AH197" s="653"/>
      <c r="AI197" s="610"/>
      <c r="AJ197" s="611"/>
      <c r="AK197" s="611"/>
      <c r="AL197" s="611"/>
      <c r="AM197" s="610"/>
      <c r="AN197" s="652"/>
      <c r="AO197" s="652"/>
      <c r="AP197" s="613"/>
      <c r="AQ197" s="614"/>
      <c r="AR197" s="614"/>
      <c r="AS197" s="615"/>
    </row>
    <row r="198" spans="2:45" s="67" customFormat="1" ht="40.5" hidden="1" customHeight="1" x14ac:dyDescent="0.25">
      <c r="B198" s="634"/>
      <c r="C198" s="423"/>
      <c r="D198" s="594"/>
      <c r="E198" s="594"/>
      <c r="F198" s="628" t="s">
        <v>1036</v>
      </c>
      <c r="G198" s="628"/>
      <c r="H198" s="628"/>
      <c r="I198" s="628"/>
      <c r="J198" s="628"/>
      <c r="K198" s="628"/>
      <c r="L198" s="656" t="s">
        <v>1286</v>
      </c>
      <c r="M198" s="599"/>
      <c r="N198" s="600" t="b">
        <f t="shared" si="188"/>
        <v>0</v>
      </c>
      <c r="O198" s="601"/>
      <c r="P198" s="600" t="b">
        <f t="shared" si="189"/>
        <v>0</v>
      </c>
      <c r="Q198" s="601"/>
      <c r="R198" s="600" t="b">
        <f t="shared" si="190"/>
        <v>0</v>
      </c>
      <c r="S198" s="601"/>
      <c r="T198" s="600" t="b">
        <f t="shared" si="191"/>
        <v>0</v>
      </c>
      <c r="U198" s="601"/>
      <c r="V198" s="600" t="b">
        <f t="shared" si="192"/>
        <v>0</v>
      </c>
      <c r="W198" s="601"/>
      <c r="X198" s="600" t="b">
        <f t="shared" si="193"/>
        <v>0</v>
      </c>
      <c r="Y198" s="601"/>
      <c r="Z198" s="600" t="b">
        <f t="shared" si="194"/>
        <v>0</v>
      </c>
      <c r="AA198" s="602">
        <f t="shared" si="195"/>
        <v>0</v>
      </c>
      <c r="AB198" s="603" t="str">
        <f t="shared" si="196"/>
        <v>Débil</v>
      </c>
      <c r="AC198" s="604"/>
      <c r="AD198" s="605" t="str">
        <f t="shared" si="197"/>
        <v>Débil</v>
      </c>
      <c r="AE198" s="606" t="str">
        <f t="shared" si="198"/>
        <v>0</v>
      </c>
      <c r="AF198" s="647"/>
      <c r="AG198" s="670"/>
      <c r="AH198" s="653"/>
      <c r="AI198" s="610"/>
      <c r="AJ198" s="611"/>
      <c r="AK198" s="611"/>
      <c r="AL198" s="611"/>
      <c r="AM198" s="610"/>
      <c r="AN198" s="652"/>
      <c r="AO198" s="652"/>
      <c r="AP198" s="613"/>
      <c r="AQ198" s="614"/>
      <c r="AR198" s="614"/>
      <c r="AS198" s="615"/>
    </row>
    <row r="199" spans="2:45" s="67" customFormat="1" ht="40.5" hidden="1" customHeight="1" thickBot="1" x14ac:dyDescent="0.3">
      <c r="B199" s="634"/>
      <c r="C199" s="423"/>
      <c r="D199" s="594"/>
      <c r="E199" s="594"/>
      <c r="F199" s="628" t="s">
        <v>1037</v>
      </c>
      <c r="G199" s="628"/>
      <c r="H199" s="628"/>
      <c r="I199" s="628"/>
      <c r="J199" s="628"/>
      <c r="K199" s="628"/>
      <c r="L199" s="656" t="s">
        <v>1144</v>
      </c>
      <c r="M199" s="599"/>
      <c r="N199" s="600" t="b">
        <f t="shared" si="188"/>
        <v>0</v>
      </c>
      <c r="O199" s="601"/>
      <c r="P199" s="600" t="b">
        <f t="shared" si="189"/>
        <v>0</v>
      </c>
      <c r="Q199" s="601"/>
      <c r="R199" s="600" t="b">
        <f t="shared" si="190"/>
        <v>0</v>
      </c>
      <c r="S199" s="601"/>
      <c r="T199" s="600" t="b">
        <f t="shared" si="191"/>
        <v>0</v>
      </c>
      <c r="U199" s="601"/>
      <c r="V199" s="600" t="b">
        <f t="shared" si="192"/>
        <v>0</v>
      </c>
      <c r="W199" s="601"/>
      <c r="X199" s="600" t="b">
        <f t="shared" si="193"/>
        <v>0</v>
      </c>
      <c r="Y199" s="601"/>
      <c r="Z199" s="600" t="b">
        <f t="shared" si="194"/>
        <v>0</v>
      </c>
      <c r="AA199" s="602">
        <f t="shared" si="195"/>
        <v>0</v>
      </c>
      <c r="AB199" s="603" t="str">
        <f t="shared" si="196"/>
        <v>Débil</v>
      </c>
      <c r="AC199" s="604"/>
      <c r="AD199" s="605" t="str">
        <f t="shared" si="197"/>
        <v>Débil</v>
      </c>
      <c r="AE199" s="606" t="str">
        <f t="shared" si="198"/>
        <v>0</v>
      </c>
      <c r="AF199" s="647"/>
      <c r="AG199" s="670"/>
      <c r="AH199" s="653"/>
      <c r="AI199" s="610"/>
      <c r="AJ199" s="611"/>
      <c r="AK199" s="611"/>
      <c r="AL199" s="611"/>
      <c r="AM199" s="610"/>
      <c r="AN199" s="652"/>
      <c r="AO199" s="652"/>
      <c r="AP199" s="613"/>
      <c r="AQ199" s="614"/>
      <c r="AR199" s="614"/>
      <c r="AS199" s="615"/>
    </row>
    <row r="200" spans="2:45" s="67" customFormat="1" ht="51" hidden="1" x14ac:dyDescent="0.25">
      <c r="B200" s="634"/>
      <c r="C200" s="423"/>
      <c r="D200" s="594" t="str">
        <f>'3-IDENTIFICACIÓN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E200" s="594"/>
      <c r="F200" s="628" t="s">
        <v>1044</v>
      </c>
      <c r="G200" s="503" t="s">
        <v>1039</v>
      </c>
      <c r="H200" s="628" t="s">
        <v>1039</v>
      </c>
      <c r="I200" s="628" t="s">
        <v>1040</v>
      </c>
      <c r="J200" s="628" t="s">
        <v>1041</v>
      </c>
      <c r="K200" s="628" t="s">
        <v>1042</v>
      </c>
      <c r="L200" s="628" t="s">
        <v>1043</v>
      </c>
      <c r="M200" s="599" t="s">
        <v>100</v>
      </c>
      <c r="N200" s="600">
        <f t="shared" si="188"/>
        <v>15</v>
      </c>
      <c r="O200" s="601" t="s">
        <v>106</v>
      </c>
      <c r="P200" s="600">
        <f t="shared" si="189"/>
        <v>15</v>
      </c>
      <c r="Q200" s="601" t="s">
        <v>109</v>
      </c>
      <c r="R200" s="600">
        <f t="shared" si="190"/>
        <v>15</v>
      </c>
      <c r="S200" s="601" t="s">
        <v>113</v>
      </c>
      <c r="T200" s="600">
        <f t="shared" si="191"/>
        <v>10</v>
      </c>
      <c r="U200" s="601" t="s">
        <v>116</v>
      </c>
      <c r="V200" s="600">
        <f t="shared" si="192"/>
        <v>15</v>
      </c>
      <c r="W200" s="601" t="s">
        <v>119</v>
      </c>
      <c r="X200" s="600">
        <f t="shared" si="193"/>
        <v>15</v>
      </c>
      <c r="Y200" s="601" t="s">
        <v>122</v>
      </c>
      <c r="Z200" s="600">
        <f t="shared" si="194"/>
        <v>10</v>
      </c>
      <c r="AA200" s="602">
        <f t="shared" si="195"/>
        <v>95</v>
      </c>
      <c r="AB200" s="603" t="str">
        <f t="shared" si="196"/>
        <v>Moderado</v>
      </c>
      <c r="AC200" s="604" t="s">
        <v>97</v>
      </c>
      <c r="AD200" s="605" t="str">
        <f t="shared" si="197"/>
        <v>Moderado</v>
      </c>
      <c r="AE200" s="606" t="str">
        <f t="shared" si="198"/>
        <v>50</v>
      </c>
      <c r="AF200" s="607">
        <v>9</v>
      </c>
      <c r="AG200" s="608">
        <f>SUM(AE200:AE232)/AF200</f>
        <v>0</v>
      </c>
      <c r="AH200" s="609" t="str">
        <f t="shared" ref="AH200" si="212">IF(AG200&lt;50,"Débil",IF(AG200&lt;=99,"Moderado",IF(AG200=100,"Fuerte",IF(AG200="","ERROR"))))</f>
        <v>Débil</v>
      </c>
      <c r="AI200" s="610"/>
      <c r="AJ200" s="611">
        <f t="shared" ref="AJ200" si="213">IF(AH200="Débil",0,IF(AND(AH200="Moderado",AI200="Directamente"),1,IF(AND(AH200="Moderado",AI200="No disminuye"),0,IF(AND(AH200="Fuerte",AI200="Directamente"),2,IF(AND(AH200="Fuerte",AI200="No disminuye"),0)))))</f>
        <v>0</v>
      </c>
      <c r="AK200" s="611">
        <f>('4-VALORACIÓN DEL RIESGO'!H46-AJ200)</f>
        <v>3</v>
      </c>
      <c r="AL200" s="611" t="str">
        <f t="shared" ref="AL200" si="214">IF(AK200=5,"Casi Seguro",IF(AK200=4,"Probable",IF(AK200=3,"Posible",IF(AK200=2,"Improbable",IF(AK200=1,"Rara Vez",IF(AK200=0,"Rara Vez",IF(AK200&lt;0,"Rara Vez")))))))</f>
        <v>Posible</v>
      </c>
      <c r="AM200" s="610"/>
      <c r="AN200" s="612">
        <f t="shared" ref="AN200" si="215">IF(AH200="Débil",0,IF(AND(AH200="Moderado",AM200="Directamente"),1,IF(AND(AH200="Moderado",AM200="Indirectamente"),0,IF(AND(AH200="Moderado",AM200="No disminuye"),0,IF(AND(AH200="Fuerte",AM200="Directamente"),2,IF(AND(AH200="Fuerte",AM200="Indirectamente"),1,IF(AND(AH200="Fuerte",AM200="No disminuye"),0)))))))</f>
        <v>0</v>
      </c>
      <c r="AO200" s="612">
        <f>('4-VALORACIÓN DEL RIESGO'!AD46-AN200)</f>
        <v>5</v>
      </c>
      <c r="AP200" s="613" t="str">
        <f t="shared" ref="AP200" si="216">IF(AO200=5,"Catastrófico",IF(AO200=4,"Mayor",IF(AO200=3,"Moderado",IF(AO200=2,"Moderado",IF(AO200=1,"Moderado")))))</f>
        <v>Catastrófico</v>
      </c>
      <c r="AQ200" s="614" t="str">
        <f t="shared" ref="AQ200" si="217">IF(OR(AND(AP200="Moderado",AL200="Rara Vez"),AND(AP200="Moderado",AL200="Improbable")),"Moderado",IF(OR(AND(AP200="Mayor",AL200="Improbable"),AND(AP200="Mayor",AL200="Rara Vez"),AND(AP200="Moderado",AL200="Probable"),AND(AP200="Moderado",AL200="Posible")),"Alto",IF(OR(AND(AP200="Moderado",AL200="Casi Seguro"),AND(AP200="Mayor",AL200="Posible"),AND(AP200="Mayor",AL200="Probable"),AND(AP200="Mayor",AL200="Casi Seguro")),"Extremo",IF(AP200="Catastrófico","Extremo"))))</f>
        <v>Extremo</v>
      </c>
      <c r="AR200" s="614"/>
      <c r="AS200" s="615" t="s">
        <v>452</v>
      </c>
    </row>
    <row r="201" spans="2:45" s="67" customFormat="1" ht="30" hidden="1" x14ac:dyDescent="0.25">
      <c r="B201" s="634"/>
      <c r="C201" s="423"/>
      <c r="D201" s="594"/>
      <c r="E201" s="594"/>
      <c r="F201" s="628" t="s">
        <v>1012</v>
      </c>
      <c r="G201" s="628"/>
      <c r="H201" s="628"/>
      <c r="I201" s="628"/>
      <c r="J201" s="628"/>
      <c r="K201" s="628"/>
      <c r="L201" s="656" t="s">
        <v>1286</v>
      </c>
      <c r="M201" s="599"/>
      <c r="N201" s="600" t="b">
        <f t="shared" si="188"/>
        <v>0</v>
      </c>
      <c r="O201" s="601"/>
      <c r="P201" s="600" t="b">
        <f t="shared" si="189"/>
        <v>0</v>
      </c>
      <c r="Q201" s="601"/>
      <c r="R201" s="600" t="b">
        <f t="shared" si="190"/>
        <v>0</v>
      </c>
      <c r="S201" s="601"/>
      <c r="T201" s="600" t="b">
        <f t="shared" si="191"/>
        <v>0</v>
      </c>
      <c r="U201" s="601"/>
      <c r="V201" s="600" t="b">
        <f t="shared" si="192"/>
        <v>0</v>
      </c>
      <c r="W201" s="601"/>
      <c r="X201" s="600" t="b">
        <f t="shared" si="193"/>
        <v>0</v>
      </c>
      <c r="Y201" s="601"/>
      <c r="Z201" s="600" t="b">
        <f t="shared" si="194"/>
        <v>0</v>
      </c>
      <c r="AA201" s="602">
        <f t="shared" si="195"/>
        <v>0</v>
      </c>
      <c r="AB201" s="603" t="str">
        <f t="shared" si="196"/>
        <v>Débil</v>
      </c>
      <c r="AC201" s="604"/>
      <c r="AD201" s="605" t="str">
        <f t="shared" si="197"/>
        <v>Débil</v>
      </c>
      <c r="AE201" s="606" t="str">
        <f t="shared" si="198"/>
        <v>0</v>
      </c>
      <c r="AF201" s="647"/>
      <c r="AG201" s="670"/>
      <c r="AH201" s="653"/>
      <c r="AI201" s="610"/>
      <c r="AJ201" s="611"/>
      <c r="AK201" s="611"/>
      <c r="AL201" s="611"/>
      <c r="AM201" s="610"/>
      <c r="AN201" s="652"/>
      <c r="AO201" s="652"/>
      <c r="AP201" s="613"/>
      <c r="AQ201" s="614"/>
      <c r="AR201" s="614"/>
      <c r="AS201" s="615"/>
    </row>
    <row r="202" spans="2:45" s="67" customFormat="1" ht="30" hidden="1" x14ac:dyDescent="0.25">
      <c r="B202" s="634"/>
      <c r="C202" s="423"/>
      <c r="D202" s="594"/>
      <c r="E202" s="594"/>
      <c r="F202" s="628" t="s">
        <v>1013</v>
      </c>
      <c r="G202" s="628"/>
      <c r="H202" s="628"/>
      <c r="I202" s="628"/>
      <c r="J202" s="628"/>
      <c r="K202" s="628"/>
      <c r="L202" s="656" t="s">
        <v>1286</v>
      </c>
      <c r="M202" s="599"/>
      <c r="N202" s="600" t="b">
        <f t="shared" si="188"/>
        <v>0</v>
      </c>
      <c r="O202" s="601"/>
      <c r="P202" s="600" t="b">
        <f t="shared" si="189"/>
        <v>0</v>
      </c>
      <c r="Q202" s="601"/>
      <c r="R202" s="600" t="b">
        <f t="shared" si="190"/>
        <v>0</v>
      </c>
      <c r="S202" s="601"/>
      <c r="T202" s="600" t="b">
        <f t="shared" si="191"/>
        <v>0</v>
      </c>
      <c r="U202" s="601"/>
      <c r="V202" s="600" t="b">
        <f t="shared" si="192"/>
        <v>0</v>
      </c>
      <c r="W202" s="601"/>
      <c r="X202" s="600" t="b">
        <f t="shared" si="193"/>
        <v>0</v>
      </c>
      <c r="Y202" s="601"/>
      <c r="Z202" s="600" t="b">
        <f t="shared" si="194"/>
        <v>0</v>
      </c>
      <c r="AA202" s="602">
        <f t="shared" si="195"/>
        <v>0</v>
      </c>
      <c r="AB202" s="603" t="str">
        <f t="shared" si="196"/>
        <v>Débil</v>
      </c>
      <c r="AC202" s="604"/>
      <c r="AD202" s="605" t="str">
        <f t="shared" si="197"/>
        <v>Débil</v>
      </c>
      <c r="AE202" s="606" t="str">
        <f t="shared" si="198"/>
        <v>0</v>
      </c>
      <c r="AF202" s="647"/>
      <c r="AG202" s="670"/>
      <c r="AH202" s="653"/>
      <c r="AI202" s="610"/>
      <c r="AJ202" s="611"/>
      <c r="AK202" s="611"/>
      <c r="AL202" s="611"/>
      <c r="AM202" s="610"/>
      <c r="AN202" s="652"/>
      <c r="AO202" s="652"/>
      <c r="AP202" s="613"/>
      <c r="AQ202" s="614"/>
      <c r="AR202" s="614"/>
      <c r="AS202" s="615"/>
    </row>
    <row r="203" spans="2:45" s="67" customFormat="1" ht="30" hidden="1" x14ac:dyDescent="0.25">
      <c r="B203" s="634"/>
      <c r="C203" s="423"/>
      <c r="D203" s="594"/>
      <c r="E203" s="594"/>
      <c r="F203" s="628" t="s">
        <v>1014</v>
      </c>
      <c r="G203" s="628"/>
      <c r="H203" s="628"/>
      <c r="I203" s="628"/>
      <c r="J203" s="628"/>
      <c r="K203" s="628"/>
      <c r="L203" s="656" t="s">
        <v>1286</v>
      </c>
      <c r="M203" s="599"/>
      <c r="N203" s="600" t="b">
        <f t="shared" si="188"/>
        <v>0</v>
      </c>
      <c r="O203" s="601"/>
      <c r="P203" s="600" t="b">
        <f t="shared" si="189"/>
        <v>0</v>
      </c>
      <c r="Q203" s="601"/>
      <c r="R203" s="600" t="b">
        <f t="shared" si="190"/>
        <v>0</v>
      </c>
      <c r="S203" s="601"/>
      <c r="T203" s="600" t="b">
        <f t="shared" si="191"/>
        <v>0</v>
      </c>
      <c r="U203" s="601"/>
      <c r="V203" s="600" t="b">
        <f t="shared" si="192"/>
        <v>0</v>
      </c>
      <c r="W203" s="601"/>
      <c r="X203" s="600" t="b">
        <f t="shared" si="193"/>
        <v>0</v>
      </c>
      <c r="Y203" s="601"/>
      <c r="Z203" s="600" t="b">
        <f t="shared" si="194"/>
        <v>0</v>
      </c>
      <c r="AA203" s="602">
        <f t="shared" si="195"/>
        <v>0</v>
      </c>
      <c r="AB203" s="603" t="str">
        <f t="shared" si="196"/>
        <v>Débil</v>
      </c>
      <c r="AC203" s="604"/>
      <c r="AD203" s="605" t="str">
        <f t="shared" si="197"/>
        <v>Débil</v>
      </c>
      <c r="AE203" s="606" t="str">
        <f t="shared" si="198"/>
        <v>0</v>
      </c>
      <c r="AF203" s="647"/>
      <c r="AG203" s="670"/>
      <c r="AH203" s="653"/>
      <c r="AI203" s="610"/>
      <c r="AJ203" s="611"/>
      <c r="AK203" s="611"/>
      <c r="AL203" s="611"/>
      <c r="AM203" s="610"/>
      <c r="AN203" s="652"/>
      <c r="AO203" s="652"/>
      <c r="AP203" s="613"/>
      <c r="AQ203" s="614"/>
      <c r="AR203" s="614"/>
      <c r="AS203" s="615"/>
    </row>
    <row r="204" spans="2:45" s="67" customFormat="1" ht="30" hidden="1" x14ac:dyDescent="0.25">
      <c r="B204" s="634"/>
      <c r="C204" s="423"/>
      <c r="D204" s="594"/>
      <c r="E204" s="594"/>
      <c r="F204" s="628" t="s">
        <v>1015</v>
      </c>
      <c r="G204" s="628"/>
      <c r="H204" s="628"/>
      <c r="I204" s="628"/>
      <c r="J204" s="628"/>
      <c r="K204" s="628"/>
      <c r="L204" s="656" t="s">
        <v>1286</v>
      </c>
      <c r="M204" s="599"/>
      <c r="N204" s="600" t="b">
        <f t="shared" si="188"/>
        <v>0</v>
      </c>
      <c r="O204" s="601"/>
      <c r="P204" s="600" t="b">
        <f t="shared" si="189"/>
        <v>0</v>
      </c>
      <c r="Q204" s="601"/>
      <c r="R204" s="600" t="b">
        <f t="shared" si="190"/>
        <v>0</v>
      </c>
      <c r="S204" s="601"/>
      <c r="T204" s="600" t="b">
        <f t="shared" si="191"/>
        <v>0</v>
      </c>
      <c r="U204" s="601"/>
      <c r="V204" s="600" t="b">
        <f t="shared" si="192"/>
        <v>0</v>
      </c>
      <c r="W204" s="601"/>
      <c r="X204" s="600" t="b">
        <f t="shared" si="193"/>
        <v>0</v>
      </c>
      <c r="Y204" s="601"/>
      <c r="Z204" s="600" t="b">
        <f t="shared" si="194"/>
        <v>0</v>
      </c>
      <c r="AA204" s="602">
        <f t="shared" si="195"/>
        <v>0</v>
      </c>
      <c r="AB204" s="603" t="str">
        <f t="shared" si="196"/>
        <v>Débil</v>
      </c>
      <c r="AC204" s="604"/>
      <c r="AD204" s="605" t="str">
        <f t="shared" si="197"/>
        <v>Débil</v>
      </c>
      <c r="AE204" s="606" t="str">
        <f t="shared" si="198"/>
        <v>0</v>
      </c>
      <c r="AF204" s="647"/>
      <c r="AG204" s="670"/>
      <c r="AH204" s="653"/>
      <c r="AI204" s="610"/>
      <c r="AJ204" s="611"/>
      <c r="AK204" s="611"/>
      <c r="AL204" s="611"/>
      <c r="AM204" s="610"/>
      <c r="AN204" s="652"/>
      <c r="AO204" s="652"/>
      <c r="AP204" s="613"/>
      <c r="AQ204" s="614"/>
      <c r="AR204" s="614"/>
      <c r="AS204" s="615"/>
    </row>
    <row r="205" spans="2:45" s="67" customFormat="1" ht="30" hidden="1" x14ac:dyDescent="0.25">
      <c r="B205" s="634"/>
      <c r="C205" s="423"/>
      <c r="D205" s="594"/>
      <c r="E205" s="594"/>
      <c r="F205" s="628" t="s">
        <v>1016</v>
      </c>
      <c r="G205" s="628"/>
      <c r="H205" s="628"/>
      <c r="I205" s="628"/>
      <c r="J205" s="628"/>
      <c r="K205" s="628"/>
      <c r="L205" s="656" t="s">
        <v>1286</v>
      </c>
      <c r="M205" s="599"/>
      <c r="N205" s="600" t="b">
        <f t="shared" si="188"/>
        <v>0</v>
      </c>
      <c r="O205" s="601"/>
      <c r="P205" s="600" t="b">
        <f t="shared" si="189"/>
        <v>0</v>
      </c>
      <c r="Q205" s="601"/>
      <c r="R205" s="600" t="b">
        <f t="shared" si="190"/>
        <v>0</v>
      </c>
      <c r="S205" s="601"/>
      <c r="T205" s="600" t="b">
        <f t="shared" si="191"/>
        <v>0</v>
      </c>
      <c r="U205" s="601"/>
      <c r="V205" s="600" t="b">
        <f t="shared" si="192"/>
        <v>0</v>
      </c>
      <c r="W205" s="601"/>
      <c r="X205" s="600" t="b">
        <f t="shared" si="193"/>
        <v>0</v>
      </c>
      <c r="Y205" s="601"/>
      <c r="Z205" s="600" t="b">
        <f t="shared" si="194"/>
        <v>0</v>
      </c>
      <c r="AA205" s="602">
        <f t="shared" si="195"/>
        <v>0</v>
      </c>
      <c r="AB205" s="603" t="str">
        <f t="shared" si="196"/>
        <v>Débil</v>
      </c>
      <c r="AC205" s="604"/>
      <c r="AD205" s="605" t="str">
        <f t="shared" si="197"/>
        <v>Débil</v>
      </c>
      <c r="AE205" s="606" t="str">
        <f t="shared" si="198"/>
        <v>0</v>
      </c>
      <c r="AF205" s="647"/>
      <c r="AG205" s="670"/>
      <c r="AH205" s="653"/>
      <c r="AI205" s="610"/>
      <c r="AJ205" s="611"/>
      <c r="AK205" s="611"/>
      <c r="AL205" s="611"/>
      <c r="AM205" s="610"/>
      <c r="AN205" s="652"/>
      <c r="AO205" s="652"/>
      <c r="AP205" s="613"/>
      <c r="AQ205" s="614"/>
      <c r="AR205" s="614"/>
      <c r="AS205" s="615"/>
    </row>
    <row r="206" spans="2:45" s="67" customFormat="1" ht="30" hidden="1" x14ac:dyDescent="0.25">
      <c r="B206" s="634"/>
      <c r="C206" s="423"/>
      <c r="D206" s="594"/>
      <c r="E206" s="594"/>
      <c r="F206" s="628" t="s">
        <v>1017</v>
      </c>
      <c r="G206" s="628"/>
      <c r="H206" s="628"/>
      <c r="I206" s="628"/>
      <c r="J206" s="628"/>
      <c r="K206" s="628"/>
      <c r="L206" s="656" t="s">
        <v>1286</v>
      </c>
      <c r="M206" s="599"/>
      <c r="N206" s="600" t="b">
        <f t="shared" si="188"/>
        <v>0</v>
      </c>
      <c r="O206" s="601"/>
      <c r="P206" s="600" t="b">
        <f t="shared" si="189"/>
        <v>0</v>
      </c>
      <c r="Q206" s="601"/>
      <c r="R206" s="600" t="b">
        <f t="shared" si="190"/>
        <v>0</v>
      </c>
      <c r="S206" s="601"/>
      <c r="T206" s="600" t="b">
        <f t="shared" si="191"/>
        <v>0</v>
      </c>
      <c r="U206" s="601"/>
      <c r="V206" s="600" t="b">
        <f t="shared" si="192"/>
        <v>0</v>
      </c>
      <c r="W206" s="601"/>
      <c r="X206" s="600" t="b">
        <f t="shared" si="193"/>
        <v>0</v>
      </c>
      <c r="Y206" s="601"/>
      <c r="Z206" s="600" t="b">
        <f t="shared" si="194"/>
        <v>0</v>
      </c>
      <c r="AA206" s="602">
        <f t="shared" si="195"/>
        <v>0</v>
      </c>
      <c r="AB206" s="603" t="str">
        <f t="shared" si="196"/>
        <v>Débil</v>
      </c>
      <c r="AC206" s="604"/>
      <c r="AD206" s="605" t="str">
        <f t="shared" si="197"/>
        <v>Débil</v>
      </c>
      <c r="AE206" s="606" t="str">
        <f t="shared" si="198"/>
        <v>0</v>
      </c>
      <c r="AF206" s="647"/>
      <c r="AG206" s="670"/>
      <c r="AH206" s="653"/>
      <c r="AI206" s="610"/>
      <c r="AJ206" s="611"/>
      <c r="AK206" s="611"/>
      <c r="AL206" s="611"/>
      <c r="AM206" s="610"/>
      <c r="AN206" s="652"/>
      <c r="AO206" s="652"/>
      <c r="AP206" s="613"/>
      <c r="AQ206" s="614"/>
      <c r="AR206" s="614"/>
      <c r="AS206" s="615"/>
    </row>
    <row r="207" spans="2:45" s="67" customFormat="1" ht="30" hidden="1" x14ac:dyDescent="0.25">
      <c r="B207" s="634"/>
      <c r="C207" s="423"/>
      <c r="D207" s="594"/>
      <c r="E207" s="594"/>
      <c r="F207" s="628" t="s">
        <v>1018</v>
      </c>
      <c r="G207" s="628"/>
      <c r="H207" s="628"/>
      <c r="I207" s="628"/>
      <c r="J207" s="628"/>
      <c r="K207" s="628"/>
      <c r="L207" s="656" t="s">
        <v>1286</v>
      </c>
      <c r="M207" s="599"/>
      <c r="N207" s="600" t="b">
        <f t="shared" si="188"/>
        <v>0</v>
      </c>
      <c r="O207" s="601"/>
      <c r="P207" s="600" t="b">
        <f t="shared" si="189"/>
        <v>0</v>
      </c>
      <c r="Q207" s="601"/>
      <c r="R207" s="600" t="b">
        <f t="shared" si="190"/>
        <v>0</v>
      </c>
      <c r="S207" s="601"/>
      <c r="T207" s="600" t="b">
        <f t="shared" si="191"/>
        <v>0</v>
      </c>
      <c r="U207" s="601"/>
      <c r="V207" s="600" t="b">
        <f t="shared" si="192"/>
        <v>0</v>
      </c>
      <c r="W207" s="601"/>
      <c r="X207" s="600" t="b">
        <f t="shared" si="193"/>
        <v>0</v>
      </c>
      <c r="Y207" s="601"/>
      <c r="Z207" s="600" t="b">
        <f t="shared" si="194"/>
        <v>0</v>
      </c>
      <c r="AA207" s="602">
        <f t="shared" si="195"/>
        <v>0</v>
      </c>
      <c r="AB207" s="603" t="str">
        <f t="shared" si="196"/>
        <v>Débil</v>
      </c>
      <c r="AC207" s="604"/>
      <c r="AD207" s="605" t="str">
        <f t="shared" si="197"/>
        <v>Débil</v>
      </c>
      <c r="AE207" s="606" t="str">
        <f t="shared" si="198"/>
        <v>0</v>
      </c>
      <c r="AF207" s="647"/>
      <c r="AG207" s="670"/>
      <c r="AH207" s="653"/>
      <c r="AI207" s="610"/>
      <c r="AJ207" s="611"/>
      <c r="AK207" s="611"/>
      <c r="AL207" s="611"/>
      <c r="AM207" s="610"/>
      <c r="AN207" s="652"/>
      <c r="AO207" s="652"/>
      <c r="AP207" s="613"/>
      <c r="AQ207" s="614"/>
      <c r="AR207" s="614"/>
      <c r="AS207" s="615"/>
    </row>
    <row r="208" spans="2:45" s="67" customFormat="1" ht="51" hidden="1" x14ac:dyDescent="0.25">
      <c r="B208" s="634"/>
      <c r="C208" s="423"/>
      <c r="D208" s="594"/>
      <c r="E208" s="594"/>
      <c r="F208" s="671" t="s">
        <v>1127</v>
      </c>
      <c r="G208" s="671" t="s">
        <v>459</v>
      </c>
      <c r="H208" s="671" t="s">
        <v>1122</v>
      </c>
      <c r="I208" s="671" t="s">
        <v>1123</v>
      </c>
      <c r="J208" s="671" t="s">
        <v>1124</v>
      </c>
      <c r="K208" s="671" t="s">
        <v>1125</v>
      </c>
      <c r="L208" s="671" t="s">
        <v>1126</v>
      </c>
      <c r="M208" s="599" t="s">
        <v>100</v>
      </c>
      <c r="N208" s="600">
        <f t="shared" si="188"/>
        <v>15</v>
      </c>
      <c r="O208" s="601" t="s">
        <v>106</v>
      </c>
      <c r="P208" s="600">
        <f t="shared" si="189"/>
        <v>15</v>
      </c>
      <c r="Q208" s="601" t="s">
        <v>109</v>
      </c>
      <c r="R208" s="600">
        <f t="shared" si="190"/>
        <v>15</v>
      </c>
      <c r="S208" s="601" t="s">
        <v>112</v>
      </c>
      <c r="T208" s="600">
        <f t="shared" si="191"/>
        <v>15</v>
      </c>
      <c r="U208" s="601" t="s">
        <v>116</v>
      </c>
      <c r="V208" s="600">
        <f t="shared" si="192"/>
        <v>15</v>
      </c>
      <c r="W208" s="601" t="s">
        <v>119</v>
      </c>
      <c r="X208" s="600">
        <f t="shared" si="193"/>
        <v>15</v>
      </c>
      <c r="Y208" s="601" t="s">
        <v>122</v>
      </c>
      <c r="Z208" s="600">
        <f t="shared" si="194"/>
        <v>10</v>
      </c>
      <c r="AA208" s="602">
        <f t="shared" si="195"/>
        <v>100</v>
      </c>
      <c r="AB208" s="603" t="str">
        <f t="shared" si="196"/>
        <v>Fuerte</v>
      </c>
      <c r="AC208" s="604" t="s">
        <v>97</v>
      </c>
      <c r="AD208" s="605" t="str">
        <f t="shared" si="197"/>
        <v>Fuerte</v>
      </c>
      <c r="AE208" s="606" t="str">
        <f t="shared" si="198"/>
        <v>100</v>
      </c>
      <c r="AF208" s="647"/>
      <c r="AG208" s="670"/>
      <c r="AH208" s="653"/>
      <c r="AI208" s="610"/>
      <c r="AJ208" s="611"/>
      <c r="AK208" s="611"/>
      <c r="AL208" s="611"/>
      <c r="AM208" s="610"/>
      <c r="AN208" s="652"/>
      <c r="AO208" s="652"/>
      <c r="AP208" s="613"/>
      <c r="AQ208" s="614"/>
      <c r="AR208" s="614"/>
      <c r="AS208" s="615"/>
    </row>
    <row r="209" spans="2:45" s="67" customFormat="1" ht="30" hidden="1" x14ac:dyDescent="0.25">
      <c r="B209" s="634"/>
      <c r="C209" s="423"/>
      <c r="D209" s="594"/>
      <c r="E209" s="594"/>
      <c r="F209" s="628" t="s">
        <v>1019</v>
      </c>
      <c r="G209" s="628"/>
      <c r="H209" s="628"/>
      <c r="I209" s="628"/>
      <c r="J209" s="628"/>
      <c r="K209" s="628"/>
      <c r="L209" s="664" t="s">
        <v>1144</v>
      </c>
      <c r="M209" s="599"/>
      <c r="N209" s="600" t="b">
        <f t="shared" si="188"/>
        <v>0</v>
      </c>
      <c r="O209" s="601"/>
      <c r="P209" s="600" t="b">
        <f t="shared" si="189"/>
        <v>0</v>
      </c>
      <c r="Q209" s="601"/>
      <c r="R209" s="600" t="b">
        <f t="shared" si="190"/>
        <v>0</v>
      </c>
      <c r="S209" s="601"/>
      <c r="T209" s="600" t="b">
        <f t="shared" si="191"/>
        <v>0</v>
      </c>
      <c r="U209" s="601"/>
      <c r="V209" s="600" t="b">
        <f t="shared" si="192"/>
        <v>0</v>
      </c>
      <c r="W209" s="601"/>
      <c r="X209" s="600" t="b">
        <f t="shared" si="193"/>
        <v>0</v>
      </c>
      <c r="Y209" s="601"/>
      <c r="Z209" s="600" t="b">
        <f t="shared" si="194"/>
        <v>0</v>
      </c>
      <c r="AA209" s="602">
        <f t="shared" si="195"/>
        <v>0</v>
      </c>
      <c r="AB209" s="603" t="str">
        <f t="shared" si="196"/>
        <v>Débil</v>
      </c>
      <c r="AC209" s="604"/>
      <c r="AD209" s="605" t="str">
        <f t="shared" si="197"/>
        <v>Débil</v>
      </c>
      <c r="AE209" s="606" t="str">
        <f t="shared" si="198"/>
        <v>0</v>
      </c>
      <c r="AF209" s="647"/>
      <c r="AG209" s="670"/>
      <c r="AH209" s="653"/>
      <c r="AI209" s="610"/>
      <c r="AJ209" s="611"/>
      <c r="AK209" s="611"/>
      <c r="AL209" s="611"/>
      <c r="AM209" s="610"/>
      <c r="AN209" s="652"/>
      <c r="AO209" s="652"/>
      <c r="AP209" s="613"/>
      <c r="AQ209" s="614"/>
      <c r="AR209" s="614"/>
      <c r="AS209" s="615"/>
    </row>
    <row r="210" spans="2:45" s="67" customFormat="1" ht="38.25" hidden="1" x14ac:dyDescent="0.25">
      <c r="B210" s="634"/>
      <c r="C210" s="423"/>
      <c r="D210" s="594"/>
      <c r="E210" s="594"/>
      <c r="F210" s="628" t="s">
        <v>1158</v>
      </c>
      <c r="G210" s="628" t="s">
        <v>453</v>
      </c>
      <c r="H210" s="628" t="s">
        <v>1155</v>
      </c>
      <c r="I210" s="628" t="s">
        <v>1156</v>
      </c>
      <c r="J210" s="628" t="s">
        <v>654</v>
      </c>
      <c r="K210" s="628" t="s">
        <v>650</v>
      </c>
      <c r="L210" s="628" t="s">
        <v>1157</v>
      </c>
      <c r="M210" s="599" t="s">
        <v>100</v>
      </c>
      <c r="N210" s="600">
        <f t="shared" si="188"/>
        <v>15</v>
      </c>
      <c r="O210" s="601" t="s">
        <v>106</v>
      </c>
      <c r="P210" s="600">
        <f t="shared" si="189"/>
        <v>15</v>
      </c>
      <c r="Q210" s="601" t="s">
        <v>109</v>
      </c>
      <c r="R210" s="600">
        <f t="shared" si="190"/>
        <v>15</v>
      </c>
      <c r="S210" s="601" t="s">
        <v>112</v>
      </c>
      <c r="T210" s="600">
        <f t="shared" si="191"/>
        <v>15</v>
      </c>
      <c r="U210" s="601" t="s">
        <v>116</v>
      </c>
      <c r="V210" s="600">
        <f t="shared" si="192"/>
        <v>15</v>
      </c>
      <c r="W210" s="601" t="s">
        <v>119</v>
      </c>
      <c r="X210" s="600">
        <f t="shared" si="193"/>
        <v>15</v>
      </c>
      <c r="Y210" s="601" t="s">
        <v>122</v>
      </c>
      <c r="Z210" s="600">
        <f t="shared" si="194"/>
        <v>10</v>
      </c>
      <c r="AA210" s="602">
        <f t="shared" si="195"/>
        <v>100</v>
      </c>
      <c r="AB210" s="603" t="str">
        <f t="shared" si="196"/>
        <v>Fuerte</v>
      </c>
      <c r="AC210" s="604" t="s">
        <v>97</v>
      </c>
      <c r="AD210" s="605" t="str">
        <f t="shared" si="197"/>
        <v>Fuerte</v>
      </c>
      <c r="AE210" s="606" t="str">
        <f t="shared" si="198"/>
        <v>100</v>
      </c>
      <c r="AF210" s="647"/>
      <c r="AG210" s="670"/>
      <c r="AH210" s="653"/>
      <c r="AI210" s="610"/>
      <c r="AJ210" s="611"/>
      <c r="AK210" s="611"/>
      <c r="AL210" s="611"/>
      <c r="AM210" s="610"/>
      <c r="AN210" s="652"/>
      <c r="AO210" s="652"/>
      <c r="AP210" s="613"/>
      <c r="AQ210" s="614"/>
      <c r="AR210" s="614"/>
      <c r="AS210" s="615"/>
    </row>
    <row r="211" spans="2:45" s="67" customFormat="1" ht="30" hidden="1" x14ac:dyDescent="0.25">
      <c r="B211" s="634"/>
      <c r="C211" s="423"/>
      <c r="D211" s="594"/>
      <c r="E211" s="594"/>
      <c r="F211" s="628" t="s">
        <v>1021</v>
      </c>
      <c r="G211" s="628"/>
      <c r="H211" s="628"/>
      <c r="I211" s="628"/>
      <c r="J211" s="628"/>
      <c r="K211" s="628"/>
      <c r="L211" s="656" t="s">
        <v>1286</v>
      </c>
      <c r="M211" s="599"/>
      <c r="N211" s="600" t="b">
        <f t="shared" si="188"/>
        <v>0</v>
      </c>
      <c r="O211" s="601"/>
      <c r="P211" s="600" t="b">
        <f t="shared" si="189"/>
        <v>0</v>
      </c>
      <c r="Q211" s="601"/>
      <c r="R211" s="600" t="b">
        <f t="shared" si="190"/>
        <v>0</v>
      </c>
      <c r="S211" s="601"/>
      <c r="T211" s="600" t="b">
        <f t="shared" si="191"/>
        <v>0</v>
      </c>
      <c r="U211" s="601"/>
      <c r="V211" s="600" t="b">
        <f t="shared" si="192"/>
        <v>0</v>
      </c>
      <c r="W211" s="601"/>
      <c r="X211" s="600" t="b">
        <f t="shared" si="193"/>
        <v>0</v>
      </c>
      <c r="Y211" s="601"/>
      <c r="Z211" s="600" t="b">
        <f t="shared" si="194"/>
        <v>0</v>
      </c>
      <c r="AA211" s="602">
        <f t="shared" si="195"/>
        <v>0</v>
      </c>
      <c r="AB211" s="603" t="str">
        <f t="shared" si="196"/>
        <v>Débil</v>
      </c>
      <c r="AC211" s="604"/>
      <c r="AD211" s="605" t="str">
        <f t="shared" si="197"/>
        <v>Débil</v>
      </c>
      <c r="AE211" s="606" t="str">
        <f t="shared" si="198"/>
        <v>0</v>
      </c>
      <c r="AF211" s="647"/>
      <c r="AG211" s="670"/>
      <c r="AH211" s="653"/>
      <c r="AI211" s="610"/>
      <c r="AJ211" s="611"/>
      <c r="AK211" s="611"/>
      <c r="AL211" s="611"/>
      <c r="AM211" s="610"/>
      <c r="AN211" s="652"/>
      <c r="AO211" s="652"/>
      <c r="AP211" s="613"/>
      <c r="AQ211" s="614"/>
      <c r="AR211" s="614"/>
      <c r="AS211" s="615"/>
    </row>
    <row r="212" spans="2:45" s="67" customFormat="1" ht="30" hidden="1" x14ac:dyDescent="0.25">
      <c r="B212" s="634"/>
      <c r="C212" s="423"/>
      <c r="D212" s="594"/>
      <c r="E212" s="594"/>
      <c r="F212" s="628" t="s">
        <v>1022</v>
      </c>
      <c r="G212" s="628"/>
      <c r="H212" s="628"/>
      <c r="I212" s="628"/>
      <c r="J212" s="628"/>
      <c r="K212" s="628"/>
      <c r="L212" s="656" t="s">
        <v>1286</v>
      </c>
      <c r="M212" s="599"/>
      <c r="N212" s="600" t="b">
        <f t="shared" si="188"/>
        <v>0</v>
      </c>
      <c r="O212" s="601"/>
      <c r="P212" s="600" t="b">
        <f t="shared" si="189"/>
        <v>0</v>
      </c>
      <c r="Q212" s="601"/>
      <c r="R212" s="600" t="b">
        <f t="shared" si="190"/>
        <v>0</v>
      </c>
      <c r="S212" s="601"/>
      <c r="T212" s="600" t="b">
        <f t="shared" si="191"/>
        <v>0</v>
      </c>
      <c r="U212" s="601"/>
      <c r="V212" s="600" t="b">
        <f t="shared" si="192"/>
        <v>0</v>
      </c>
      <c r="W212" s="601"/>
      <c r="X212" s="600" t="b">
        <f t="shared" si="193"/>
        <v>0</v>
      </c>
      <c r="Y212" s="601"/>
      <c r="Z212" s="600" t="b">
        <f t="shared" si="194"/>
        <v>0</v>
      </c>
      <c r="AA212" s="602">
        <f t="shared" si="195"/>
        <v>0</v>
      </c>
      <c r="AB212" s="603" t="str">
        <f t="shared" si="196"/>
        <v>Débil</v>
      </c>
      <c r="AC212" s="604"/>
      <c r="AD212" s="605" t="str">
        <f t="shared" si="197"/>
        <v>Débil</v>
      </c>
      <c r="AE212" s="606" t="str">
        <f t="shared" si="198"/>
        <v>0</v>
      </c>
      <c r="AF212" s="647"/>
      <c r="AG212" s="670"/>
      <c r="AH212" s="653"/>
      <c r="AI212" s="610"/>
      <c r="AJ212" s="611"/>
      <c r="AK212" s="611"/>
      <c r="AL212" s="611"/>
      <c r="AM212" s="610"/>
      <c r="AN212" s="652"/>
      <c r="AO212" s="652"/>
      <c r="AP212" s="613"/>
      <c r="AQ212" s="614"/>
      <c r="AR212" s="614"/>
      <c r="AS212" s="615"/>
    </row>
    <row r="213" spans="2:45" s="67" customFormat="1" ht="30" hidden="1" x14ac:dyDescent="0.25">
      <c r="B213" s="634"/>
      <c r="C213" s="423"/>
      <c r="D213" s="594"/>
      <c r="E213" s="594"/>
      <c r="F213" s="628" t="s">
        <v>1023</v>
      </c>
      <c r="G213" s="628"/>
      <c r="H213" s="628"/>
      <c r="I213" s="628"/>
      <c r="J213" s="628"/>
      <c r="K213" s="628"/>
      <c r="L213" s="656" t="s">
        <v>1286</v>
      </c>
      <c r="M213" s="599"/>
      <c r="N213" s="600" t="b">
        <f t="shared" si="188"/>
        <v>0</v>
      </c>
      <c r="O213" s="601"/>
      <c r="P213" s="600" t="b">
        <f t="shared" si="189"/>
        <v>0</v>
      </c>
      <c r="Q213" s="601"/>
      <c r="R213" s="600" t="b">
        <f t="shared" si="190"/>
        <v>0</v>
      </c>
      <c r="S213" s="601"/>
      <c r="T213" s="600" t="b">
        <f t="shared" si="191"/>
        <v>0</v>
      </c>
      <c r="U213" s="601"/>
      <c r="V213" s="600" t="b">
        <f t="shared" si="192"/>
        <v>0</v>
      </c>
      <c r="W213" s="601"/>
      <c r="X213" s="600" t="b">
        <f t="shared" si="193"/>
        <v>0</v>
      </c>
      <c r="Y213" s="601"/>
      <c r="Z213" s="600" t="b">
        <f t="shared" si="194"/>
        <v>0</v>
      </c>
      <c r="AA213" s="602">
        <f t="shared" si="195"/>
        <v>0</v>
      </c>
      <c r="AB213" s="603" t="str">
        <f t="shared" si="196"/>
        <v>Débil</v>
      </c>
      <c r="AC213" s="604"/>
      <c r="AD213" s="605" t="str">
        <f t="shared" si="197"/>
        <v>Débil</v>
      </c>
      <c r="AE213" s="606" t="str">
        <f t="shared" si="198"/>
        <v>0</v>
      </c>
      <c r="AF213" s="647"/>
      <c r="AG213" s="670"/>
      <c r="AH213" s="653"/>
      <c r="AI213" s="610"/>
      <c r="AJ213" s="611"/>
      <c r="AK213" s="611"/>
      <c r="AL213" s="611"/>
      <c r="AM213" s="610"/>
      <c r="AN213" s="652"/>
      <c r="AO213" s="652"/>
      <c r="AP213" s="613"/>
      <c r="AQ213" s="614"/>
      <c r="AR213" s="614"/>
      <c r="AS213" s="615"/>
    </row>
    <row r="214" spans="2:45" s="67" customFormat="1" ht="30" hidden="1" x14ac:dyDescent="0.25">
      <c r="B214" s="634"/>
      <c r="C214" s="423"/>
      <c r="D214" s="594"/>
      <c r="E214" s="594"/>
      <c r="F214" s="628" t="s">
        <v>672</v>
      </c>
      <c r="G214" s="628"/>
      <c r="H214" s="628"/>
      <c r="I214" s="628"/>
      <c r="J214" s="628"/>
      <c r="K214" s="628"/>
      <c r="L214" s="664" t="s">
        <v>1171</v>
      </c>
      <c r="M214" s="599"/>
      <c r="N214" s="600" t="b">
        <f t="shared" si="188"/>
        <v>0</v>
      </c>
      <c r="O214" s="601"/>
      <c r="P214" s="600" t="b">
        <f t="shared" si="189"/>
        <v>0</v>
      </c>
      <c r="Q214" s="601"/>
      <c r="R214" s="600" t="b">
        <f t="shared" si="190"/>
        <v>0</v>
      </c>
      <c r="S214" s="601"/>
      <c r="T214" s="600" t="b">
        <f t="shared" si="191"/>
        <v>0</v>
      </c>
      <c r="U214" s="601"/>
      <c r="V214" s="600" t="b">
        <f t="shared" si="192"/>
        <v>0</v>
      </c>
      <c r="W214" s="601"/>
      <c r="X214" s="600" t="b">
        <f t="shared" si="193"/>
        <v>0</v>
      </c>
      <c r="Y214" s="601"/>
      <c r="Z214" s="600" t="b">
        <f t="shared" si="194"/>
        <v>0</v>
      </c>
      <c r="AA214" s="602">
        <f t="shared" si="195"/>
        <v>0</v>
      </c>
      <c r="AB214" s="603" t="str">
        <f t="shared" si="196"/>
        <v>Débil</v>
      </c>
      <c r="AC214" s="604"/>
      <c r="AD214" s="605" t="str">
        <f t="shared" si="197"/>
        <v>Débil</v>
      </c>
      <c r="AE214" s="606" t="str">
        <f t="shared" si="198"/>
        <v>0</v>
      </c>
      <c r="AF214" s="647"/>
      <c r="AG214" s="670"/>
      <c r="AH214" s="653"/>
      <c r="AI214" s="610"/>
      <c r="AJ214" s="611"/>
      <c r="AK214" s="611"/>
      <c r="AL214" s="611"/>
      <c r="AM214" s="610"/>
      <c r="AN214" s="652"/>
      <c r="AO214" s="652"/>
      <c r="AP214" s="613"/>
      <c r="AQ214" s="614"/>
      <c r="AR214" s="614"/>
      <c r="AS214" s="615"/>
    </row>
    <row r="215" spans="2:45" s="67" customFormat="1" ht="30" hidden="1" x14ac:dyDescent="0.25">
      <c r="B215" s="634"/>
      <c r="C215" s="423"/>
      <c r="D215" s="594"/>
      <c r="E215" s="594"/>
      <c r="F215" s="628" t="s">
        <v>1024</v>
      </c>
      <c r="G215" s="628"/>
      <c r="H215" s="628"/>
      <c r="I215" s="628"/>
      <c r="J215" s="628"/>
      <c r="K215" s="628"/>
      <c r="L215" s="656" t="s">
        <v>1286</v>
      </c>
      <c r="M215" s="599"/>
      <c r="N215" s="600" t="b">
        <f t="shared" si="188"/>
        <v>0</v>
      </c>
      <c r="O215" s="601"/>
      <c r="P215" s="600" t="b">
        <f t="shared" si="189"/>
        <v>0</v>
      </c>
      <c r="Q215" s="601"/>
      <c r="R215" s="600" t="b">
        <f t="shared" si="190"/>
        <v>0</v>
      </c>
      <c r="S215" s="601"/>
      <c r="T215" s="600" t="b">
        <f t="shared" si="191"/>
        <v>0</v>
      </c>
      <c r="U215" s="601"/>
      <c r="V215" s="600" t="b">
        <f t="shared" si="192"/>
        <v>0</v>
      </c>
      <c r="W215" s="601"/>
      <c r="X215" s="600" t="b">
        <f t="shared" si="193"/>
        <v>0</v>
      </c>
      <c r="Y215" s="601"/>
      <c r="Z215" s="600" t="b">
        <f t="shared" si="194"/>
        <v>0</v>
      </c>
      <c r="AA215" s="602">
        <f t="shared" si="195"/>
        <v>0</v>
      </c>
      <c r="AB215" s="603" t="str">
        <f t="shared" si="196"/>
        <v>Débil</v>
      </c>
      <c r="AC215" s="604"/>
      <c r="AD215" s="605" t="str">
        <f t="shared" si="197"/>
        <v>Débil</v>
      </c>
      <c r="AE215" s="606" t="str">
        <f t="shared" si="198"/>
        <v>0</v>
      </c>
      <c r="AF215" s="647"/>
      <c r="AG215" s="670"/>
      <c r="AH215" s="653"/>
      <c r="AI215" s="610"/>
      <c r="AJ215" s="611"/>
      <c r="AK215" s="611"/>
      <c r="AL215" s="611"/>
      <c r="AM215" s="610"/>
      <c r="AN215" s="652"/>
      <c r="AO215" s="652"/>
      <c r="AP215" s="613"/>
      <c r="AQ215" s="614"/>
      <c r="AR215" s="614"/>
      <c r="AS215" s="615"/>
    </row>
    <row r="216" spans="2:45" s="67" customFormat="1" ht="30" hidden="1" x14ac:dyDescent="0.25">
      <c r="B216" s="634"/>
      <c r="C216" s="423"/>
      <c r="D216" s="594"/>
      <c r="E216" s="594"/>
      <c r="F216" s="628" t="s">
        <v>1025</v>
      </c>
      <c r="G216" s="628"/>
      <c r="H216" s="628"/>
      <c r="I216" s="628"/>
      <c r="J216" s="628"/>
      <c r="K216" s="628"/>
      <c r="L216" s="656" t="s">
        <v>1286</v>
      </c>
      <c r="M216" s="599"/>
      <c r="N216" s="600" t="b">
        <f t="shared" si="188"/>
        <v>0</v>
      </c>
      <c r="O216" s="601"/>
      <c r="P216" s="600" t="b">
        <f t="shared" si="189"/>
        <v>0</v>
      </c>
      <c r="Q216" s="601"/>
      <c r="R216" s="600" t="b">
        <f t="shared" si="190"/>
        <v>0</v>
      </c>
      <c r="S216" s="601"/>
      <c r="T216" s="600" t="b">
        <f t="shared" si="191"/>
        <v>0</v>
      </c>
      <c r="U216" s="601"/>
      <c r="V216" s="600" t="b">
        <f t="shared" si="192"/>
        <v>0</v>
      </c>
      <c r="W216" s="601"/>
      <c r="X216" s="600" t="b">
        <f t="shared" si="193"/>
        <v>0</v>
      </c>
      <c r="Y216" s="601"/>
      <c r="Z216" s="600" t="b">
        <f t="shared" si="194"/>
        <v>0</v>
      </c>
      <c r="AA216" s="602">
        <f t="shared" si="195"/>
        <v>0</v>
      </c>
      <c r="AB216" s="603" t="str">
        <f t="shared" si="196"/>
        <v>Débil</v>
      </c>
      <c r="AC216" s="604"/>
      <c r="AD216" s="605" t="str">
        <f t="shared" si="197"/>
        <v>Débil</v>
      </c>
      <c r="AE216" s="606" t="str">
        <f t="shared" si="198"/>
        <v>0</v>
      </c>
      <c r="AF216" s="647"/>
      <c r="AG216" s="670"/>
      <c r="AH216" s="653"/>
      <c r="AI216" s="610"/>
      <c r="AJ216" s="611"/>
      <c r="AK216" s="611"/>
      <c r="AL216" s="611"/>
      <c r="AM216" s="610"/>
      <c r="AN216" s="652"/>
      <c r="AO216" s="652"/>
      <c r="AP216" s="613"/>
      <c r="AQ216" s="614"/>
      <c r="AR216" s="614"/>
      <c r="AS216" s="615"/>
    </row>
    <row r="217" spans="2:45" s="67" customFormat="1" ht="57" hidden="1" customHeight="1" x14ac:dyDescent="0.25">
      <c r="B217" s="634"/>
      <c r="C217" s="423"/>
      <c r="D217" s="594"/>
      <c r="E217" s="594"/>
      <c r="F217" s="681" t="s">
        <v>1178</v>
      </c>
      <c r="G217" s="628" t="s">
        <v>453</v>
      </c>
      <c r="H217" s="628" t="s">
        <v>1174</v>
      </c>
      <c r="I217" s="628" t="s">
        <v>1179</v>
      </c>
      <c r="J217" s="628" t="s">
        <v>1175</v>
      </c>
      <c r="K217" s="628" t="s">
        <v>1176</v>
      </c>
      <c r="L217" s="517" t="s">
        <v>1177</v>
      </c>
      <c r="M217" s="599" t="s">
        <v>100</v>
      </c>
      <c r="N217" s="600">
        <f t="shared" si="188"/>
        <v>15</v>
      </c>
      <c r="O217" s="601" t="s">
        <v>106</v>
      </c>
      <c r="P217" s="600">
        <f t="shared" si="189"/>
        <v>15</v>
      </c>
      <c r="Q217" s="601" t="s">
        <v>109</v>
      </c>
      <c r="R217" s="600">
        <f t="shared" si="190"/>
        <v>15</v>
      </c>
      <c r="S217" s="601" t="s">
        <v>113</v>
      </c>
      <c r="T217" s="600">
        <f t="shared" si="191"/>
        <v>10</v>
      </c>
      <c r="U217" s="601" t="s">
        <v>116</v>
      </c>
      <c r="V217" s="600">
        <f t="shared" si="192"/>
        <v>15</v>
      </c>
      <c r="W217" s="601" t="s">
        <v>119</v>
      </c>
      <c r="X217" s="600">
        <f t="shared" si="193"/>
        <v>15</v>
      </c>
      <c r="Y217" s="601" t="s">
        <v>122</v>
      </c>
      <c r="Z217" s="600">
        <f t="shared" si="194"/>
        <v>10</v>
      </c>
      <c r="AA217" s="602">
        <f t="shared" si="195"/>
        <v>95</v>
      </c>
      <c r="AB217" s="603" t="str">
        <f t="shared" si="196"/>
        <v>Moderado</v>
      </c>
      <c r="AC217" s="604" t="s">
        <v>97</v>
      </c>
      <c r="AD217" s="605" t="str">
        <f t="shared" si="197"/>
        <v>Moderado</v>
      </c>
      <c r="AE217" s="606" t="str">
        <f t="shared" si="198"/>
        <v>50</v>
      </c>
      <c r="AF217" s="647"/>
      <c r="AG217" s="670"/>
      <c r="AH217" s="653"/>
      <c r="AI217" s="610"/>
      <c r="AJ217" s="611"/>
      <c r="AK217" s="611"/>
      <c r="AL217" s="611"/>
      <c r="AM217" s="610"/>
      <c r="AN217" s="652"/>
      <c r="AO217" s="652"/>
      <c r="AP217" s="613"/>
      <c r="AQ217" s="614"/>
      <c r="AR217" s="614"/>
      <c r="AS217" s="615"/>
    </row>
    <row r="218" spans="2:45" s="67" customFormat="1" ht="30" hidden="1" x14ac:dyDescent="0.25">
      <c r="B218" s="634"/>
      <c r="C218" s="423"/>
      <c r="D218" s="594"/>
      <c r="E218" s="594"/>
      <c r="F218" s="628" t="s">
        <v>1026</v>
      </c>
      <c r="G218" s="628"/>
      <c r="H218" s="628"/>
      <c r="I218" s="628"/>
      <c r="J218" s="628"/>
      <c r="K218" s="628"/>
      <c r="L218" s="656" t="s">
        <v>1286</v>
      </c>
      <c r="M218" s="599"/>
      <c r="N218" s="600" t="b">
        <f t="shared" si="188"/>
        <v>0</v>
      </c>
      <c r="O218" s="601"/>
      <c r="P218" s="600" t="b">
        <f t="shared" si="189"/>
        <v>0</v>
      </c>
      <c r="Q218" s="601"/>
      <c r="R218" s="600" t="b">
        <f t="shared" si="190"/>
        <v>0</v>
      </c>
      <c r="S218" s="601"/>
      <c r="T218" s="600" t="b">
        <f t="shared" si="191"/>
        <v>0</v>
      </c>
      <c r="U218" s="601"/>
      <c r="V218" s="600" t="b">
        <f t="shared" si="192"/>
        <v>0</v>
      </c>
      <c r="W218" s="601"/>
      <c r="X218" s="600" t="b">
        <f t="shared" si="193"/>
        <v>0</v>
      </c>
      <c r="Y218" s="601"/>
      <c r="Z218" s="600" t="b">
        <f t="shared" si="194"/>
        <v>0</v>
      </c>
      <c r="AA218" s="602">
        <f t="shared" si="195"/>
        <v>0</v>
      </c>
      <c r="AB218" s="603" t="str">
        <f t="shared" si="196"/>
        <v>Débil</v>
      </c>
      <c r="AC218" s="604"/>
      <c r="AD218" s="605" t="str">
        <f t="shared" si="197"/>
        <v>Débil</v>
      </c>
      <c r="AE218" s="606" t="str">
        <f t="shared" si="198"/>
        <v>0</v>
      </c>
      <c r="AF218" s="647"/>
      <c r="AG218" s="670"/>
      <c r="AH218" s="653"/>
      <c r="AI218" s="610"/>
      <c r="AJ218" s="611"/>
      <c r="AK218" s="611"/>
      <c r="AL218" s="611"/>
      <c r="AM218" s="610"/>
      <c r="AN218" s="652"/>
      <c r="AO218" s="652"/>
      <c r="AP218" s="613"/>
      <c r="AQ218" s="614"/>
      <c r="AR218" s="614"/>
      <c r="AS218" s="615"/>
    </row>
    <row r="219" spans="2:45" s="67" customFormat="1" ht="63.75" hidden="1" x14ac:dyDescent="0.25">
      <c r="B219" s="634"/>
      <c r="C219" s="423"/>
      <c r="D219" s="594"/>
      <c r="E219" s="594"/>
      <c r="F219" s="700" t="s">
        <v>645</v>
      </c>
      <c r="G219" s="700" t="s">
        <v>459</v>
      </c>
      <c r="H219" s="700" t="s">
        <v>1193</v>
      </c>
      <c r="I219" s="700" t="s">
        <v>1194</v>
      </c>
      <c r="J219" s="700" t="s">
        <v>1195</v>
      </c>
      <c r="K219" s="700" t="s">
        <v>1196</v>
      </c>
      <c r="L219" s="700" t="s">
        <v>1197</v>
      </c>
      <c r="M219" s="599" t="s">
        <v>100</v>
      </c>
      <c r="N219" s="600">
        <f t="shared" si="188"/>
        <v>15</v>
      </c>
      <c r="O219" s="601" t="s">
        <v>106</v>
      </c>
      <c r="P219" s="600">
        <f t="shared" si="189"/>
        <v>15</v>
      </c>
      <c r="Q219" s="601" t="s">
        <v>109</v>
      </c>
      <c r="R219" s="600">
        <f t="shared" si="190"/>
        <v>15</v>
      </c>
      <c r="S219" s="601" t="s">
        <v>112</v>
      </c>
      <c r="T219" s="600">
        <f t="shared" si="191"/>
        <v>15</v>
      </c>
      <c r="U219" s="601" t="s">
        <v>116</v>
      </c>
      <c r="V219" s="600">
        <f t="shared" si="192"/>
        <v>15</v>
      </c>
      <c r="W219" s="601" t="s">
        <v>119</v>
      </c>
      <c r="X219" s="600">
        <f t="shared" si="193"/>
        <v>15</v>
      </c>
      <c r="Y219" s="601" t="s">
        <v>122</v>
      </c>
      <c r="Z219" s="600">
        <f t="shared" si="194"/>
        <v>10</v>
      </c>
      <c r="AA219" s="602">
        <f t="shared" si="195"/>
        <v>100</v>
      </c>
      <c r="AB219" s="603" t="str">
        <f t="shared" si="196"/>
        <v>Fuerte</v>
      </c>
      <c r="AC219" s="604" t="s">
        <v>97</v>
      </c>
      <c r="AD219" s="605" t="str">
        <f t="shared" si="197"/>
        <v>Fuerte</v>
      </c>
      <c r="AE219" s="606" t="str">
        <f t="shared" si="198"/>
        <v>100</v>
      </c>
      <c r="AF219" s="647"/>
      <c r="AG219" s="670"/>
      <c r="AH219" s="653"/>
      <c r="AI219" s="610"/>
      <c r="AJ219" s="611"/>
      <c r="AK219" s="611"/>
      <c r="AL219" s="611"/>
      <c r="AM219" s="610"/>
      <c r="AN219" s="652"/>
      <c r="AO219" s="652"/>
      <c r="AP219" s="613"/>
      <c r="AQ219" s="614"/>
      <c r="AR219" s="614"/>
      <c r="AS219" s="615"/>
    </row>
    <row r="220" spans="2:45" s="67" customFormat="1" ht="30" hidden="1" x14ac:dyDescent="0.25">
      <c r="B220" s="634"/>
      <c r="C220" s="423"/>
      <c r="D220" s="594"/>
      <c r="E220" s="594"/>
      <c r="F220" s="628" t="s">
        <v>1027</v>
      </c>
      <c r="G220" s="628"/>
      <c r="H220" s="628"/>
      <c r="I220" s="628"/>
      <c r="J220" s="628"/>
      <c r="K220" s="628"/>
      <c r="L220" s="656" t="s">
        <v>1286</v>
      </c>
      <c r="M220" s="599"/>
      <c r="N220" s="600" t="b">
        <f t="shared" si="188"/>
        <v>0</v>
      </c>
      <c r="O220" s="601"/>
      <c r="P220" s="600" t="b">
        <f t="shared" si="189"/>
        <v>0</v>
      </c>
      <c r="Q220" s="601"/>
      <c r="R220" s="600" t="b">
        <f t="shared" si="190"/>
        <v>0</v>
      </c>
      <c r="S220" s="601"/>
      <c r="T220" s="600" t="b">
        <f t="shared" si="191"/>
        <v>0</v>
      </c>
      <c r="U220" s="601"/>
      <c r="V220" s="600" t="b">
        <f t="shared" si="192"/>
        <v>0</v>
      </c>
      <c r="W220" s="601"/>
      <c r="X220" s="600" t="b">
        <f t="shared" si="193"/>
        <v>0</v>
      </c>
      <c r="Y220" s="601"/>
      <c r="Z220" s="600" t="b">
        <f t="shared" si="194"/>
        <v>0</v>
      </c>
      <c r="AA220" s="602">
        <f t="shared" si="195"/>
        <v>0</v>
      </c>
      <c r="AB220" s="603" t="str">
        <f t="shared" si="196"/>
        <v>Débil</v>
      </c>
      <c r="AC220" s="604"/>
      <c r="AD220" s="605" t="str">
        <f t="shared" si="197"/>
        <v>Débil</v>
      </c>
      <c r="AE220" s="606" t="str">
        <f t="shared" si="198"/>
        <v>0</v>
      </c>
      <c r="AF220" s="647"/>
      <c r="AG220" s="670"/>
      <c r="AH220" s="653"/>
      <c r="AI220" s="610"/>
      <c r="AJ220" s="611"/>
      <c r="AK220" s="611"/>
      <c r="AL220" s="611"/>
      <c r="AM220" s="610"/>
      <c r="AN220" s="652"/>
      <c r="AO220" s="652"/>
      <c r="AP220" s="613"/>
      <c r="AQ220" s="614"/>
      <c r="AR220" s="614"/>
      <c r="AS220" s="615"/>
    </row>
    <row r="221" spans="2:45" s="67" customFormat="1" ht="38.25" hidden="1" x14ac:dyDescent="0.25">
      <c r="B221" s="634"/>
      <c r="C221" s="423"/>
      <c r="D221" s="594"/>
      <c r="E221" s="594"/>
      <c r="F221" s="661" t="s">
        <v>1223</v>
      </c>
      <c r="G221" s="671" t="s">
        <v>453</v>
      </c>
      <c r="H221" s="671" t="s">
        <v>1155</v>
      </c>
      <c r="I221" s="671" t="s">
        <v>1221</v>
      </c>
      <c r="J221" s="671" t="s">
        <v>654</v>
      </c>
      <c r="K221" s="671" t="s">
        <v>650</v>
      </c>
      <c r="L221" s="671" t="s">
        <v>1222</v>
      </c>
      <c r="M221" s="599" t="s">
        <v>100</v>
      </c>
      <c r="N221" s="600">
        <f t="shared" si="188"/>
        <v>15</v>
      </c>
      <c r="O221" s="601" t="s">
        <v>106</v>
      </c>
      <c r="P221" s="600">
        <f t="shared" si="189"/>
        <v>15</v>
      </c>
      <c r="Q221" s="601" t="s">
        <v>109</v>
      </c>
      <c r="R221" s="600">
        <f t="shared" si="190"/>
        <v>15</v>
      </c>
      <c r="S221" s="601" t="s">
        <v>112</v>
      </c>
      <c r="T221" s="600">
        <f t="shared" si="191"/>
        <v>15</v>
      </c>
      <c r="U221" s="601" t="s">
        <v>116</v>
      </c>
      <c r="V221" s="600">
        <f t="shared" si="192"/>
        <v>15</v>
      </c>
      <c r="W221" s="601" t="s">
        <v>119</v>
      </c>
      <c r="X221" s="600">
        <f t="shared" si="193"/>
        <v>15</v>
      </c>
      <c r="Y221" s="601" t="s">
        <v>122</v>
      </c>
      <c r="Z221" s="600">
        <f t="shared" si="194"/>
        <v>10</v>
      </c>
      <c r="AA221" s="602">
        <f t="shared" si="195"/>
        <v>100</v>
      </c>
      <c r="AB221" s="603" t="str">
        <f t="shared" si="196"/>
        <v>Fuerte</v>
      </c>
      <c r="AC221" s="604" t="s">
        <v>97</v>
      </c>
      <c r="AD221" s="605" t="str">
        <f t="shared" si="197"/>
        <v>Fuerte</v>
      </c>
      <c r="AE221" s="606" t="str">
        <f t="shared" si="198"/>
        <v>100</v>
      </c>
      <c r="AF221" s="647"/>
      <c r="AG221" s="670"/>
      <c r="AH221" s="653"/>
      <c r="AI221" s="610"/>
      <c r="AJ221" s="611"/>
      <c r="AK221" s="611"/>
      <c r="AL221" s="611"/>
      <c r="AM221" s="610"/>
      <c r="AN221" s="652"/>
      <c r="AO221" s="652"/>
      <c r="AP221" s="613"/>
      <c r="AQ221" s="614"/>
      <c r="AR221" s="614"/>
      <c r="AS221" s="615"/>
    </row>
    <row r="222" spans="2:45" s="67" customFormat="1" ht="30" hidden="1" x14ac:dyDescent="0.25">
      <c r="B222" s="634"/>
      <c r="C222" s="423"/>
      <c r="D222" s="594"/>
      <c r="E222" s="594"/>
      <c r="F222" s="628" t="s">
        <v>1029</v>
      </c>
      <c r="G222" s="628"/>
      <c r="H222" s="628"/>
      <c r="I222" s="628"/>
      <c r="J222" s="628"/>
      <c r="K222" s="628"/>
      <c r="L222" s="656" t="s">
        <v>1286</v>
      </c>
      <c r="M222" s="599"/>
      <c r="N222" s="600" t="b">
        <f t="shared" si="188"/>
        <v>0</v>
      </c>
      <c r="O222" s="601"/>
      <c r="P222" s="600" t="b">
        <f t="shared" si="189"/>
        <v>0</v>
      </c>
      <c r="Q222" s="601"/>
      <c r="R222" s="600" t="b">
        <f t="shared" si="190"/>
        <v>0</v>
      </c>
      <c r="S222" s="601"/>
      <c r="T222" s="600" t="b">
        <f t="shared" si="191"/>
        <v>0</v>
      </c>
      <c r="U222" s="601"/>
      <c r="V222" s="600" t="b">
        <f t="shared" si="192"/>
        <v>0</v>
      </c>
      <c r="W222" s="601"/>
      <c r="X222" s="600" t="b">
        <f t="shared" si="193"/>
        <v>0</v>
      </c>
      <c r="Y222" s="601"/>
      <c r="Z222" s="600" t="b">
        <f t="shared" si="194"/>
        <v>0</v>
      </c>
      <c r="AA222" s="602">
        <f t="shared" si="195"/>
        <v>0</v>
      </c>
      <c r="AB222" s="603" t="str">
        <f t="shared" si="196"/>
        <v>Débil</v>
      </c>
      <c r="AC222" s="604"/>
      <c r="AD222" s="605" t="str">
        <f t="shared" si="197"/>
        <v>Débil</v>
      </c>
      <c r="AE222" s="606" t="str">
        <f t="shared" si="198"/>
        <v>0</v>
      </c>
      <c r="AF222" s="647"/>
      <c r="AG222" s="670"/>
      <c r="AH222" s="653"/>
      <c r="AI222" s="610"/>
      <c r="AJ222" s="611"/>
      <c r="AK222" s="611"/>
      <c r="AL222" s="611"/>
      <c r="AM222" s="610"/>
      <c r="AN222" s="652"/>
      <c r="AO222" s="652"/>
      <c r="AP222" s="613"/>
      <c r="AQ222" s="614"/>
      <c r="AR222" s="614"/>
      <c r="AS222" s="615"/>
    </row>
    <row r="223" spans="2:45" s="67" customFormat="1" ht="63.75" hidden="1" x14ac:dyDescent="0.25">
      <c r="B223" s="634"/>
      <c r="C223" s="423"/>
      <c r="D223" s="594"/>
      <c r="E223" s="594"/>
      <c r="F223" s="700" t="s">
        <v>1242</v>
      </c>
      <c r="G223" s="700" t="s">
        <v>1233</v>
      </c>
      <c r="H223" s="700" t="s">
        <v>1240</v>
      </c>
      <c r="I223" s="700" t="s">
        <v>1241</v>
      </c>
      <c r="J223" s="700" t="s">
        <v>1236</v>
      </c>
      <c r="K223" s="700" t="s">
        <v>1237</v>
      </c>
      <c r="L223" s="700" t="s">
        <v>1238</v>
      </c>
      <c r="M223" s="599" t="s">
        <v>100</v>
      </c>
      <c r="N223" s="600">
        <f t="shared" si="188"/>
        <v>15</v>
      </c>
      <c r="O223" s="601" t="s">
        <v>106</v>
      </c>
      <c r="P223" s="600">
        <f t="shared" si="189"/>
        <v>15</v>
      </c>
      <c r="Q223" s="601" t="s">
        <v>109</v>
      </c>
      <c r="R223" s="600">
        <f t="shared" si="190"/>
        <v>15</v>
      </c>
      <c r="S223" s="601" t="s">
        <v>112</v>
      </c>
      <c r="T223" s="600">
        <f t="shared" si="191"/>
        <v>15</v>
      </c>
      <c r="U223" s="601" t="s">
        <v>116</v>
      </c>
      <c r="V223" s="600">
        <f t="shared" si="192"/>
        <v>15</v>
      </c>
      <c r="W223" s="601" t="s">
        <v>119</v>
      </c>
      <c r="X223" s="600">
        <f t="shared" si="193"/>
        <v>15</v>
      </c>
      <c r="Y223" s="601" t="s">
        <v>122</v>
      </c>
      <c r="Z223" s="600">
        <f t="shared" si="194"/>
        <v>10</v>
      </c>
      <c r="AA223" s="602">
        <f t="shared" si="195"/>
        <v>100</v>
      </c>
      <c r="AB223" s="603" t="str">
        <f t="shared" si="196"/>
        <v>Fuerte</v>
      </c>
      <c r="AC223" s="604" t="s">
        <v>103</v>
      </c>
      <c r="AD223" s="605" t="str">
        <f t="shared" si="197"/>
        <v>Débil</v>
      </c>
      <c r="AE223" s="606" t="str">
        <f t="shared" si="198"/>
        <v>0</v>
      </c>
      <c r="AF223" s="647"/>
      <c r="AG223" s="670"/>
      <c r="AH223" s="653"/>
      <c r="AI223" s="610"/>
      <c r="AJ223" s="611"/>
      <c r="AK223" s="611"/>
      <c r="AL223" s="611"/>
      <c r="AM223" s="610"/>
      <c r="AN223" s="652"/>
      <c r="AO223" s="652"/>
      <c r="AP223" s="613"/>
      <c r="AQ223" s="614"/>
      <c r="AR223" s="614"/>
      <c r="AS223" s="615"/>
    </row>
    <row r="224" spans="2:45" s="67" customFormat="1" ht="30" hidden="1" x14ac:dyDescent="0.25">
      <c r="B224" s="634"/>
      <c r="C224" s="423"/>
      <c r="D224" s="594"/>
      <c r="E224" s="594"/>
      <c r="F224" s="628" t="s">
        <v>1031</v>
      </c>
      <c r="G224" s="628"/>
      <c r="H224" s="628"/>
      <c r="I224" s="628"/>
      <c r="J224" s="628"/>
      <c r="K224" s="628"/>
      <c r="L224" s="656" t="s">
        <v>1286</v>
      </c>
      <c r="M224" s="599"/>
      <c r="N224" s="600" t="b">
        <f t="shared" si="188"/>
        <v>0</v>
      </c>
      <c r="O224" s="601"/>
      <c r="P224" s="600" t="b">
        <f t="shared" si="189"/>
        <v>0</v>
      </c>
      <c r="Q224" s="601"/>
      <c r="R224" s="600" t="b">
        <f t="shared" si="190"/>
        <v>0</v>
      </c>
      <c r="S224" s="601"/>
      <c r="T224" s="600" t="b">
        <f t="shared" si="191"/>
        <v>0</v>
      </c>
      <c r="U224" s="601"/>
      <c r="V224" s="600" t="b">
        <f t="shared" si="192"/>
        <v>0</v>
      </c>
      <c r="W224" s="601"/>
      <c r="X224" s="600" t="b">
        <f t="shared" si="193"/>
        <v>0</v>
      </c>
      <c r="Y224" s="601"/>
      <c r="Z224" s="600" t="b">
        <f t="shared" si="194"/>
        <v>0</v>
      </c>
      <c r="AA224" s="602">
        <f t="shared" si="195"/>
        <v>0</v>
      </c>
      <c r="AB224" s="603" t="str">
        <f t="shared" si="196"/>
        <v>Débil</v>
      </c>
      <c r="AC224" s="604"/>
      <c r="AD224" s="605" t="str">
        <f t="shared" si="197"/>
        <v>Débil</v>
      </c>
      <c r="AE224" s="606" t="str">
        <f t="shared" si="198"/>
        <v>0</v>
      </c>
      <c r="AF224" s="647"/>
      <c r="AG224" s="670"/>
      <c r="AH224" s="653"/>
      <c r="AI224" s="610"/>
      <c r="AJ224" s="611"/>
      <c r="AK224" s="611"/>
      <c r="AL224" s="611"/>
      <c r="AM224" s="610"/>
      <c r="AN224" s="652"/>
      <c r="AO224" s="652"/>
      <c r="AP224" s="613"/>
      <c r="AQ224" s="614"/>
      <c r="AR224" s="614"/>
      <c r="AS224" s="615"/>
    </row>
    <row r="225" spans="2:45" s="67" customFormat="1" ht="30" hidden="1" x14ac:dyDescent="0.25">
      <c r="B225" s="634"/>
      <c r="C225" s="423"/>
      <c r="D225" s="594"/>
      <c r="E225" s="594"/>
      <c r="F225" s="628" t="s">
        <v>1032</v>
      </c>
      <c r="G225" s="628"/>
      <c r="H225" s="628"/>
      <c r="I225" s="628"/>
      <c r="J225" s="628"/>
      <c r="K225" s="628"/>
      <c r="L225" s="656" t="s">
        <v>1144</v>
      </c>
      <c r="M225" s="599"/>
      <c r="N225" s="600" t="b">
        <f t="shared" si="188"/>
        <v>0</v>
      </c>
      <c r="O225" s="601"/>
      <c r="P225" s="600" t="b">
        <f t="shared" si="189"/>
        <v>0</v>
      </c>
      <c r="Q225" s="601"/>
      <c r="R225" s="600" t="b">
        <f t="shared" si="190"/>
        <v>0</v>
      </c>
      <c r="S225" s="601"/>
      <c r="T225" s="600" t="b">
        <f t="shared" si="191"/>
        <v>0</v>
      </c>
      <c r="U225" s="601"/>
      <c r="V225" s="600" t="b">
        <f t="shared" si="192"/>
        <v>0</v>
      </c>
      <c r="W225" s="601"/>
      <c r="X225" s="600" t="b">
        <f t="shared" si="193"/>
        <v>0</v>
      </c>
      <c r="Y225" s="601"/>
      <c r="Z225" s="600" t="b">
        <f t="shared" si="194"/>
        <v>0</v>
      </c>
      <c r="AA225" s="602">
        <f t="shared" si="195"/>
        <v>0</v>
      </c>
      <c r="AB225" s="603" t="str">
        <f t="shared" si="196"/>
        <v>Débil</v>
      </c>
      <c r="AC225" s="604"/>
      <c r="AD225" s="605" t="str">
        <f t="shared" si="197"/>
        <v>Débil</v>
      </c>
      <c r="AE225" s="606" t="str">
        <f t="shared" si="198"/>
        <v>0</v>
      </c>
      <c r="AF225" s="647"/>
      <c r="AG225" s="670"/>
      <c r="AH225" s="653"/>
      <c r="AI225" s="610"/>
      <c r="AJ225" s="611"/>
      <c r="AK225" s="611"/>
      <c r="AL225" s="611"/>
      <c r="AM225" s="610"/>
      <c r="AN225" s="652"/>
      <c r="AO225" s="652"/>
      <c r="AP225" s="613"/>
      <c r="AQ225" s="614"/>
      <c r="AR225" s="614"/>
      <c r="AS225" s="615"/>
    </row>
    <row r="226" spans="2:45" s="67" customFormat="1" ht="38.25" hidden="1" x14ac:dyDescent="0.25">
      <c r="B226" s="634"/>
      <c r="C226" s="423"/>
      <c r="D226" s="594"/>
      <c r="E226" s="594"/>
      <c r="F226" s="700" t="s">
        <v>1252</v>
      </c>
      <c r="G226" s="700" t="s">
        <v>732</v>
      </c>
      <c r="H226" s="700" t="s">
        <v>804</v>
      </c>
      <c r="I226" s="700" t="s">
        <v>805</v>
      </c>
      <c r="J226" s="700" t="s">
        <v>806</v>
      </c>
      <c r="K226" s="700" t="s">
        <v>807</v>
      </c>
      <c r="L226" s="700" t="s">
        <v>808</v>
      </c>
      <c r="M226" s="599" t="s">
        <v>100</v>
      </c>
      <c r="N226" s="600">
        <f t="shared" si="188"/>
        <v>15</v>
      </c>
      <c r="O226" s="601" t="s">
        <v>106</v>
      </c>
      <c r="P226" s="600">
        <f t="shared" si="189"/>
        <v>15</v>
      </c>
      <c r="Q226" s="601" t="s">
        <v>109</v>
      </c>
      <c r="R226" s="600">
        <f t="shared" si="190"/>
        <v>15</v>
      </c>
      <c r="S226" s="601" t="s">
        <v>112</v>
      </c>
      <c r="T226" s="600">
        <f t="shared" si="191"/>
        <v>15</v>
      </c>
      <c r="U226" s="601" t="s">
        <v>116</v>
      </c>
      <c r="V226" s="600">
        <f t="shared" si="192"/>
        <v>15</v>
      </c>
      <c r="W226" s="601" t="s">
        <v>119</v>
      </c>
      <c r="X226" s="600">
        <f t="shared" si="193"/>
        <v>15</v>
      </c>
      <c r="Y226" s="601" t="s">
        <v>122</v>
      </c>
      <c r="Z226" s="600">
        <f t="shared" si="194"/>
        <v>10</v>
      </c>
      <c r="AA226" s="602">
        <f t="shared" si="195"/>
        <v>100</v>
      </c>
      <c r="AB226" s="603" t="str">
        <f t="shared" si="196"/>
        <v>Fuerte</v>
      </c>
      <c r="AC226" s="604" t="s">
        <v>27</v>
      </c>
      <c r="AD226" s="605" t="str">
        <f t="shared" si="197"/>
        <v>Moderado</v>
      </c>
      <c r="AE226" s="606" t="str">
        <f t="shared" si="198"/>
        <v>50</v>
      </c>
      <c r="AF226" s="647"/>
      <c r="AG226" s="670"/>
      <c r="AH226" s="653"/>
      <c r="AI226" s="610"/>
      <c r="AJ226" s="611"/>
      <c r="AK226" s="611"/>
      <c r="AL226" s="611"/>
      <c r="AM226" s="610"/>
      <c r="AN226" s="652"/>
      <c r="AO226" s="652"/>
      <c r="AP226" s="613"/>
      <c r="AQ226" s="614"/>
      <c r="AR226" s="614"/>
      <c r="AS226" s="615"/>
    </row>
    <row r="227" spans="2:45" s="67" customFormat="1" ht="30" hidden="1" x14ac:dyDescent="0.25">
      <c r="B227" s="634"/>
      <c r="C227" s="423"/>
      <c r="D227" s="594"/>
      <c r="E227" s="594"/>
      <c r="F227" s="628" t="s">
        <v>1038</v>
      </c>
      <c r="G227" s="628"/>
      <c r="H227" s="628"/>
      <c r="I227" s="628"/>
      <c r="J227" s="628"/>
      <c r="K227" s="628"/>
      <c r="L227" s="656" t="s">
        <v>1144</v>
      </c>
      <c r="M227" s="599"/>
      <c r="N227" s="600" t="b">
        <f t="shared" si="188"/>
        <v>0</v>
      </c>
      <c r="O227" s="601"/>
      <c r="P227" s="600" t="b">
        <f t="shared" si="189"/>
        <v>0</v>
      </c>
      <c r="Q227" s="601"/>
      <c r="R227" s="600" t="b">
        <f t="shared" si="190"/>
        <v>0</v>
      </c>
      <c r="S227" s="601"/>
      <c r="T227" s="600" t="b">
        <f t="shared" si="191"/>
        <v>0</v>
      </c>
      <c r="U227" s="601"/>
      <c r="V227" s="600" t="b">
        <f t="shared" si="192"/>
        <v>0</v>
      </c>
      <c r="W227" s="601"/>
      <c r="X227" s="600" t="b">
        <f t="shared" si="193"/>
        <v>0</v>
      </c>
      <c r="Y227" s="601"/>
      <c r="Z227" s="600" t="b">
        <f t="shared" si="194"/>
        <v>0</v>
      </c>
      <c r="AA227" s="602">
        <f t="shared" si="195"/>
        <v>0</v>
      </c>
      <c r="AB227" s="603" t="str">
        <f t="shared" si="196"/>
        <v>Débil</v>
      </c>
      <c r="AC227" s="604"/>
      <c r="AD227" s="605" t="str">
        <f t="shared" si="197"/>
        <v>Débil</v>
      </c>
      <c r="AE227" s="606" t="str">
        <f t="shared" si="198"/>
        <v>0</v>
      </c>
      <c r="AF227" s="647"/>
      <c r="AG227" s="670"/>
      <c r="AH227" s="653"/>
      <c r="AI227" s="610"/>
      <c r="AJ227" s="611"/>
      <c r="AK227" s="611"/>
      <c r="AL227" s="611"/>
      <c r="AM227" s="610"/>
      <c r="AN227" s="652"/>
      <c r="AO227" s="652"/>
      <c r="AP227" s="613"/>
      <c r="AQ227" s="614"/>
      <c r="AR227" s="614"/>
      <c r="AS227" s="615"/>
    </row>
    <row r="228" spans="2:45" s="67" customFormat="1" ht="30" hidden="1" x14ac:dyDescent="0.25">
      <c r="B228" s="634"/>
      <c r="C228" s="423"/>
      <c r="D228" s="594"/>
      <c r="E228" s="594"/>
      <c r="F228" s="628" t="s">
        <v>1034</v>
      </c>
      <c r="G228" s="628"/>
      <c r="H228" s="628"/>
      <c r="I228" s="628"/>
      <c r="J228" s="628"/>
      <c r="K228" s="628"/>
      <c r="L228" s="656" t="s">
        <v>1286</v>
      </c>
      <c r="M228" s="599"/>
      <c r="N228" s="600" t="b">
        <f t="shared" si="188"/>
        <v>0</v>
      </c>
      <c r="O228" s="601"/>
      <c r="P228" s="600" t="b">
        <f t="shared" si="189"/>
        <v>0</v>
      </c>
      <c r="Q228" s="601"/>
      <c r="R228" s="600" t="b">
        <f t="shared" si="190"/>
        <v>0</v>
      </c>
      <c r="S228" s="601"/>
      <c r="T228" s="600" t="b">
        <f t="shared" si="191"/>
        <v>0</v>
      </c>
      <c r="U228" s="601"/>
      <c r="V228" s="600" t="b">
        <f t="shared" si="192"/>
        <v>0</v>
      </c>
      <c r="W228" s="601"/>
      <c r="X228" s="600" t="b">
        <f t="shared" si="193"/>
        <v>0</v>
      </c>
      <c r="Y228" s="601"/>
      <c r="Z228" s="600" t="b">
        <f t="shared" si="194"/>
        <v>0</v>
      </c>
      <c r="AA228" s="602">
        <f t="shared" si="195"/>
        <v>0</v>
      </c>
      <c r="AB228" s="603" t="str">
        <f t="shared" si="196"/>
        <v>Débil</v>
      </c>
      <c r="AC228" s="604"/>
      <c r="AD228" s="605" t="str">
        <f t="shared" si="197"/>
        <v>Débil</v>
      </c>
      <c r="AE228" s="606" t="str">
        <f t="shared" si="198"/>
        <v>0</v>
      </c>
      <c r="AF228" s="647"/>
      <c r="AG228" s="670"/>
      <c r="AH228" s="653"/>
      <c r="AI228" s="610"/>
      <c r="AJ228" s="611"/>
      <c r="AK228" s="611"/>
      <c r="AL228" s="611"/>
      <c r="AM228" s="610"/>
      <c r="AN228" s="652"/>
      <c r="AO228" s="652"/>
      <c r="AP228" s="613"/>
      <c r="AQ228" s="614"/>
      <c r="AR228" s="614"/>
      <c r="AS228" s="615"/>
    </row>
    <row r="229" spans="2:45" s="67" customFormat="1" ht="30" hidden="1" x14ac:dyDescent="0.25">
      <c r="B229" s="634"/>
      <c r="C229" s="423"/>
      <c r="D229" s="594"/>
      <c r="E229" s="594"/>
      <c r="F229" s="628" t="s">
        <v>1046</v>
      </c>
      <c r="G229" s="628"/>
      <c r="H229" s="628"/>
      <c r="I229" s="628"/>
      <c r="J229" s="628"/>
      <c r="K229" s="628"/>
      <c r="L229" s="656" t="s">
        <v>1144</v>
      </c>
      <c r="M229" s="599"/>
      <c r="N229" s="600" t="b">
        <f t="shared" si="188"/>
        <v>0</v>
      </c>
      <c r="O229" s="601"/>
      <c r="P229" s="600" t="b">
        <f t="shared" si="189"/>
        <v>0</v>
      </c>
      <c r="Q229" s="601"/>
      <c r="R229" s="600" t="b">
        <f t="shared" si="190"/>
        <v>0</v>
      </c>
      <c r="S229" s="601"/>
      <c r="T229" s="600" t="b">
        <f t="shared" si="191"/>
        <v>0</v>
      </c>
      <c r="U229" s="601"/>
      <c r="V229" s="600" t="b">
        <f t="shared" si="192"/>
        <v>0</v>
      </c>
      <c r="W229" s="601"/>
      <c r="X229" s="600" t="b">
        <f t="shared" si="193"/>
        <v>0</v>
      </c>
      <c r="Y229" s="601"/>
      <c r="Z229" s="600" t="b">
        <f t="shared" si="194"/>
        <v>0</v>
      </c>
      <c r="AA229" s="602">
        <f t="shared" si="195"/>
        <v>0</v>
      </c>
      <c r="AB229" s="603" t="str">
        <f t="shared" si="196"/>
        <v>Débil</v>
      </c>
      <c r="AC229" s="604"/>
      <c r="AD229" s="605" t="str">
        <f t="shared" si="197"/>
        <v>Débil</v>
      </c>
      <c r="AE229" s="606" t="str">
        <f t="shared" si="198"/>
        <v>0</v>
      </c>
      <c r="AF229" s="647"/>
      <c r="AG229" s="670"/>
      <c r="AH229" s="653"/>
      <c r="AI229" s="610"/>
      <c r="AJ229" s="611"/>
      <c r="AK229" s="611"/>
      <c r="AL229" s="611"/>
      <c r="AM229" s="610"/>
      <c r="AN229" s="652"/>
      <c r="AO229" s="652"/>
      <c r="AP229" s="613"/>
      <c r="AQ229" s="614"/>
      <c r="AR229" s="614"/>
      <c r="AS229" s="615"/>
    </row>
    <row r="230" spans="2:45" s="67" customFormat="1" ht="46.5" hidden="1" customHeight="1" x14ac:dyDescent="0.25">
      <c r="B230" s="634"/>
      <c r="C230" s="423"/>
      <c r="D230" s="594"/>
      <c r="E230" s="594"/>
      <c r="F230" s="628" t="s">
        <v>961</v>
      </c>
      <c r="G230" s="700" t="s">
        <v>1270</v>
      </c>
      <c r="H230" s="700" t="s">
        <v>1271</v>
      </c>
      <c r="I230" s="700" t="s">
        <v>1272</v>
      </c>
      <c r="J230" s="628" t="s">
        <v>1274</v>
      </c>
      <c r="K230" s="628" t="s">
        <v>959</v>
      </c>
      <c r="L230" s="700" t="s">
        <v>1273</v>
      </c>
      <c r="M230" s="599" t="s">
        <v>100</v>
      </c>
      <c r="N230" s="600">
        <f t="shared" si="188"/>
        <v>15</v>
      </c>
      <c r="O230" s="601" t="s">
        <v>106</v>
      </c>
      <c r="P230" s="600">
        <f t="shared" si="189"/>
        <v>15</v>
      </c>
      <c r="Q230" s="601" t="s">
        <v>109</v>
      </c>
      <c r="R230" s="600">
        <f t="shared" si="190"/>
        <v>15</v>
      </c>
      <c r="S230" s="601" t="s">
        <v>113</v>
      </c>
      <c r="T230" s="600">
        <f t="shared" si="191"/>
        <v>10</v>
      </c>
      <c r="U230" s="601" t="s">
        <v>116</v>
      </c>
      <c r="V230" s="600">
        <f t="shared" si="192"/>
        <v>15</v>
      </c>
      <c r="W230" s="601" t="s">
        <v>119</v>
      </c>
      <c r="X230" s="600">
        <f t="shared" si="193"/>
        <v>15</v>
      </c>
      <c r="Y230" s="601" t="s">
        <v>122</v>
      </c>
      <c r="Z230" s="600">
        <f t="shared" si="194"/>
        <v>10</v>
      </c>
      <c r="AA230" s="602">
        <f t="shared" si="195"/>
        <v>95</v>
      </c>
      <c r="AB230" s="603" t="str">
        <f t="shared" si="196"/>
        <v>Moderado</v>
      </c>
      <c r="AC230" s="604" t="s">
        <v>97</v>
      </c>
      <c r="AD230" s="605" t="str">
        <f t="shared" si="197"/>
        <v>Moderado</v>
      </c>
      <c r="AE230" s="606" t="str">
        <f t="shared" si="198"/>
        <v>50</v>
      </c>
      <c r="AF230" s="647"/>
      <c r="AG230" s="670"/>
      <c r="AH230" s="653"/>
      <c r="AI230" s="610"/>
      <c r="AJ230" s="611"/>
      <c r="AK230" s="611"/>
      <c r="AL230" s="611"/>
      <c r="AM230" s="610"/>
      <c r="AN230" s="652"/>
      <c r="AO230" s="652"/>
      <c r="AP230" s="613"/>
      <c r="AQ230" s="614"/>
      <c r="AR230" s="614"/>
      <c r="AS230" s="615"/>
    </row>
    <row r="231" spans="2:45" s="67" customFormat="1" ht="30" hidden="1" x14ac:dyDescent="0.25">
      <c r="B231" s="634"/>
      <c r="C231" s="423"/>
      <c r="D231" s="594"/>
      <c r="E231" s="594"/>
      <c r="F231" s="628" t="s">
        <v>1036</v>
      </c>
      <c r="G231" s="628"/>
      <c r="H231" s="628"/>
      <c r="I231" s="628"/>
      <c r="J231" s="628"/>
      <c r="K231" s="628"/>
      <c r="L231" s="656" t="s">
        <v>1286</v>
      </c>
      <c r="M231" s="599"/>
      <c r="N231" s="600" t="b">
        <f t="shared" si="188"/>
        <v>0</v>
      </c>
      <c r="O231" s="601"/>
      <c r="P231" s="600" t="b">
        <f t="shared" si="189"/>
        <v>0</v>
      </c>
      <c r="Q231" s="601"/>
      <c r="R231" s="600" t="b">
        <f t="shared" si="190"/>
        <v>0</v>
      </c>
      <c r="S231" s="601"/>
      <c r="T231" s="600" t="b">
        <f t="shared" si="191"/>
        <v>0</v>
      </c>
      <c r="U231" s="601"/>
      <c r="V231" s="600" t="b">
        <f t="shared" si="192"/>
        <v>0</v>
      </c>
      <c r="W231" s="601"/>
      <c r="X231" s="600" t="b">
        <f t="shared" si="193"/>
        <v>0</v>
      </c>
      <c r="Y231" s="601"/>
      <c r="Z231" s="600" t="b">
        <f t="shared" si="194"/>
        <v>0</v>
      </c>
      <c r="AA231" s="602">
        <f t="shared" si="195"/>
        <v>0</v>
      </c>
      <c r="AB231" s="603" t="str">
        <f t="shared" si="196"/>
        <v>Débil</v>
      </c>
      <c r="AC231" s="604"/>
      <c r="AD231" s="605" t="str">
        <f t="shared" si="197"/>
        <v>Débil</v>
      </c>
      <c r="AE231" s="606" t="str">
        <f t="shared" si="198"/>
        <v>0</v>
      </c>
      <c r="AF231" s="647"/>
      <c r="AG231" s="670"/>
      <c r="AH231" s="653"/>
      <c r="AI231" s="610"/>
      <c r="AJ231" s="611"/>
      <c r="AK231" s="611"/>
      <c r="AL231" s="611"/>
      <c r="AM231" s="610"/>
      <c r="AN231" s="652"/>
      <c r="AO231" s="652"/>
      <c r="AP231" s="613"/>
      <c r="AQ231" s="614"/>
      <c r="AR231" s="614"/>
      <c r="AS231" s="615"/>
    </row>
    <row r="232" spans="2:45" s="67" customFormat="1" ht="30.75" hidden="1" thickBot="1" x14ac:dyDescent="0.3">
      <c r="B232" s="634"/>
      <c r="C232" s="423"/>
      <c r="D232" s="594"/>
      <c r="E232" s="594"/>
      <c r="F232" s="628" t="s">
        <v>1037</v>
      </c>
      <c r="G232" s="628"/>
      <c r="H232" s="628"/>
      <c r="I232" s="628"/>
      <c r="J232" s="628"/>
      <c r="K232" s="628"/>
      <c r="L232" s="656" t="s">
        <v>1144</v>
      </c>
      <c r="M232" s="599"/>
      <c r="N232" s="600" t="b">
        <f t="shared" si="188"/>
        <v>0</v>
      </c>
      <c r="O232" s="601"/>
      <c r="P232" s="600" t="b">
        <f t="shared" si="189"/>
        <v>0</v>
      </c>
      <c r="Q232" s="601"/>
      <c r="R232" s="600" t="b">
        <f t="shared" si="190"/>
        <v>0</v>
      </c>
      <c r="S232" s="601"/>
      <c r="T232" s="600" t="b">
        <f t="shared" si="191"/>
        <v>0</v>
      </c>
      <c r="U232" s="601"/>
      <c r="V232" s="600" t="b">
        <f t="shared" si="192"/>
        <v>0</v>
      </c>
      <c r="W232" s="601"/>
      <c r="X232" s="600" t="b">
        <f t="shared" si="193"/>
        <v>0</v>
      </c>
      <c r="Y232" s="601"/>
      <c r="Z232" s="600" t="b">
        <f t="shared" si="194"/>
        <v>0</v>
      </c>
      <c r="AA232" s="602">
        <f t="shared" si="195"/>
        <v>0</v>
      </c>
      <c r="AB232" s="603" t="str">
        <f t="shared" si="196"/>
        <v>Débil</v>
      </c>
      <c r="AC232" s="604"/>
      <c r="AD232" s="605" t="str">
        <f t="shared" si="197"/>
        <v>Débil</v>
      </c>
      <c r="AE232" s="606" t="str">
        <f t="shared" si="198"/>
        <v>0</v>
      </c>
      <c r="AF232" s="647"/>
      <c r="AG232" s="670"/>
      <c r="AH232" s="653"/>
      <c r="AI232" s="610"/>
      <c r="AJ232" s="611"/>
      <c r="AK232" s="611"/>
      <c r="AL232" s="611"/>
      <c r="AM232" s="610"/>
      <c r="AN232" s="652"/>
      <c r="AO232" s="652"/>
      <c r="AP232" s="613"/>
      <c r="AQ232" s="614"/>
      <c r="AR232" s="614"/>
      <c r="AS232" s="615"/>
    </row>
    <row r="233" spans="2:45" s="67" customFormat="1" ht="51" hidden="1" x14ac:dyDescent="0.25">
      <c r="B233" s="634"/>
      <c r="C233" s="423"/>
      <c r="D233" s="594" t="str">
        <f>'3-IDENTIFICACIÓN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E233" s="594"/>
      <c r="F233" s="628" t="s">
        <v>1044</v>
      </c>
      <c r="G233" s="503" t="s">
        <v>1039</v>
      </c>
      <c r="H233" s="628" t="s">
        <v>1039</v>
      </c>
      <c r="I233" s="628" t="s">
        <v>1040</v>
      </c>
      <c r="J233" s="628" t="s">
        <v>1041</v>
      </c>
      <c r="K233" s="628" t="s">
        <v>1042</v>
      </c>
      <c r="L233" s="628" t="s">
        <v>1043</v>
      </c>
      <c r="M233" s="599" t="s">
        <v>100</v>
      </c>
      <c r="N233" s="600">
        <f t="shared" si="188"/>
        <v>15</v>
      </c>
      <c r="O233" s="601" t="s">
        <v>106</v>
      </c>
      <c r="P233" s="600">
        <f t="shared" si="189"/>
        <v>15</v>
      </c>
      <c r="Q233" s="601" t="s">
        <v>109</v>
      </c>
      <c r="R233" s="600">
        <f t="shared" ref="R233:R265" si="218">IF(Q233="Oportuna",15,IF(Q233="Inoportuna",0))</f>
        <v>15</v>
      </c>
      <c r="S233" s="601" t="s">
        <v>113</v>
      </c>
      <c r="T233" s="600">
        <f t="shared" si="191"/>
        <v>10</v>
      </c>
      <c r="U233" s="601" t="s">
        <v>116</v>
      </c>
      <c r="V233" s="600">
        <f t="shared" si="192"/>
        <v>15</v>
      </c>
      <c r="W233" s="601" t="s">
        <v>119</v>
      </c>
      <c r="X233" s="600">
        <f t="shared" si="193"/>
        <v>15</v>
      </c>
      <c r="Y233" s="601" t="s">
        <v>122</v>
      </c>
      <c r="Z233" s="600">
        <f t="shared" si="194"/>
        <v>10</v>
      </c>
      <c r="AA233" s="602">
        <f t="shared" si="195"/>
        <v>95</v>
      </c>
      <c r="AB233" s="603" t="str">
        <f t="shared" si="196"/>
        <v>Moderado</v>
      </c>
      <c r="AC233" s="604" t="s">
        <v>97</v>
      </c>
      <c r="AD233" s="605" t="str">
        <f t="shared" si="197"/>
        <v>Moderado</v>
      </c>
      <c r="AE233" s="606" t="str">
        <f t="shared" si="198"/>
        <v>50</v>
      </c>
      <c r="AF233" s="607">
        <v>10</v>
      </c>
      <c r="AG233" s="638">
        <f>SUM(AE233:AE265)/AF233</f>
        <v>0</v>
      </c>
      <c r="AH233" s="609" t="str">
        <f t="shared" ref="AH233" si="219">IF(AG233&lt;50,"Débil",IF(AG233&lt;=99,"Moderado",IF(AG233=100,"Fuerte",IF(AG233="","ERROR"))))</f>
        <v>Débil</v>
      </c>
      <c r="AI233" s="610"/>
      <c r="AJ233" s="611">
        <f t="shared" ref="AJ233" si="220">IF(AH233="Débil",0,IF(AND(AH233="Moderado",AI233="Directamente"),1,IF(AND(AH233="Moderado",AI233="No disminuye"),0,IF(AND(AH233="Fuerte",AI233="Directamente"),2,IF(AND(AH233="Fuerte",AI233="No disminuye"),0)))))</f>
        <v>0</v>
      </c>
      <c r="AK233" s="611">
        <f>('4-VALORACIÓN DEL RIESGO'!H47-AJ233)</f>
        <v>1</v>
      </c>
      <c r="AL233" s="611" t="str">
        <f t="shared" ref="AL233" si="221">IF(AK233=5,"Casi Seguro",IF(AK233=4,"Probable",IF(AK233=3,"Posible",IF(AK233=2,"Improbable",IF(AK233=1,"Rara Vez",IF(AK233=0,"Rara Vez",IF(AK233&lt;0,"Rara Vez")))))))</f>
        <v>Rara Vez</v>
      </c>
      <c r="AM233" s="610"/>
      <c r="AN233" s="612">
        <f t="shared" ref="AN233" si="222">IF(AH233="Débil",0,IF(AND(AH233="Moderado",AM233="Directamente"),1,IF(AND(AH233="Moderado",AM233="Indirectamente"),0,IF(AND(AH233="Moderado",AM233="No disminuye"),0,IF(AND(AH233="Fuerte",AM233="Directamente"),2,IF(AND(AH233="Fuerte",AM233="Indirectamente"),1,IF(AND(AH233="Fuerte",AM233="No disminuye"),0)))))))</f>
        <v>0</v>
      </c>
      <c r="AO233" s="612">
        <f>('4-VALORACIÓN DEL RIESGO'!AD47-AN233)</f>
        <v>5</v>
      </c>
      <c r="AP233" s="613" t="str">
        <f t="shared" ref="AP233" si="223">IF(AO233=5,"Catastrófico",IF(AO233=4,"Mayor",IF(AO233=3,"Moderado",IF(AO233=2,"Moderado",IF(AO233=1,"Moderado")))))</f>
        <v>Catastrófico</v>
      </c>
      <c r="AQ233" s="614" t="str">
        <f t="shared" ref="AQ233" si="224">IF(OR(AND(AP233="Moderado",AL233="Rara Vez"),AND(AP233="Moderado",AL233="Improbable")),"Moderado",IF(OR(AND(AP233="Mayor",AL233="Improbable"),AND(AP233="Mayor",AL233="Rara Vez"),AND(AP233="Moderado",AL233="Probable"),AND(AP233="Moderado",AL233="Posible")),"Alto",IF(OR(AND(AP233="Moderado",AL233="Casi Seguro"),AND(AP233="Mayor",AL233="Posible"),AND(AP233="Mayor",AL233="Probable"),AND(AP233="Mayor",AL233="Casi Seguro")),"Extremo",IF(AP233="Catastrófico","Extremo"))))</f>
        <v>Extremo</v>
      </c>
      <c r="AR233" s="614"/>
      <c r="AS233" s="615" t="s">
        <v>452</v>
      </c>
    </row>
    <row r="234" spans="2:45" s="67" customFormat="1" ht="30" hidden="1" x14ac:dyDescent="0.25">
      <c r="B234" s="634"/>
      <c r="C234" s="423"/>
      <c r="D234" s="594"/>
      <c r="E234" s="594"/>
      <c r="F234" s="628" t="s">
        <v>1012</v>
      </c>
      <c r="G234" s="628"/>
      <c r="H234" s="628"/>
      <c r="I234" s="628"/>
      <c r="J234" s="628"/>
      <c r="K234" s="628"/>
      <c r="L234" s="656" t="s">
        <v>1286</v>
      </c>
      <c r="M234" s="599"/>
      <c r="N234" s="600" t="b">
        <f t="shared" si="188"/>
        <v>0</v>
      </c>
      <c r="O234" s="601"/>
      <c r="P234" s="600" t="b">
        <f t="shared" si="189"/>
        <v>0</v>
      </c>
      <c r="Q234" s="601"/>
      <c r="R234" s="600" t="b">
        <f t="shared" si="218"/>
        <v>0</v>
      </c>
      <c r="S234" s="601"/>
      <c r="T234" s="600" t="b">
        <f t="shared" si="191"/>
        <v>0</v>
      </c>
      <c r="U234" s="601"/>
      <c r="V234" s="600" t="b">
        <f t="shared" si="192"/>
        <v>0</v>
      </c>
      <c r="W234" s="601"/>
      <c r="X234" s="600" t="b">
        <f t="shared" si="193"/>
        <v>0</v>
      </c>
      <c r="Y234" s="601"/>
      <c r="Z234" s="600" t="b">
        <f t="shared" si="194"/>
        <v>0</v>
      </c>
      <c r="AA234" s="602">
        <f t="shared" si="195"/>
        <v>0</v>
      </c>
      <c r="AB234" s="603" t="str">
        <f t="shared" si="196"/>
        <v>Débil</v>
      </c>
      <c r="AC234" s="604"/>
      <c r="AD234" s="605" t="str">
        <f t="shared" si="197"/>
        <v>Débil</v>
      </c>
      <c r="AE234" s="606" t="str">
        <f t="shared" si="198"/>
        <v>0</v>
      </c>
      <c r="AF234" s="647"/>
      <c r="AG234" s="648"/>
      <c r="AH234" s="653"/>
      <c r="AI234" s="610"/>
      <c r="AJ234" s="611"/>
      <c r="AK234" s="611"/>
      <c r="AL234" s="611"/>
      <c r="AM234" s="610"/>
      <c r="AN234" s="652"/>
      <c r="AO234" s="652"/>
      <c r="AP234" s="613"/>
      <c r="AQ234" s="614"/>
      <c r="AR234" s="614"/>
      <c r="AS234" s="615"/>
    </row>
    <row r="235" spans="2:45" s="67" customFormat="1" ht="30" hidden="1" x14ac:dyDescent="0.25">
      <c r="B235" s="634"/>
      <c r="C235" s="423"/>
      <c r="D235" s="594"/>
      <c r="E235" s="594"/>
      <c r="F235" s="628" t="s">
        <v>1013</v>
      </c>
      <c r="G235" s="628"/>
      <c r="H235" s="628"/>
      <c r="I235" s="628"/>
      <c r="J235" s="628"/>
      <c r="K235" s="628"/>
      <c r="L235" s="656" t="s">
        <v>1286</v>
      </c>
      <c r="M235" s="599"/>
      <c r="N235" s="600" t="b">
        <f t="shared" si="188"/>
        <v>0</v>
      </c>
      <c r="O235" s="601"/>
      <c r="P235" s="600" t="b">
        <f t="shared" si="189"/>
        <v>0</v>
      </c>
      <c r="Q235" s="601"/>
      <c r="R235" s="600" t="b">
        <f t="shared" si="218"/>
        <v>0</v>
      </c>
      <c r="S235" s="601"/>
      <c r="T235" s="600" t="b">
        <f t="shared" si="191"/>
        <v>0</v>
      </c>
      <c r="U235" s="601"/>
      <c r="V235" s="600" t="b">
        <f t="shared" si="192"/>
        <v>0</v>
      </c>
      <c r="W235" s="601"/>
      <c r="X235" s="600" t="b">
        <f t="shared" si="193"/>
        <v>0</v>
      </c>
      <c r="Y235" s="601"/>
      <c r="Z235" s="600" t="b">
        <f t="shared" si="194"/>
        <v>0</v>
      </c>
      <c r="AA235" s="602">
        <f t="shared" si="195"/>
        <v>0</v>
      </c>
      <c r="AB235" s="603" t="str">
        <f t="shared" si="196"/>
        <v>Débil</v>
      </c>
      <c r="AC235" s="604"/>
      <c r="AD235" s="605" t="str">
        <f t="shared" si="197"/>
        <v>Débil</v>
      </c>
      <c r="AE235" s="606" t="str">
        <f t="shared" si="198"/>
        <v>0</v>
      </c>
      <c r="AF235" s="647"/>
      <c r="AG235" s="648"/>
      <c r="AH235" s="653"/>
      <c r="AI235" s="610"/>
      <c r="AJ235" s="611"/>
      <c r="AK235" s="611"/>
      <c r="AL235" s="611"/>
      <c r="AM235" s="610"/>
      <c r="AN235" s="652"/>
      <c r="AO235" s="652"/>
      <c r="AP235" s="613"/>
      <c r="AQ235" s="614"/>
      <c r="AR235" s="614"/>
      <c r="AS235" s="615"/>
    </row>
    <row r="236" spans="2:45" s="67" customFormat="1" ht="30" hidden="1" x14ac:dyDescent="0.25">
      <c r="B236" s="634"/>
      <c r="C236" s="423"/>
      <c r="D236" s="594"/>
      <c r="E236" s="594"/>
      <c r="F236" s="628" t="s">
        <v>1014</v>
      </c>
      <c r="G236" s="628"/>
      <c r="H236" s="628"/>
      <c r="I236" s="628"/>
      <c r="J236" s="628"/>
      <c r="K236" s="628"/>
      <c r="L236" s="656" t="s">
        <v>1286</v>
      </c>
      <c r="M236" s="599"/>
      <c r="N236" s="600" t="b">
        <f t="shared" si="188"/>
        <v>0</v>
      </c>
      <c r="O236" s="601"/>
      <c r="P236" s="600" t="b">
        <f t="shared" si="189"/>
        <v>0</v>
      </c>
      <c r="Q236" s="601"/>
      <c r="R236" s="600" t="b">
        <f t="shared" si="218"/>
        <v>0</v>
      </c>
      <c r="S236" s="601"/>
      <c r="T236" s="600" t="b">
        <f t="shared" si="191"/>
        <v>0</v>
      </c>
      <c r="U236" s="601"/>
      <c r="V236" s="600" t="b">
        <f t="shared" si="192"/>
        <v>0</v>
      </c>
      <c r="W236" s="601"/>
      <c r="X236" s="600" t="b">
        <f t="shared" si="193"/>
        <v>0</v>
      </c>
      <c r="Y236" s="601"/>
      <c r="Z236" s="600" t="b">
        <f t="shared" si="194"/>
        <v>0</v>
      </c>
      <c r="AA236" s="602">
        <f t="shared" si="195"/>
        <v>0</v>
      </c>
      <c r="AB236" s="603" t="str">
        <f t="shared" si="196"/>
        <v>Débil</v>
      </c>
      <c r="AC236" s="604"/>
      <c r="AD236" s="605" t="str">
        <f t="shared" si="197"/>
        <v>Débil</v>
      </c>
      <c r="AE236" s="606" t="str">
        <f t="shared" si="198"/>
        <v>0</v>
      </c>
      <c r="AF236" s="647"/>
      <c r="AG236" s="648"/>
      <c r="AH236" s="653"/>
      <c r="AI236" s="610"/>
      <c r="AJ236" s="611"/>
      <c r="AK236" s="611"/>
      <c r="AL236" s="611"/>
      <c r="AM236" s="610"/>
      <c r="AN236" s="652"/>
      <c r="AO236" s="652"/>
      <c r="AP236" s="613"/>
      <c r="AQ236" s="614"/>
      <c r="AR236" s="614"/>
      <c r="AS236" s="615"/>
    </row>
    <row r="237" spans="2:45" s="67" customFormat="1" ht="30" hidden="1" x14ac:dyDescent="0.25">
      <c r="B237" s="634"/>
      <c r="C237" s="423"/>
      <c r="D237" s="594"/>
      <c r="E237" s="594"/>
      <c r="F237" s="628" t="s">
        <v>1015</v>
      </c>
      <c r="G237" s="628"/>
      <c r="H237" s="628"/>
      <c r="I237" s="628"/>
      <c r="J237" s="628"/>
      <c r="K237" s="628"/>
      <c r="L237" s="656" t="s">
        <v>1286</v>
      </c>
      <c r="M237" s="599"/>
      <c r="N237" s="600" t="b">
        <f t="shared" si="188"/>
        <v>0</v>
      </c>
      <c r="O237" s="601"/>
      <c r="P237" s="600" t="b">
        <f t="shared" si="189"/>
        <v>0</v>
      </c>
      <c r="Q237" s="601"/>
      <c r="R237" s="600" t="b">
        <f t="shared" si="218"/>
        <v>0</v>
      </c>
      <c r="S237" s="601"/>
      <c r="T237" s="600" t="b">
        <f t="shared" si="191"/>
        <v>0</v>
      </c>
      <c r="U237" s="601"/>
      <c r="V237" s="600" t="b">
        <f t="shared" si="192"/>
        <v>0</v>
      </c>
      <c r="W237" s="601"/>
      <c r="X237" s="600" t="b">
        <f t="shared" si="193"/>
        <v>0</v>
      </c>
      <c r="Y237" s="601"/>
      <c r="Z237" s="600" t="b">
        <f t="shared" si="194"/>
        <v>0</v>
      </c>
      <c r="AA237" s="602">
        <f t="shared" si="195"/>
        <v>0</v>
      </c>
      <c r="AB237" s="603" t="str">
        <f t="shared" si="196"/>
        <v>Débil</v>
      </c>
      <c r="AC237" s="604"/>
      <c r="AD237" s="605" t="str">
        <f t="shared" si="197"/>
        <v>Débil</v>
      </c>
      <c r="AE237" s="606" t="str">
        <f t="shared" si="198"/>
        <v>0</v>
      </c>
      <c r="AF237" s="647"/>
      <c r="AG237" s="648"/>
      <c r="AH237" s="653"/>
      <c r="AI237" s="610"/>
      <c r="AJ237" s="611"/>
      <c r="AK237" s="611"/>
      <c r="AL237" s="611"/>
      <c r="AM237" s="610"/>
      <c r="AN237" s="652"/>
      <c r="AO237" s="652"/>
      <c r="AP237" s="613"/>
      <c r="AQ237" s="614"/>
      <c r="AR237" s="614"/>
      <c r="AS237" s="615"/>
    </row>
    <row r="238" spans="2:45" s="67" customFormat="1" ht="30" hidden="1" x14ac:dyDescent="0.25">
      <c r="B238" s="634"/>
      <c r="C238" s="423"/>
      <c r="D238" s="594"/>
      <c r="E238" s="594"/>
      <c r="F238" s="628" t="s">
        <v>1016</v>
      </c>
      <c r="G238" s="628"/>
      <c r="H238" s="628"/>
      <c r="I238" s="628"/>
      <c r="J238" s="628"/>
      <c r="K238" s="628"/>
      <c r="L238" s="656" t="s">
        <v>1286</v>
      </c>
      <c r="M238" s="599"/>
      <c r="N238" s="600" t="b">
        <f t="shared" si="188"/>
        <v>0</v>
      </c>
      <c r="O238" s="601"/>
      <c r="P238" s="600" t="b">
        <f t="shared" si="189"/>
        <v>0</v>
      </c>
      <c r="Q238" s="601"/>
      <c r="R238" s="600" t="b">
        <f t="shared" si="218"/>
        <v>0</v>
      </c>
      <c r="S238" s="601"/>
      <c r="T238" s="600" t="b">
        <f t="shared" si="191"/>
        <v>0</v>
      </c>
      <c r="U238" s="601"/>
      <c r="V238" s="600" t="b">
        <f t="shared" si="192"/>
        <v>0</v>
      </c>
      <c r="W238" s="601"/>
      <c r="X238" s="600" t="b">
        <f t="shared" si="193"/>
        <v>0</v>
      </c>
      <c r="Y238" s="601"/>
      <c r="Z238" s="600" t="b">
        <f t="shared" si="194"/>
        <v>0</v>
      </c>
      <c r="AA238" s="602">
        <f t="shared" si="195"/>
        <v>0</v>
      </c>
      <c r="AB238" s="603" t="str">
        <f t="shared" si="196"/>
        <v>Débil</v>
      </c>
      <c r="AC238" s="604"/>
      <c r="AD238" s="605" t="str">
        <f t="shared" si="197"/>
        <v>Débil</v>
      </c>
      <c r="AE238" s="606" t="str">
        <f t="shared" si="198"/>
        <v>0</v>
      </c>
      <c r="AF238" s="647"/>
      <c r="AG238" s="648"/>
      <c r="AH238" s="653"/>
      <c r="AI238" s="610"/>
      <c r="AJ238" s="611"/>
      <c r="AK238" s="611"/>
      <c r="AL238" s="611"/>
      <c r="AM238" s="610"/>
      <c r="AN238" s="652"/>
      <c r="AO238" s="652"/>
      <c r="AP238" s="613"/>
      <c r="AQ238" s="614"/>
      <c r="AR238" s="614"/>
      <c r="AS238" s="615"/>
    </row>
    <row r="239" spans="2:45" s="67" customFormat="1" ht="30" hidden="1" x14ac:dyDescent="0.25">
      <c r="B239" s="634"/>
      <c r="C239" s="423"/>
      <c r="D239" s="594"/>
      <c r="E239" s="594"/>
      <c r="F239" s="628" t="s">
        <v>1017</v>
      </c>
      <c r="G239" s="628"/>
      <c r="H239" s="628"/>
      <c r="I239" s="628"/>
      <c r="J239" s="628"/>
      <c r="K239" s="628"/>
      <c r="L239" s="656" t="s">
        <v>1286</v>
      </c>
      <c r="M239" s="599"/>
      <c r="N239" s="600" t="b">
        <f t="shared" si="188"/>
        <v>0</v>
      </c>
      <c r="O239" s="601"/>
      <c r="P239" s="600" t="b">
        <f t="shared" si="189"/>
        <v>0</v>
      </c>
      <c r="Q239" s="601"/>
      <c r="R239" s="600" t="b">
        <f t="shared" si="218"/>
        <v>0</v>
      </c>
      <c r="S239" s="601"/>
      <c r="T239" s="600" t="b">
        <f t="shared" si="191"/>
        <v>0</v>
      </c>
      <c r="U239" s="601"/>
      <c r="V239" s="600" t="b">
        <f t="shared" si="192"/>
        <v>0</v>
      </c>
      <c r="W239" s="601"/>
      <c r="X239" s="600" t="b">
        <f t="shared" si="193"/>
        <v>0</v>
      </c>
      <c r="Y239" s="601"/>
      <c r="Z239" s="600" t="b">
        <f t="shared" si="194"/>
        <v>0</v>
      </c>
      <c r="AA239" s="602">
        <f t="shared" si="195"/>
        <v>0</v>
      </c>
      <c r="AB239" s="603" t="str">
        <f t="shared" si="196"/>
        <v>Débil</v>
      </c>
      <c r="AC239" s="604"/>
      <c r="AD239" s="605" t="str">
        <f t="shared" si="197"/>
        <v>Débil</v>
      </c>
      <c r="AE239" s="606" t="str">
        <f t="shared" si="198"/>
        <v>0</v>
      </c>
      <c r="AF239" s="647"/>
      <c r="AG239" s="648"/>
      <c r="AH239" s="653"/>
      <c r="AI239" s="610"/>
      <c r="AJ239" s="611"/>
      <c r="AK239" s="611"/>
      <c r="AL239" s="611"/>
      <c r="AM239" s="610"/>
      <c r="AN239" s="652"/>
      <c r="AO239" s="652"/>
      <c r="AP239" s="613"/>
      <c r="AQ239" s="614"/>
      <c r="AR239" s="614"/>
      <c r="AS239" s="615"/>
    </row>
    <row r="240" spans="2:45" s="67" customFormat="1" ht="30" hidden="1" x14ac:dyDescent="0.25">
      <c r="B240" s="634"/>
      <c r="C240" s="423"/>
      <c r="D240" s="594"/>
      <c r="E240" s="594"/>
      <c r="F240" s="628" t="s">
        <v>1018</v>
      </c>
      <c r="G240" s="628"/>
      <c r="H240" s="628"/>
      <c r="I240" s="628"/>
      <c r="J240" s="628"/>
      <c r="K240" s="628"/>
      <c r="L240" s="656" t="s">
        <v>1286</v>
      </c>
      <c r="M240" s="599"/>
      <c r="N240" s="600" t="b">
        <f t="shared" si="188"/>
        <v>0</v>
      </c>
      <c r="O240" s="601"/>
      <c r="P240" s="600" t="b">
        <f t="shared" si="189"/>
        <v>0</v>
      </c>
      <c r="Q240" s="601"/>
      <c r="R240" s="600" t="b">
        <f t="shared" si="218"/>
        <v>0</v>
      </c>
      <c r="S240" s="601"/>
      <c r="T240" s="600" t="b">
        <f t="shared" si="191"/>
        <v>0</v>
      </c>
      <c r="U240" s="601"/>
      <c r="V240" s="600" t="b">
        <f t="shared" si="192"/>
        <v>0</v>
      </c>
      <c r="W240" s="601"/>
      <c r="X240" s="600" t="b">
        <f t="shared" si="193"/>
        <v>0</v>
      </c>
      <c r="Y240" s="601"/>
      <c r="Z240" s="600" t="b">
        <f t="shared" si="194"/>
        <v>0</v>
      </c>
      <c r="AA240" s="602">
        <f t="shared" si="195"/>
        <v>0</v>
      </c>
      <c r="AB240" s="603" t="str">
        <f t="shared" si="196"/>
        <v>Débil</v>
      </c>
      <c r="AC240" s="604"/>
      <c r="AD240" s="605" t="str">
        <f t="shared" si="197"/>
        <v>Débil</v>
      </c>
      <c r="AE240" s="606" t="str">
        <f t="shared" si="198"/>
        <v>0</v>
      </c>
      <c r="AF240" s="647"/>
      <c r="AG240" s="648"/>
      <c r="AH240" s="653"/>
      <c r="AI240" s="610"/>
      <c r="AJ240" s="611"/>
      <c r="AK240" s="611"/>
      <c r="AL240" s="611"/>
      <c r="AM240" s="610"/>
      <c r="AN240" s="652"/>
      <c r="AO240" s="652"/>
      <c r="AP240" s="613"/>
      <c r="AQ240" s="614"/>
      <c r="AR240" s="614"/>
      <c r="AS240" s="615"/>
    </row>
    <row r="241" spans="2:45" s="67" customFormat="1" ht="51" hidden="1" x14ac:dyDescent="0.25">
      <c r="B241" s="634"/>
      <c r="C241" s="423"/>
      <c r="D241" s="594"/>
      <c r="E241" s="594"/>
      <c r="F241" s="671" t="s">
        <v>1130</v>
      </c>
      <c r="G241" s="671" t="s">
        <v>459</v>
      </c>
      <c r="H241" s="671" t="s">
        <v>1128</v>
      </c>
      <c r="I241" s="671" t="s">
        <v>1129</v>
      </c>
      <c r="J241" s="671" t="s">
        <v>1124</v>
      </c>
      <c r="K241" s="671" t="s">
        <v>1125</v>
      </c>
      <c r="L241" s="671" t="s">
        <v>1126</v>
      </c>
      <c r="M241" s="599" t="s">
        <v>100</v>
      </c>
      <c r="N241" s="600">
        <f t="shared" si="188"/>
        <v>15</v>
      </c>
      <c r="O241" s="601" t="s">
        <v>106</v>
      </c>
      <c r="P241" s="600">
        <f t="shared" si="189"/>
        <v>15</v>
      </c>
      <c r="Q241" s="601" t="s">
        <v>109</v>
      </c>
      <c r="R241" s="600">
        <f t="shared" si="218"/>
        <v>15</v>
      </c>
      <c r="S241" s="601" t="s">
        <v>112</v>
      </c>
      <c r="T241" s="600">
        <f t="shared" si="191"/>
        <v>15</v>
      </c>
      <c r="U241" s="601" t="s">
        <v>116</v>
      </c>
      <c r="V241" s="600">
        <f t="shared" si="192"/>
        <v>15</v>
      </c>
      <c r="W241" s="601" t="s">
        <v>119</v>
      </c>
      <c r="X241" s="600">
        <f t="shared" si="193"/>
        <v>15</v>
      </c>
      <c r="Y241" s="601" t="s">
        <v>122</v>
      </c>
      <c r="Z241" s="600">
        <f t="shared" si="194"/>
        <v>10</v>
      </c>
      <c r="AA241" s="602">
        <f t="shared" si="195"/>
        <v>100</v>
      </c>
      <c r="AB241" s="603" t="str">
        <f t="shared" si="196"/>
        <v>Fuerte</v>
      </c>
      <c r="AC241" s="604" t="s">
        <v>97</v>
      </c>
      <c r="AD241" s="605" t="str">
        <f t="shared" si="197"/>
        <v>Fuerte</v>
      </c>
      <c r="AE241" s="606" t="str">
        <f t="shared" si="198"/>
        <v>100</v>
      </c>
      <c r="AF241" s="647"/>
      <c r="AG241" s="648"/>
      <c r="AH241" s="653"/>
      <c r="AI241" s="610"/>
      <c r="AJ241" s="611"/>
      <c r="AK241" s="611"/>
      <c r="AL241" s="611"/>
      <c r="AM241" s="610"/>
      <c r="AN241" s="652"/>
      <c r="AO241" s="652"/>
      <c r="AP241" s="613"/>
      <c r="AQ241" s="614"/>
      <c r="AR241" s="614"/>
      <c r="AS241" s="615"/>
    </row>
    <row r="242" spans="2:45" s="67" customFormat="1" ht="30" hidden="1" x14ac:dyDescent="0.25">
      <c r="B242" s="634"/>
      <c r="C242" s="423"/>
      <c r="D242" s="594"/>
      <c r="E242" s="594"/>
      <c r="F242" s="628" t="s">
        <v>1019</v>
      </c>
      <c r="G242" s="628"/>
      <c r="H242" s="628"/>
      <c r="I242" s="628"/>
      <c r="J242" s="628"/>
      <c r="K242" s="628"/>
      <c r="L242" s="678" t="s">
        <v>1144</v>
      </c>
      <c r="M242" s="599"/>
      <c r="N242" s="600" t="b">
        <f t="shared" si="188"/>
        <v>0</v>
      </c>
      <c r="O242" s="601"/>
      <c r="P242" s="600" t="b">
        <f t="shared" si="189"/>
        <v>0</v>
      </c>
      <c r="Q242" s="601"/>
      <c r="R242" s="600" t="b">
        <f t="shared" si="218"/>
        <v>0</v>
      </c>
      <c r="S242" s="601"/>
      <c r="T242" s="600" t="b">
        <f t="shared" si="191"/>
        <v>0</v>
      </c>
      <c r="U242" s="601"/>
      <c r="V242" s="600" t="b">
        <f t="shared" si="192"/>
        <v>0</v>
      </c>
      <c r="W242" s="601"/>
      <c r="X242" s="600" t="b">
        <f t="shared" si="193"/>
        <v>0</v>
      </c>
      <c r="Y242" s="601"/>
      <c r="Z242" s="600" t="b">
        <f t="shared" si="194"/>
        <v>0</v>
      </c>
      <c r="AA242" s="602">
        <f t="shared" si="195"/>
        <v>0</v>
      </c>
      <c r="AB242" s="603" t="str">
        <f t="shared" si="196"/>
        <v>Débil</v>
      </c>
      <c r="AC242" s="604"/>
      <c r="AD242" s="605" t="str">
        <f t="shared" si="197"/>
        <v>Débil</v>
      </c>
      <c r="AE242" s="606" t="str">
        <f t="shared" si="198"/>
        <v>0</v>
      </c>
      <c r="AF242" s="647"/>
      <c r="AG242" s="648"/>
      <c r="AH242" s="653"/>
      <c r="AI242" s="610"/>
      <c r="AJ242" s="611"/>
      <c r="AK242" s="611"/>
      <c r="AL242" s="611"/>
      <c r="AM242" s="610"/>
      <c r="AN242" s="652"/>
      <c r="AO242" s="652"/>
      <c r="AP242" s="613"/>
      <c r="AQ242" s="614"/>
      <c r="AR242" s="614"/>
      <c r="AS242" s="615"/>
    </row>
    <row r="243" spans="2:45" s="67" customFormat="1" ht="38.25" hidden="1" x14ac:dyDescent="0.25">
      <c r="B243" s="634"/>
      <c r="C243" s="423"/>
      <c r="D243" s="594"/>
      <c r="E243" s="594"/>
      <c r="F243" s="628" t="s">
        <v>1162</v>
      </c>
      <c r="G243" s="628" t="s">
        <v>453</v>
      </c>
      <c r="H243" s="628" t="s">
        <v>1159</v>
      </c>
      <c r="I243" s="628" t="s">
        <v>1156</v>
      </c>
      <c r="J243" s="628" t="s">
        <v>654</v>
      </c>
      <c r="K243" s="628" t="s">
        <v>1160</v>
      </c>
      <c r="L243" s="628" t="s">
        <v>1161</v>
      </c>
      <c r="M243" s="599" t="s">
        <v>100</v>
      </c>
      <c r="N243" s="600">
        <f t="shared" si="188"/>
        <v>15</v>
      </c>
      <c r="O243" s="601" t="s">
        <v>106</v>
      </c>
      <c r="P243" s="600">
        <f t="shared" si="189"/>
        <v>15</v>
      </c>
      <c r="Q243" s="601" t="s">
        <v>109</v>
      </c>
      <c r="R243" s="600">
        <f t="shared" si="218"/>
        <v>15</v>
      </c>
      <c r="S243" s="601" t="s">
        <v>112</v>
      </c>
      <c r="T243" s="600">
        <f t="shared" si="191"/>
        <v>15</v>
      </c>
      <c r="U243" s="601" t="s">
        <v>116</v>
      </c>
      <c r="V243" s="600">
        <f t="shared" si="192"/>
        <v>15</v>
      </c>
      <c r="W243" s="601" t="s">
        <v>119</v>
      </c>
      <c r="X243" s="600">
        <f t="shared" si="193"/>
        <v>15</v>
      </c>
      <c r="Y243" s="601" t="s">
        <v>122</v>
      </c>
      <c r="Z243" s="600">
        <f t="shared" si="194"/>
        <v>10</v>
      </c>
      <c r="AA243" s="602">
        <f t="shared" si="195"/>
        <v>100</v>
      </c>
      <c r="AB243" s="603" t="str">
        <f t="shared" si="196"/>
        <v>Fuerte</v>
      </c>
      <c r="AC243" s="604" t="s">
        <v>97</v>
      </c>
      <c r="AD243" s="605" t="str">
        <f t="shared" si="197"/>
        <v>Fuerte</v>
      </c>
      <c r="AE243" s="606" t="str">
        <f t="shared" si="198"/>
        <v>100</v>
      </c>
      <c r="AF243" s="647"/>
      <c r="AG243" s="648"/>
      <c r="AH243" s="653"/>
      <c r="AI243" s="610"/>
      <c r="AJ243" s="611"/>
      <c r="AK243" s="611"/>
      <c r="AL243" s="611"/>
      <c r="AM243" s="610"/>
      <c r="AN243" s="652"/>
      <c r="AO243" s="652"/>
      <c r="AP243" s="613"/>
      <c r="AQ243" s="614"/>
      <c r="AR243" s="614"/>
      <c r="AS243" s="615"/>
    </row>
    <row r="244" spans="2:45" s="67" customFormat="1" ht="30" hidden="1" x14ac:dyDescent="0.25">
      <c r="B244" s="634"/>
      <c r="C244" s="423"/>
      <c r="D244" s="594"/>
      <c r="E244" s="594"/>
      <c r="F244" s="628" t="s">
        <v>1021</v>
      </c>
      <c r="G244" s="628"/>
      <c r="H244" s="628"/>
      <c r="I244" s="628"/>
      <c r="J244" s="628"/>
      <c r="K244" s="628"/>
      <c r="L244" s="656" t="s">
        <v>1286</v>
      </c>
      <c r="M244" s="599"/>
      <c r="N244" s="600" t="b">
        <f t="shared" si="188"/>
        <v>0</v>
      </c>
      <c r="O244" s="601"/>
      <c r="P244" s="600" t="b">
        <f t="shared" si="189"/>
        <v>0</v>
      </c>
      <c r="Q244" s="601"/>
      <c r="R244" s="600" t="b">
        <f t="shared" si="218"/>
        <v>0</v>
      </c>
      <c r="S244" s="601"/>
      <c r="T244" s="600" t="b">
        <f t="shared" si="191"/>
        <v>0</v>
      </c>
      <c r="U244" s="601"/>
      <c r="V244" s="600" t="b">
        <f t="shared" si="192"/>
        <v>0</v>
      </c>
      <c r="W244" s="601"/>
      <c r="X244" s="600" t="b">
        <f t="shared" si="193"/>
        <v>0</v>
      </c>
      <c r="Y244" s="601"/>
      <c r="Z244" s="600" t="b">
        <f t="shared" si="194"/>
        <v>0</v>
      </c>
      <c r="AA244" s="602">
        <f t="shared" si="195"/>
        <v>0</v>
      </c>
      <c r="AB244" s="603" t="str">
        <f t="shared" si="196"/>
        <v>Débil</v>
      </c>
      <c r="AC244" s="604"/>
      <c r="AD244" s="605" t="str">
        <f t="shared" si="197"/>
        <v>Débil</v>
      </c>
      <c r="AE244" s="606" t="str">
        <f t="shared" si="198"/>
        <v>0</v>
      </c>
      <c r="AF244" s="647"/>
      <c r="AG244" s="648"/>
      <c r="AH244" s="653"/>
      <c r="AI244" s="610"/>
      <c r="AJ244" s="611"/>
      <c r="AK244" s="611"/>
      <c r="AL244" s="611"/>
      <c r="AM244" s="610"/>
      <c r="AN244" s="652"/>
      <c r="AO244" s="652"/>
      <c r="AP244" s="613"/>
      <c r="AQ244" s="614"/>
      <c r="AR244" s="614"/>
      <c r="AS244" s="615"/>
    </row>
    <row r="245" spans="2:45" s="67" customFormat="1" ht="30" hidden="1" x14ac:dyDescent="0.25">
      <c r="B245" s="634"/>
      <c r="C245" s="423"/>
      <c r="D245" s="594"/>
      <c r="E245" s="594"/>
      <c r="F245" s="628" t="s">
        <v>1022</v>
      </c>
      <c r="G245" s="628"/>
      <c r="H245" s="628"/>
      <c r="I245" s="628"/>
      <c r="J245" s="628"/>
      <c r="K245" s="628"/>
      <c r="L245" s="656" t="s">
        <v>1286</v>
      </c>
      <c r="M245" s="599"/>
      <c r="N245" s="600" t="b">
        <f t="shared" si="188"/>
        <v>0</v>
      </c>
      <c r="O245" s="601"/>
      <c r="P245" s="600" t="b">
        <f t="shared" si="189"/>
        <v>0</v>
      </c>
      <c r="Q245" s="601"/>
      <c r="R245" s="600" t="b">
        <f t="shared" si="218"/>
        <v>0</v>
      </c>
      <c r="S245" s="601"/>
      <c r="T245" s="600" t="b">
        <f t="shared" si="191"/>
        <v>0</v>
      </c>
      <c r="U245" s="601"/>
      <c r="V245" s="600" t="b">
        <f t="shared" si="192"/>
        <v>0</v>
      </c>
      <c r="W245" s="601"/>
      <c r="X245" s="600" t="b">
        <f t="shared" si="193"/>
        <v>0</v>
      </c>
      <c r="Y245" s="601"/>
      <c r="Z245" s="600" t="b">
        <f t="shared" si="194"/>
        <v>0</v>
      </c>
      <c r="AA245" s="602">
        <f t="shared" si="195"/>
        <v>0</v>
      </c>
      <c r="AB245" s="603" t="str">
        <f t="shared" si="196"/>
        <v>Débil</v>
      </c>
      <c r="AC245" s="604"/>
      <c r="AD245" s="605" t="str">
        <f t="shared" si="197"/>
        <v>Débil</v>
      </c>
      <c r="AE245" s="606" t="str">
        <f t="shared" si="198"/>
        <v>0</v>
      </c>
      <c r="AF245" s="647"/>
      <c r="AG245" s="648"/>
      <c r="AH245" s="653"/>
      <c r="AI245" s="610"/>
      <c r="AJ245" s="611"/>
      <c r="AK245" s="611"/>
      <c r="AL245" s="611"/>
      <c r="AM245" s="610"/>
      <c r="AN245" s="652"/>
      <c r="AO245" s="652"/>
      <c r="AP245" s="613"/>
      <c r="AQ245" s="614"/>
      <c r="AR245" s="614"/>
      <c r="AS245" s="615"/>
    </row>
    <row r="246" spans="2:45" s="67" customFormat="1" ht="30" hidden="1" x14ac:dyDescent="0.25">
      <c r="B246" s="634"/>
      <c r="C246" s="423"/>
      <c r="D246" s="594"/>
      <c r="E246" s="594"/>
      <c r="F246" s="628" t="s">
        <v>1023</v>
      </c>
      <c r="G246" s="628"/>
      <c r="H246" s="628"/>
      <c r="I246" s="628"/>
      <c r="J246" s="628"/>
      <c r="K246" s="628"/>
      <c r="L246" s="656" t="s">
        <v>1286</v>
      </c>
      <c r="M246" s="599"/>
      <c r="N246" s="600" t="b">
        <f t="shared" si="188"/>
        <v>0</v>
      </c>
      <c r="O246" s="601"/>
      <c r="P246" s="600" t="b">
        <f t="shared" si="189"/>
        <v>0</v>
      </c>
      <c r="Q246" s="601"/>
      <c r="R246" s="600" t="b">
        <f t="shared" si="218"/>
        <v>0</v>
      </c>
      <c r="S246" s="601"/>
      <c r="T246" s="600" t="b">
        <f t="shared" si="191"/>
        <v>0</v>
      </c>
      <c r="U246" s="601"/>
      <c r="V246" s="600" t="b">
        <f t="shared" si="192"/>
        <v>0</v>
      </c>
      <c r="W246" s="601"/>
      <c r="X246" s="600" t="b">
        <f t="shared" si="193"/>
        <v>0</v>
      </c>
      <c r="Y246" s="601"/>
      <c r="Z246" s="600" t="b">
        <f t="shared" si="194"/>
        <v>0</v>
      </c>
      <c r="AA246" s="602">
        <f t="shared" si="195"/>
        <v>0</v>
      </c>
      <c r="AB246" s="603" t="str">
        <f t="shared" si="196"/>
        <v>Débil</v>
      </c>
      <c r="AC246" s="604"/>
      <c r="AD246" s="605" t="str">
        <f t="shared" si="197"/>
        <v>Débil</v>
      </c>
      <c r="AE246" s="606" t="str">
        <f t="shared" si="198"/>
        <v>0</v>
      </c>
      <c r="AF246" s="647"/>
      <c r="AG246" s="648"/>
      <c r="AH246" s="653"/>
      <c r="AI246" s="610"/>
      <c r="AJ246" s="611"/>
      <c r="AK246" s="611"/>
      <c r="AL246" s="611"/>
      <c r="AM246" s="610"/>
      <c r="AN246" s="652"/>
      <c r="AO246" s="652"/>
      <c r="AP246" s="613"/>
      <c r="AQ246" s="614"/>
      <c r="AR246" s="614"/>
      <c r="AS246" s="615"/>
    </row>
    <row r="247" spans="2:45" s="67" customFormat="1" ht="30" hidden="1" x14ac:dyDescent="0.25">
      <c r="B247" s="634"/>
      <c r="C247" s="423"/>
      <c r="D247" s="594"/>
      <c r="E247" s="594"/>
      <c r="F247" s="628" t="s">
        <v>672</v>
      </c>
      <c r="G247" s="628"/>
      <c r="H247" s="628"/>
      <c r="I247" s="628"/>
      <c r="J247" s="628"/>
      <c r="K247" s="628"/>
      <c r="L247" s="678" t="s">
        <v>1171</v>
      </c>
      <c r="M247" s="599"/>
      <c r="N247" s="600" t="b">
        <f t="shared" si="188"/>
        <v>0</v>
      </c>
      <c r="O247" s="601"/>
      <c r="P247" s="600" t="b">
        <f t="shared" si="189"/>
        <v>0</v>
      </c>
      <c r="Q247" s="601"/>
      <c r="R247" s="600" t="b">
        <f t="shared" si="218"/>
        <v>0</v>
      </c>
      <c r="S247" s="601"/>
      <c r="T247" s="600" t="b">
        <f t="shared" si="191"/>
        <v>0</v>
      </c>
      <c r="U247" s="601"/>
      <c r="V247" s="600" t="b">
        <f t="shared" si="192"/>
        <v>0</v>
      </c>
      <c r="W247" s="601"/>
      <c r="X247" s="600" t="b">
        <f t="shared" si="193"/>
        <v>0</v>
      </c>
      <c r="Y247" s="601"/>
      <c r="Z247" s="600" t="b">
        <f t="shared" si="194"/>
        <v>0</v>
      </c>
      <c r="AA247" s="602">
        <f t="shared" si="195"/>
        <v>0</v>
      </c>
      <c r="AB247" s="603" t="str">
        <f t="shared" si="196"/>
        <v>Débil</v>
      </c>
      <c r="AC247" s="604"/>
      <c r="AD247" s="605" t="str">
        <f t="shared" si="197"/>
        <v>Débil</v>
      </c>
      <c r="AE247" s="606" t="str">
        <f t="shared" si="198"/>
        <v>0</v>
      </c>
      <c r="AF247" s="647"/>
      <c r="AG247" s="648"/>
      <c r="AH247" s="653"/>
      <c r="AI247" s="610"/>
      <c r="AJ247" s="611"/>
      <c r="AK247" s="611"/>
      <c r="AL247" s="611"/>
      <c r="AM247" s="610"/>
      <c r="AN247" s="652"/>
      <c r="AO247" s="652"/>
      <c r="AP247" s="613"/>
      <c r="AQ247" s="614"/>
      <c r="AR247" s="614"/>
      <c r="AS247" s="615"/>
    </row>
    <row r="248" spans="2:45" s="67" customFormat="1" ht="30" hidden="1" x14ac:dyDescent="0.25">
      <c r="B248" s="634"/>
      <c r="C248" s="423"/>
      <c r="D248" s="594"/>
      <c r="E248" s="594"/>
      <c r="F248" s="628" t="s">
        <v>1024</v>
      </c>
      <c r="G248" s="628"/>
      <c r="H248" s="628"/>
      <c r="I248" s="628"/>
      <c r="J248" s="628"/>
      <c r="K248" s="628"/>
      <c r="L248" s="656" t="s">
        <v>1286</v>
      </c>
      <c r="M248" s="599"/>
      <c r="N248" s="600" t="b">
        <f t="shared" si="188"/>
        <v>0</v>
      </c>
      <c r="O248" s="601"/>
      <c r="P248" s="600" t="b">
        <f t="shared" si="189"/>
        <v>0</v>
      </c>
      <c r="Q248" s="601"/>
      <c r="R248" s="600" t="b">
        <f t="shared" si="218"/>
        <v>0</v>
      </c>
      <c r="S248" s="601"/>
      <c r="T248" s="600" t="b">
        <f t="shared" si="191"/>
        <v>0</v>
      </c>
      <c r="U248" s="601"/>
      <c r="V248" s="600" t="b">
        <f t="shared" si="192"/>
        <v>0</v>
      </c>
      <c r="W248" s="601"/>
      <c r="X248" s="600" t="b">
        <f t="shared" si="193"/>
        <v>0</v>
      </c>
      <c r="Y248" s="601"/>
      <c r="Z248" s="600" t="b">
        <f t="shared" si="194"/>
        <v>0</v>
      </c>
      <c r="AA248" s="602">
        <f t="shared" si="195"/>
        <v>0</v>
      </c>
      <c r="AB248" s="603" t="str">
        <f t="shared" si="196"/>
        <v>Débil</v>
      </c>
      <c r="AC248" s="604"/>
      <c r="AD248" s="605" t="str">
        <f t="shared" si="197"/>
        <v>Débil</v>
      </c>
      <c r="AE248" s="606" t="str">
        <f t="shared" si="198"/>
        <v>0</v>
      </c>
      <c r="AF248" s="647"/>
      <c r="AG248" s="648"/>
      <c r="AH248" s="653"/>
      <c r="AI248" s="610"/>
      <c r="AJ248" s="611"/>
      <c r="AK248" s="611"/>
      <c r="AL248" s="611"/>
      <c r="AM248" s="610"/>
      <c r="AN248" s="652"/>
      <c r="AO248" s="652"/>
      <c r="AP248" s="613"/>
      <c r="AQ248" s="614"/>
      <c r="AR248" s="614"/>
      <c r="AS248" s="615"/>
    </row>
    <row r="249" spans="2:45" s="67" customFormat="1" ht="30" hidden="1" x14ac:dyDescent="0.25">
      <c r="B249" s="634"/>
      <c r="C249" s="423"/>
      <c r="D249" s="594"/>
      <c r="E249" s="594"/>
      <c r="F249" s="628" t="s">
        <v>1025</v>
      </c>
      <c r="G249" s="628"/>
      <c r="H249" s="628"/>
      <c r="I249" s="628"/>
      <c r="J249" s="628"/>
      <c r="K249" s="628"/>
      <c r="L249" s="656" t="s">
        <v>1286</v>
      </c>
      <c r="M249" s="599"/>
      <c r="N249" s="600" t="b">
        <f t="shared" si="188"/>
        <v>0</v>
      </c>
      <c r="O249" s="601"/>
      <c r="P249" s="600" t="b">
        <f t="shared" si="189"/>
        <v>0</v>
      </c>
      <c r="Q249" s="601"/>
      <c r="R249" s="600" t="b">
        <f t="shared" si="218"/>
        <v>0</v>
      </c>
      <c r="S249" s="601"/>
      <c r="T249" s="600" t="b">
        <f t="shared" si="191"/>
        <v>0</v>
      </c>
      <c r="U249" s="601"/>
      <c r="V249" s="600" t="b">
        <f t="shared" si="192"/>
        <v>0</v>
      </c>
      <c r="W249" s="601"/>
      <c r="X249" s="600" t="b">
        <f t="shared" si="193"/>
        <v>0</v>
      </c>
      <c r="Y249" s="601"/>
      <c r="Z249" s="600" t="b">
        <f t="shared" si="194"/>
        <v>0</v>
      </c>
      <c r="AA249" s="602">
        <f t="shared" si="195"/>
        <v>0</v>
      </c>
      <c r="AB249" s="603" t="str">
        <f t="shared" si="196"/>
        <v>Débil</v>
      </c>
      <c r="AC249" s="604"/>
      <c r="AD249" s="605" t="str">
        <f t="shared" si="197"/>
        <v>Débil</v>
      </c>
      <c r="AE249" s="606" t="str">
        <f t="shared" si="198"/>
        <v>0</v>
      </c>
      <c r="AF249" s="647"/>
      <c r="AG249" s="648"/>
      <c r="AH249" s="653"/>
      <c r="AI249" s="610"/>
      <c r="AJ249" s="611"/>
      <c r="AK249" s="611"/>
      <c r="AL249" s="611"/>
      <c r="AM249" s="610"/>
      <c r="AN249" s="652"/>
      <c r="AO249" s="652"/>
      <c r="AP249" s="613"/>
      <c r="AQ249" s="614"/>
      <c r="AR249" s="614"/>
      <c r="AS249" s="615"/>
    </row>
    <row r="250" spans="2:45" s="67" customFormat="1" ht="59.25" hidden="1" customHeight="1" x14ac:dyDescent="0.25">
      <c r="B250" s="634"/>
      <c r="C250" s="423"/>
      <c r="D250" s="594"/>
      <c r="E250" s="594"/>
      <c r="F250" s="681" t="s">
        <v>1185</v>
      </c>
      <c r="G250" s="503" t="s">
        <v>469</v>
      </c>
      <c r="H250" s="503" t="s">
        <v>1180</v>
      </c>
      <c r="I250" s="503" t="s">
        <v>1181</v>
      </c>
      <c r="J250" s="503" t="s">
        <v>1182</v>
      </c>
      <c r="K250" s="503" t="s">
        <v>1183</v>
      </c>
      <c r="L250" s="503" t="s">
        <v>1184</v>
      </c>
      <c r="M250" s="599" t="s">
        <v>100</v>
      </c>
      <c r="N250" s="600">
        <f t="shared" si="188"/>
        <v>15</v>
      </c>
      <c r="O250" s="601" t="s">
        <v>106</v>
      </c>
      <c r="P250" s="600">
        <f t="shared" si="189"/>
        <v>15</v>
      </c>
      <c r="Q250" s="601" t="s">
        <v>109</v>
      </c>
      <c r="R250" s="600">
        <f t="shared" si="218"/>
        <v>15</v>
      </c>
      <c r="S250" s="601" t="s">
        <v>113</v>
      </c>
      <c r="T250" s="600">
        <f t="shared" si="191"/>
        <v>10</v>
      </c>
      <c r="U250" s="601" t="s">
        <v>116</v>
      </c>
      <c r="V250" s="600">
        <f t="shared" si="192"/>
        <v>15</v>
      </c>
      <c r="W250" s="601" t="s">
        <v>119</v>
      </c>
      <c r="X250" s="600">
        <f t="shared" si="193"/>
        <v>15</v>
      </c>
      <c r="Y250" s="601" t="s">
        <v>122</v>
      </c>
      <c r="Z250" s="600">
        <f t="shared" si="194"/>
        <v>10</v>
      </c>
      <c r="AA250" s="602">
        <f t="shared" si="195"/>
        <v>95</v>
      </c>
      <c r="AB250" s="603" t="str">
        <f t="shared" si="196"/>
        <v>Moderado</v>
      </c>
      <c r="AC250" s="604" t="s">
        <v>97</v>
      </c>
      <c r="AD250" s="605" t="str">
        <f t="shared" si="197"/>
        <v>Moderado</v>
      </c>
      <c r="AE250" s="606" t="str">
        <f t="shared" si="198"/>
        <v>50</v>
      </c>
      <c r="AF250" s="647"/>
      <c r="AG250" s="648"/>
      <c r="AH250" s="653"/>
      <c r="AI250" s="610"/>
      <c r="AJ250" s="611"/>
      <c r="AK250" s="611"/>
      <c r="AL250" s="611"/>
      <c r="AM250" s="610"/>
      <c r="AN250" s="652"/>
      <c r="AO250" s="652"/>
      <c r="AP250" s="613"/>
      <c r="AQ250" s="614"/>
      <c r="AR250" s="614"/>
      <c r="AS250" s="615"/>
    </row>
    <row r="251" spans="2:45" s="67" customFormat="1" ht="30" hidden="1" x14ac:dyDescent="0.25">
      <c r="B251" s="634"/>
      <c r="C251" s="423"/>
      <c r="D251" s="594"/>
      <c r="E251" s="594"/>
      <c r="F251" s="628" t="s">
        <v>1026</v>
      </c>
      <c r="G251" s="628"/>
      <c r="H251" s="628"/>
      <c r="I251" s="628"/>
      <c r="J251" s="628"/>
      <c r="K251" s="628"/>
      <c r="L251" s="656" t="s">
        <v>1286</v>
      </c>
      <c r="M251" s="599"/>
      <c r="N251" s="600" t="b">
        <f t="shared" si="188"/>
        <v>0</v>
      </c>
      <c r="O251" s="601"/>
      <c r="P251" s="600" t="b">
        <f t="shared" si="189"/>
        <v>0</v>
      </c>
      <c r="Q251" s="601"/>
      <c r="R251" s="600" t="b">
        <f t="shared" si="218"/>
        <v>0</v>
      </c>
      <c r="S251" s="601"/>
      <c r="T251" s="600" t="b">
        <f t="shared" si="191"/>
        <v>0</v>
      </c>
      <c r="U251" s="601"/>
      <c r="V251" s="600" t="b">
        <f t="shared" si="192"/>
        <v>0</v>
      </c>
      <c r="W251" s="601"/>
      <c r="X251" s="600" t="b">
        <f t="shared" si="193"/>
        <v>0</v>
      </c>
      <c r="Y251" s="601"/>
      <c r="Z251" s="600" t="b">
        <f t="shared" si="194"/>
        <v>0</v>
      </c>
      <c r="AA251" s="602">
        <f t="shared" si="195"/>
        <v>0</v>
      </c>
      <c r="AB251" s="603" t="str">
        <f t="shared" si="196"/>
        <v>Débil</v>
      </c>
      <c r="AC251" s="604"/>
      <c r="AD251" s="605" t="str">
        <f t="shared" si="197"/>
        <v>Débil</v>
      </c>
      <c r="AE251" s="606" t="str">
        <f t="shared" si="198"/>
        <v>0</v>
      </c>
      <c r="AF251" s="647"/>
      <c r="AG251" s="648"/>
      <c r="AH251" s="653"/>
      <c r="AI251" s="610"/>
      <c r="AJ251" s="611"/>
      <c r="AK251" s="611"/>
      <c r="AL251" s="611"/>
      <c r="AM251" s="610"/>
      <c r="AN251" s="652"/>
      <c r="AO251" s="652"/>
      <c r="AP251" s="613"/>
      <c r="AQ251" s="614"/>
      <c r="AR251" s="614"/>
      <c r="AS251" s="615"/>
    </row>
    <row r="252" spans="2:45" s="67" customFormat="1" ht="51" hidden="1" x14ac:dyDescent="0.25">
      <c r="B252" s="634"/>
      <c r="C252" s="423"/>
      <c r="D252" s="594"/>
      <c r="E252" s="594"/>
      <c r="F252" s="700" t="s">
        <v>645</v>
      </c>
      <c r="G252" s="700" t="s">
        <v>459</v>
      </c>
      <c r="H252" s="700" t="s">
        <v>1198</v>
      </c>
      <c r="I252" s="700" t="s">
        <v>1199</v>
      </c>
      <c r="J252" s="700" t="s">
        <v>1200</v>
      </c>
      <c r="K252" s="700" t="s">
        <v>1201</v>
      </c>
      <c r="L252" s="700" t="s">
        <v>1202</v>
      </c>
      <c r="M252" s="599" t="s">
        <v>100</v>
      </c>
      <c r="N252" s="600">
        <f t="shared" si="188"/>
        <v>15</v>
      </c>
      <c r="O252" s="601" t="s">
        <v>106</v>
      </c>
      <c r="P252" s="600">
        <f t="shared" si="189"/>
        <v>15</v>
      </c>
      <c r="Q252" s="601" t="s">
        <v>109</v>
      </c>
      <c r="R252" s="600">
        <f t="shared" si="218"/>
        <v>15</v>
      </c>
      <c r="S252" s="601" t="s">
        <v>112</v>
      </c>
      <c r="T252" s="600">
        <f t="shared" si="191"/>
        <v>15</v>
      </c>
      <c r="U252" s="601" t="s">
        <v>116</v>
      </c>
      <c r="V252" s="600">
        <f t="shared" si="192"/>
        <v>15</v>
      </c>
      <c r="W252" s="601" t="s">
        <v>119</v>
      </c>
      <c r="X252" s="600">
        <f t="shared" si="193"/>
        <v>15</v>
      </c>
      <c r="Y252" s="601" t="s">
        <v>122</v>
      </c>
      <c r="Z252" s="600">
        <f t="shared" si="194"/>
        <v>10</v>
      </c>
      <c r="AA252" s="602">
        <f t="shared" si="195"/>
        <v>100</v>
      </c>
      <c r="AB252" s="603" t="str">
        <f t="shared" si="196"/>
        <v>Fuerte</v>
      </c>
      <c r="AC252" s="604" t="s">
        <v>97</v>
      </c>
      <c r="AD252" s="605" t="str">
        <f t="shared" si="197"/>
        <v>Fuerte</v>
      </c>
      <c r="AE252" s="606" t="str">
        <f t="shared" si="198"/>
        <v>100</v>
      </c>
      <c r="AF252" s="647"/>
      <c r="AG252" s="648"/>
      <c r="AH252" s="653"/>
      <c r="AI252" s="610"/>
      <c r="AJ252" s="611"/>
      <c r="AK252" s="611"/>
      <c r="AL252" s="611"/>
      <c r="AM252" s="610"/>
      <c r="AN252" s="652"/>
      <c r="AO252" s="652"/>
      <c r="AP252" s="613"/>
      <c r="AQ252" s="614"/>
      <c r="AR252" s="614"/>
      <c r="AS252" s="615"/>
    </row>
    <row r="253" spans="2:45" s="67" customFormat="1" ht="30" hidden="1" x14ac:dyDescent="0.25">
      <c r="B253" s="634"/>
      <c r="C253" s="423"/>
      <c r="D253" s="594"/>
      <c r="E253" s="594"/>
      <c r="F253" s="628" t="s">
        <v>1027</v>
      </c>
      <c r="G253" s="628"/>
      <c r="H253" s="628"/>
      <c r="I253" s="628"/>
      <c r="J253" s="628"/>
      <c r="K253" s="628"/>
      <c r="L253" s="656" t="s">
        <v>1286</v>
      </c>
      <c r="M253" s="599"/>
      <c r="N253" s="600" t="b">
        <f t="shared" si="188"/>
        <v>0</v>
      </c>
      <c r="O253" s="601"/>
      <c r="P253" s="600" t="b">
        <f t="shared" si="189"/>
        <v>0</v>
      </c>
      <c r="Q253" s="601"/>
      <c r="R253" s="600" t="b">
        <f t="shared" si="218"/>
        <v>0</v>
      </c>
      <c r="S253" s="601"/>
      <c r="T253" s="600" t="b">
        <f t="shared" si="191"/>
        <v>0</v>
      </c>
      <c r="U253" s="601"/>
      <c r="V253" s="600" t="b">
        <f t="shared" si="192"/>
        <v>0</v>
      </c>
      <c r="W253" s="601"/>
      <c r="X253" s="600" t="b">
        <f t="shared" si="193"/>
        <v>0</v>
      </c>
      <c r="Y253" s="601"/>
      <c r="Z253" s="600" t="b">
        <f t="shared" si="194"/>
        <v>0</v>
      </c>
      <c r="AA253" s="602">
        <f t="shared" si="195"/>
        <v>0</v>
      </c>
      <c r="AB253" s="603" t="str">
        <f t="shared" si="196"/>
        <v>Débil</v>
      </c>
      <c r="AC253" s="604"/>
      <c r="AD253" s="605" t="str">
        <f t="shared" si="197"/>
        <v>Débil</v>
      </c>
      <c r="AE253" s="606" t="str">
        <f t="shared" si="198"/>
        <v>0</v>
      </c>
      <c r="AF253" s="647"/>
      <c r="AG253" s="648"/>
      <c r="AH253" s="653"/>
      <c r="AI253" s="610"/>
      <c r="AJ253" s="611"/>
      <c r="AK253" s="611"/>
      <c r="AL253" s="611"/>
      <c r="AM253" s="610"/>
      <c r="AN253" s="652"/>
      <c r="AO253" s="652"/>
      <c r="AP253" s="613"/>
      <c r="AQ253" s="614"/>
      <c r="AR253" s="614"/>
      <c r="AS253" s="615"/>
    </row>
    <row r="254" spans="2:45" s="67" customFormat="1" ht="38.25" hidden="1" x14ac:dyDescent="0.25">
      <c r="B254" s="634"/>
      <c r="C254" s="423"/>
      <c r="D254" s="594"/>
      <c r="E254" s="594"/>
      <c r="F254" s="661" t="s">
        <v>1226</v>
      </c>
      <c r="G254" s="671" t="s">
        <v>453</v>
      </c>
      <c r="H254" s="671" t="s">
        <v>1155</v>
      </c>
      <c r="I254" s="671" t="s">
        <v>1224</v>
      </c>
      <c r="J254" s="671" t="s">
        <v>654</v>
      </c>
      <c r="K254" s="671" t="s">
        <v>1160</v>
      </c>
      <c r="L254" s="671" t="s">
        <v>1225</v>
      </c>
      <c r="M254" s="599" t="s">
        <v>100</v>
      </c>
      <c r="N254" s="600">
        <f t="shared" si="188"/>
        <v>15</v>
      </c>
      <c r="O254" s="601" t="s">
        <v>106</v>
      </c>
      <c r="P254" s="600">
        <f t="shared" si="189"/>
        <v>15</v>
      </c>
      <c r="Q254" s="601" t="s">
        <v>109</v>
      </c>
      <c r="R254" s="600">
        <f t="shared" si="218"/>
        <v>15</v>
      </c>
      <c r="S254" s="601" t="s">
        <v>112</v>
      </c>
      <c r="T254" s="600">
        <f t="shared" si="191"/>
        <v>15</v>
      </c>
      <c r="U254" s="601" t="s">
        <v>116</v>
      </c>
      <c r="V254" s="600">
        <f t="shared" si="192"/>
        <v>15</v>
      </c>
      <c r="W254" s="601" t="s">
        <v>119</v>
      </c>
      <c r="X254" s="600">
        <f t="shared" si="193"/>
        <v>15</v>
      </c>
      <c r="Y254" s="601" t="s">
        <v>122</v>
      </c>
      <c r="Z254" s="600">
        <f t="shared" si="194"/>
        <v>10</v>
      </c>
      <c r="AA254" s="602">
        <f t="shared" si="195"/>
        <v>100</v>
      </c>
      <c r="AB254" s="603" t="str">
        <f t="shared" si="196"/>
        <v>Fuerte</v>
      </c>
      <c r="AC254" s="604" t="s">
        <v>97</v>
      </c>
      <c r="AD254" s="605" t="str">
        <f t="shared" si="197"/>
        <v>Fuerte</v>
      </c>
      <c r="AE254" s="606" t="str">
        <f t="shared" si="198"/>
        <v>100</v>
      </c>
      <c r="AF254" s="647"/>
      <c r="AG254" s="648"/>
      <c r="AH254" s="653"/>
      <c r="AI254" s="610"/>
      <c r="AJ254" s="611"/>
      <c r="AK254" s="611"/>
      <c r="AL254" s="611"/>
      <c r="AM254" s="610"/>
      <c r="AN254" s="652"/>
      <c r="AO254" s="652"/>
      <c r="AP254" s="613"/>
      <c r="AQ254" s="614"/>
      <c r="AR254" s="614"/>
      <c r="AS254" s="615"/>
    </row>
    <row r="255" spans="2:45" s="67" customFormat="1" ht="30" hidden="1" x14ac:dyDescent="0.25">
      <c r="B255" s="634"/>
      <c r="C255" s="423"/>
      <c r="D255" s="594"/>
      <c r="E255" s="594"/>
      <c r="F255" s="628" t="s">
        <v>1029</v>
      </c>
      <c r="G255" s="628"/>
      <c r="H255" s="628"/>
      <c r="I255" s="628"/>
      <c r="J255" s="628"/>
      <c r="K255" s="628"/>
      <c r="L255" s="656" t="s">
        <v>1286</v>
      </c>
      <c r="M255" s="599"/>
      <c r="N255" s="600" t="b">
        <f t="shared" si="188"/>
        <v>0</v>
      </c>
      <c r="O255" s="601"/>
      <c r="P255" s="600" t="b">
        <f t="shared" si="189"/>
        <v>0</v>
      </c>
      <c r="Q255" s="601"/>
      <c r="R255" s="600" t="b">
        <f t="shared" si="218"/>
        <v>0</v>
      </c>
      <c r="S255" s="601"/>
      <c r="T255" s="600" t="b">
        <f t="shared" si="191"/>
        <v>0</v>
      </c>
      <c r="U255" s="601"/>
      <c r="V255" s="600" t="b">
        <f t="shared" si="192"/>
        <v>0</v>
      </c>
      <c r="W255" s="601"/>
      <c r="X255" s="600" t="b">
        <f t="shared" si="193"/>
        <v>0</v>
      </c>
      <c r="Y255" s="601"/>
      <c r="Z255" s="600" t="b">
        <f t="shared" si="194"/>
        <v>0</v>
      </c>
      <c r="AA255" s="602">
        <f t="shared" si="195"/>
        <v>0</v>
      </c>
      <c r="AB255" s="603" t="str">
        <f t="shared" si="196"/>
        <v>Débil</v>
      </c>
      <c r="AC255" s="604"/>
      <c r="AD255" s="605" t="str">
        <f t="shared" si="197"/>
        <v>Débil</v>
      </c>
      <c r="AE255" s="606" t="str">
        <f t="shared" si="198"/>
        <v>0</v>
      </c>
      <c r="AF255" s="647"/>
      <c r="AG255" s="648"/>
      <c r="AH255" s="653"/>
      <c r="AI255" s="610"/>
      <c r="AJ255" s="611"/>
      <c r="AK255" s="611"/>
      <c r="AL255" s="611"/>
      <c r="AM255" s="610"/>
      <c r="AN255" s="652"/>
      <c r="AO255" s="652"/>
      <c r="AP255" s="613"/>
      <c r="AQ255" s="614"/>
      <c r="AR255" s="614"/>
      <c r="AS255" s="615"/>
    </row>
    <row r="256" spans="2:45" s="67" customFormat="1" ht="51" hidden="1" x14ac:dyDescent="0.25">
      <c r="B256" s="634"/>
      <c r="C256" s="423"/>
      <c r="D256" s="594"/>
      <c r="E256" s="594"/>
      <c r="F256" s="700" t="s">
        <v>1030</v>
      </c>
      <c r="G256" s="700" t="s">
        <v>1233</v>
      </c>
      <c r="H256" s="700" t="s">
        <v>1243</v>
      </c>
      <c r="I256" s="700" t="s">
        <v>1244</v>
      </c>
      <c r="J256" s="700" t="s">
        <v>1245</v>
      </c>
      <c r="K256" s="700" t="s">
        <v>1246</v>
      </c>
      <c r="L256" s="700" t="s">
        <v>1247</v>
      </c>
      <c r="M256" s="599" t="s">
        <v>100</v>
      </c>
      <c r="N256" s="600">
        <f t="shared" si="188"/>
        <v>15</v>
      </c>
      <c r="O256" s="601" t="s">
        <v>106</v>
      </c>
      <c r="P256" s="600">
        <f t="shared" si="189"/>
        <v>15</v>
      </c>
      <c r="Q256" s="601" t="s">
        <v>109</v>
      </c>
      <c r="R256" s="600">
        <f t="shared" si="218"/>
        <v>15</v>
      </c>
      <c r="S256" s="601" t="s">
        <v>112</v>
      </c>
      <c r="T256" s="600">
        <f t="shared" si="191"/>
        <v>15</v>
      </c>
      <c r="U256" s="601" t="s">
        <v>116</v>
      </c>
      <c r="V256" s="600">
        <f t="shared" si="192"/>
        <v>15</v>
      </c>
      <c r="W256" s="601" t="s">
        <v>119</v>
      </c>
      <c r="X256" s="600">
        <f t="shared" si="193"/>
        <v>15</v>
      </c>
      <c r="Y256" s="601" t="s">
        <v>122</v>
      </c>
      <c r="Z256" s="600">
        <f t="shared" si="194"/>
        <v>10</v>
      </c>
      <c r="AA256" s="602">
        <f t="shared" si="195"/>
        <v>100</v>
      </c>
      <c r="AB256" s="603" t="str">
        <f t="shared" si="196"/>
        <v>Fuerte</v>
      </c>
      <c r="AC256" s="604" t="s">
        <v>103</v>
      </c>
      <c r="AD256" s="605" t="str">
        <f t="shared" si="197"/>
        <v>Débil</v>
      </c>
      <c r="AE256" s="606" t="str">
        <f t="shared" si="198"/>
        <v>0</v>
      </c>
      <c r="AF256" s="647"/>
      <c r="AG256" s="648"/>
      <c r="AH256" s="653"/>
      <c r="AI256" s="610"/>
      <c r="AJ256" s="611"/>
      <c r="AK256" s="611"/>
      <c r="AL256" s="611"/>
      <c r="AM256" s="610"/>
      <c r="AN256" s="652"/>
      <c r="AO256" s="652"/>
      <c r="AP256" s="613"/>
      <c r="AQ256" s="614"/>
      <c r="AR256" s="614"/>
      <c r="AS256" s="615"/>
    </row>
    <row r="257" spans="2:45" s="67" customFormat="1" ht="30" hidden="1" x14ac:dyDescent="0.25">
      <c r="B257" s="634"/>
      <c r="C257" s="423"/>
      <c r="D257" s="594"/>
      <c r="E257" s="594"/>
      <c r="F257" s="628" t="s">
        <v>1031</v>
      </c>
      <c r="G257" s="628"/>
      <c r="H257" s="628"/>
      <c r="I257" s="628"/>
      <c r="J257" s="628"/>
      <c r="K257" s="628"/>
      <c r="L257" s="656" t="s">
        <v>1286</v>
      </c>
      <c r="M257" s="599"/>
      <c r="N257" s="600" t="b">
        <f t="shared" si="188"/>
        <v>0</v>
      </c>
      <c r="O257" s="601"/>
      <c r="P257" s="600" t="b">
        <f t="shared" si="189"/>
        <v>0</v>
      </c>
      <c r="Q257" s="601"/>
      <c r="R257" s="600" t="b">
        <f t="shared" si="218"/>
        <v>0</v>
      </c>
      <c r="S257" s="601"/>
      <c r="T257" s="600" t="b">
        <f t="shared" si="191"/>
        <v>0</v>
      </c>
      <c r="U257" s="601"/>
      <c r="V257" s="600" t="b">
        <f t="shared" si="192"/>
        <v>0</v>
      </c>
      <c r="W257" s="601"/>
      <c r="X257" s="600" t="b">
        <f t="shared" si="193"/>
        <v>0</v>
      </c>
      <c r="Y257" s="601"/>
      <c r="Z257" s="600" t="b">
        <f t="shared" si="194"/>
        <v>0</v>
      </c>
      <c r="AA257" s="602">
        <f t="shared" si="195"/>
        <v>0</v>
      </c>
      <c r="AB257" s="603" t="str">
        <f t="shared" si="196"/>
        <v>Débil</v>
      </c>
      <c r="AC257" s="604"/>
      <c r="AD257" s="605" t="str">
        <f t="shared" si="197"/>
        <v>Débil</v>
      </c>
      <c r="AE257" s="606" t="str">
        <f t="shared" si="198"/>
        <v>0</v>
      </c>
      <c r="AF257" s="647"/>
      <c r="AG257" s="648"/>
      <c r="AH257" s="653"/>
      <c r="AI257" s="610"/>
      <c r="AJ257" s="611"/>
      <c r="AK257" s="611"/>
      <c r="AL257" s="611"/>
      <c r="AM257" s="610"/>
      <c r="AN257" s="652"/>
      <c r="AO257" s="652"/>
      <c r="AP257" s="613"/>
      <c r="AQ257" s="614"/>
      <c r="AR257" s="614"/>
      <c r="AS257" s="615"/>
    </row>
    <row r="258" spans="2:45" s="67" customFormat="1" ht="30" hidden="1" x14ac:dyDescent="0.25">
      <c r="B258" s="634"/>
      <c r="C258" s="423"/>
      <c r="D258" s="594"/>
      <c r="E258" s="594"/>
      <c r="F258" s="628" t="s">
        <v>1032</v>
      </c>
      <c r="G258" s="628"/>
      <c r="H258" s="628"/>
      <c r="I258" s="628"/>
      <c r="J258" s="628"/>
      <c r="K258" s="628"/>
      <c r="L258" s="664" t="s">
        <v>1144</v>
      </c>
      <c r="M258" s="599"/>
      <c r="N258" s="600" t="b">
        <f t="shared" si="188"/>
        <v>0</v>
      </c>
      <c r="O258" s="601"/>
      <c r="P258" s="600" t="b">
        <f t="shared" si="189"/>
        <v>0</v>
      </c>
      <c r="Q258" s="601"/>
      <c r="R258" s="600" t="b">
        <f t="shared" si="218"/>
        <v>0</v>
      </c>
      <c r="S258" s="601"/>
      <c r="T258" s="600" t="b">
        <f t="shared" si="191"/>
        <v>0</v>
      </c>
      <c r="U258" s="601"/>
      <c r="V258" s="600" t="b">
        <f t="shared" si="192"/>
        <v>0</v>
      </c>
      <c r="W258" s="601"/>
      <c r="X258" s="600" t="b">
        <f t="shared" si="193"/>
        <v>0</v>
      </c>
      <c r="Y258" s="601"/>
      <c r="Z258" s="600" t="b">
        <f t="shared" si="194"/>
        <v>0</v>
      </c>
      <c r="AA258" s="602">
        <f t="shared" si="195"/>
        <v>0</v>
      </c>
      <c r="AB258" s="603" t="str">
        <f t="shared" si="196"/>
        <v>Débil</v>
      </c>
      <c r="AC258" s="604"/>
      <c r="AD258" s="605" t="str">
        <f t="shared" si="197"/>
        <v>Débil</v>
      </c>
      <c r="AE258" s="606" t="str">
        <f t="shared" si="198"/>
        <v>0</v>
      </c>
      <c r="AF258" s="647"/>
      <c r="AG258" s="648"/>
      <c r="AH258" s="653"/>
      <c r="AI258" s="610"/>
      <c r="AJ258" s="611"/>
      <c r="AK258" s="611"/>
      <c r="AL258" s="611"/>
      <c r="AM258" s="610"/>
      <c r="AN258" s="652"/>
      <c r="AO258" s="652"/>
      <c r="AP258" s="613"/>
      <c r="AQ258" s="614"/>
      <c r="AR258" s="614"/>
      <c r="AS258" s="615"/>
    </row>
    <row r="259" spans="2:45" s="67" customFormat="1" ht="38.25" hidden="1" x14ac:dyDescent="0.25">
      <c r="B259" s="634"/>
      <c r="C259" s="423"/>
      <c r="D259" s="594"/>
      <c r="E259" s="594"/>
      <c r="F259" s="700" t="s">
        <v>1253</v>
      </c>
      <c r="G259" s="700" t="s">
        <v>732</v>
      </c>
      <c r="H259" s="700" t="s">
        <v>809</v>
      </c>
      <c r="I259" s="700" t="s">
        <v>810</v>
      </c>
      <c r="J259" s="700" t="s">
        <v>811</v>
      </c>
      <c r="K259" s="700" t="s">
        <v>812</v>
      </c>
      <c r="L259" s="700" t="s">
        <v>813</v>
      </c>
      <c r="M259" s="599" t="s">
        <v>100</v>
      </c>
      <c r="N259" s="600">
        <f t="shared" si="188"/>
        <v>15</v>
      </c>
      <c r="O259" s="601" t="s">
        <v>106</v>
      </c>
      <c r="P259" s="600">
        <f t="shared" si="189"/>
        <v>15</v>
      </c>
      <c r="Q259" s="601" t="s">
        <v>109</v>
      </c>
      <c r="R259" s="600">
        <f t="shared" si="218"/>
        <v>15</v>
      </c>
      <c r="S259" s="601" t="s">
        <v>112</v>
      </c>
      <c r="T259" s="600">
        <f t="shared" si="191"/>
        <v>15</v>
      </c>
      <c r="U259" s="601" t="s">
        <v>116</v>
      </c>
      <c r="V259" s="600">
        <f t="shared" si="192"/>
        <v>15</v>
      </c>
      <c r="W259" s="601" t="s">
        <v>119</v>
      </c>
      <c r="X259" s="600">
        <f t="shared" si="193"/>
        <v>15</v>
      </c>
      <c r="Y259" s="601" t="s">
        <v>122</v>
      </c>
      <c r="Z259" s="600">
        <f t="shared" si="194"/>
        <v>10</v>
      </c>
      <c r="AA259" s="602">
        <f t="shared" si="195"/>
        <v>100</v>
      </c>
      <c r="AB259" s="603" t="str">
        <f t="shared" si="196"/>
        <v>Fuerte</v>
      </c>
      <c r="AC259" s="604" t="s">
        <v>27</v>
      </c>
      <c r="AD259" s="605" t="str">
        <f t="shared" si="197"/>
        <v>Moderado</v>
      </c>
      <c r="AE259" s="606" t="str">
        <f t="shared" si="198"/>
        <v>50</v>
      </c>
      <c r="AF259" s="647"/>
      <c r="AG259" s="648"/>
      <c r="AH259" s="653"/>
      <c r="AI259" s="610"/>
      <c r="AJ259" s="611"/>
      <c r="AK259" s="611"/>
      <c r="AL259" s="611"/>
      <c r="AM259" s="610"/>
      <c r="AN259" s="652"/>
      <c r="AO259" s="652"/>
      <c r="AP259" s="613"/>
      <c r="AQ259" s="614"/>
      <c r="AR259" s="614"/>
      <c r="AS259" s="615"/>
    </row>
    <row r="260" spans="2:45" s="67" customFormat="1" ht="30" hidden="1" x14ac:dyDescent="0.25">
      <c r="B260" s="634"/>
      <c r="C260" s="423"/>
      <c r="D260" s="594"/>
      <c r="E260" s="594"/>
      <c r="F260" s="628" t="s">
        <v>1038</v>
      </c>
      <c r="G260" s="628"/>
      <c r="H260" s="628"/>
      <c r="I260" s="628"/>
      <c r="J260" s="628"/>
      <c r="K260" s="628"/>
      <c r="L260" s="656" t="s">
        <v>1144</v>
      </c>
      <c r="M260" s="599"/>
      <c r="N260" s="600" t="b">
        <f t="shared" si="188"/>
        <v>0</v>
      </c>
      <c r="O260" s="601"/>
      <c r="P260" s="600" t="b">
        <f t="shared" si="189"/>
        <v>0</v>
      </c>
      <c r="Q260" s="601"/>
      <c r="R260" s="600" t="b">
        <f t="shared" si="218"/>
        <v>0</v>
      </c>
      <c r="S260" s="601"/>
      <c r="T260" s="600" t="b">
        <f t="shared" si="191"/>
        <v>0</v>
      </c>
      <c r="U260" s="601"/>
      <c r="V260" s="600" t="b">
        <f t="shared" si="192"/>
        <v>0</v>
      </c>
      <c r="W260" s="601"/>
      <c r="X260" s="600" t="b">
        <f t="shared" si="193"/>
        <v>0</v>
      </c>
      <c r="Y260" s="601"/>
      <c r="Z260" s="600" t="b">
        <f t="shared" si="194"/>
        <v>0</v>
      </c>
      <c r="AA260" s="602">
        <f t="shared" si="195"/>
        <v>0</v>
      </c>
      <c r="AB260" s="603" t="str">
        <f t="shared" si="196"/>
        <v>Débil</v>
      </c>
      <c r="AC260" s="604"/>
      <c r="AD260" s="605" t="str">
        <f t="shared" si="197"/>
        <v>Débil</v>
      </c>
      <c r="AE260" s="606" t="str">
        <f t="shared" si="198"/>
        <v>0</v>
      </c>
      <c r="AF260" s="647"/>
      <c r="AG260" s="648"/>
      <c r="AH260" s="653"/>
      <c r="AI260" s="610"/>
      <c r="AJ260" s="611"/>
      <c r="AK260" s="611"/>
      <c r="AL260" s="611"/>
      <c r="AM260" s="610"/>
      <c r="AN260" s="652"/>
      <c r="AO260" s="652"/>
      <c r="AP260" s="613"/>
      <c r="AQ260" s="614"/>
      <c r="AR260" s="614"/>
      <c r="AS260" s="615"/>
    </row>
    <row r="261" spans="2:45" s="67" customFormat="1" ht="30" hidden="1" x14ac:dyDescent="0.25">
      <c r="B261" s="634"/>
      <c r="C261" s="423"/>
      <c r="D261" s="594"/>
      <c r="E261" s="594"/>
      <c r="F261" s="628" t="s">
        <v>1034</v>
      </c>
      <c r="G261" s="628"/>
      <c r="H261" s="628"/>
      <c r="I261" s="628"/>
      <c r="J261" s="628"/>
      <c r="K261" s="628"/>
      <c r="L261" s="656" t="s">
        <v>1286</v>
      </c>
      <c r="M261" s="599"/>
      <c r="N261" s="600" t="b">
        <f t="shared" si="188"/>
        <v>0</v>
      </c>
      <c r="O261" s="601"/>
      <c r="P261" s="600" t="b">
        <f t="shared" si="189"/>
        <v>0</v>
      </c>
      <c r="Q261" s="601"/>
      <c r="R261" s="600" t="b">
        <f t="shared" si="218"/>
        <v>0</v>
      </c>
      <c r="S261" s="601"/>
      <c r="T261" s="600" t="b">
        <f t="shared" si="191"/>
        <v>0</v>
      </c>
      <c r="U261" s="601"/>
      <c r="V261" s="600" t="b">
        <f t="shared" si="192"/>
        <v>0</v>
      </c>
      <c r="W261" s="601"/>
      <c r="X261" s="600" t="b">
        <f t="shared" si="193"/>
        <v>0</v>
      </c>
      <c r="Y261" s="601"/>
      <c r="Z261" s="600" t="b">
        <f t="shared" si="194"/>
        <v>0</v>
      </c>
      <c r="AA261" s="602">
        <f t="shared" si="195"/>
        <v>0</v>
      </c>
      <c r="AB261" s="603" t="str">
        <f t="shared" si="196"/>
        <v>Débil</v>
      </c>
      <c r="AC261" s="604"/>
      <c r="AD261" s="605" t="str">
        <f t="shared" si="197"/>
        <v>Débil</v>
      </c>
      <c r="AE261" s="606" t="str">
        <f t="shared" si="198"/>
        <v>0</v>
      </c>
      <c r="AF261" s="647"/>
      <c r="AG261" s="648"/>
      <c r="AH261" s="653"/>
      <c r="AI261" s="610"/>
      <c r="AJ261" s="611"/>
      <c r="AK261" s="611"/>
      <c r="AL261" s="611"/>
      <c r="AM261" s="610"/>
      <c r="AN261" s="652"/>
      <c r="AO261" s="652"/>
      <c r="AP261" s="613"/>
      <c r="AQ261" s="614"/>
      <c r="AR261" s="614"/>
      <c r="AS261" s="615"/>
    </row>
    <row r="262" spans="2:45" s="67" customFormat="1" ht="51" hidden="1" x14ac:dyDescent="0.25">
      <c r="B262" s="634"/>
      <c r="C262" s="423"/>
      <c r="D262" s="594"/>
      <c r="E262" s="594"/>
      <c r="F262" s="680" t="s">
        <v>1264</v>
      </c>
      <c r="G262" s="671" t="s">
        <v>1259</v>
      </c>
      <c r="H262" s="703" t="s">
        <v>1260</v>
      </c>
      <c r="I262" s="703" t="s">
        <v>1261</v>
      </c>
      <c r="J262" s="703" t="s">
        <v>1262</v>
      </c>
      <c r="K262" s="703" t="s">
        <v>1263</v>
      </c>
      <c r="L262" s="704" t="s">
        <v>1177</v>
      </c>
      <c r="M262" s="599" t="s">
        <v>100</v>
      </c>
      <c r="N262" s="600">
        <f t="shared" si="188"/>
        <v>15</v>
      </c>
      <c r="O262" s="601" t="s">
        <v>106</v>
      </c>
      <c r="P262" s="600">
        <f t="shared" si="189"/>
        <v>15</v>
      </c>
      <c r="Q262" s="601" t="s">
        <v>109</v>
      </c>
      <c r="R262" s="600">
        <f t="shared" si="218"/>
        <v>15</v>
      </c>
      <c r="S262" s="601" t="s">
        <v>112</v>
      </c>
      <c r="T262" s="600">
        <f t="shared" si="191"/>
        <v>15</v>
      </c>
      <c r="U262" s="601" t="s">
        <v>116</v>
      </c>
      <c r="V262" s="600">
        <f t="shared" si="192"/>
        <v>15</v>
      </c>
      <c r="W262" s="601" t="s">
        <v>119</v>
      </c>
      <c r="X262" s="600">
        <f t="shared" si="193"/>
        <v>15</v>
      </c>
      <c r="Y262" s="601" t="s">
        <v>122</v>
      </c>
      <c r="Z262" s="600">
        <f t="shared" si="194"/>
        <v>10</v>
      </c>
      <c r="AA262" s="602">
        <f t="shared" si="195"/>
        <v>100</v>
      </c>
      <c r="AB262" s="603" t="str">
        <f t="shared" si="196"/>
        <v>Fuerte</v>
      </c>
      <c r="AC262" s="604" t="s">
        <v>97</v>
      </c>
      <c r="AD262" s="605" t="str">
        <f t="shared" si="197"/>
        <v>Fuerte</v>
      </c>
      <c r="AE262" s="606" t="str">
        <f t="shared" si="198"/>
        <v>100</v>
      </c>
      <c r="AF262" s="647"/>
      <c r="AG262" s="648"/>
      <c r="AH262" s="653"/>
      <c r="AI262" s="610"/>
      <c r="AJ262" s="611"/>
      <c r="AK262" s="611"/>
      <c r="AL262" s="611"/>
      <c r="AM262" s="610"/>
      <c r="AN262" s="652"/>
      <c r="AO262" s="652"/>
      <c r="AP262" s="613"/>
      <c r="AQ262" s="614"/>
      <c r="AR262" s="614"/>
      <c r="AS262" s="615"/>
    </row>
    <row r="263" spans="2:45" s="67" customFormat="1" ht="102" hidden="1" x14ac:dyDescent="0.25">
      <c r="B263" s="634"/>
      <c r="C263" s="423"/>
      <c r="D263" s="594"/>
      <c r="E263" s="594"/>
      <c r="F263" s="628" t="s">
        <v>961</v>
      </c>
      <c r="G263" s="700" t="s">
        <v>1270</v>
      </c>
      <c r="H263" s="700" t="s">
        <v>1275</v>
      </c>
      <c r="I263" s="700" t="s">
        <v>1272</v>
      </c>
      <c r="J263" s="628" t="s">
        <v>1276</v>
      </c>
      <c r="K263" s="628" t="s">
        <v>1277</v>
      </c>
      <c r="L263" s="700" t="s">
        <v>1273</v>
      </c>
      <c r="M263" s="599" t="s">
        <v>100</v>
      </c>
      <c r="N263" s="600">
        <f t="shared" si="188"/>
        <v>15</v>
      </c>
      <c r="O263" s="601" t="s">
        <v>106</v>
      </c>
      <c r="P263" s="600">
        <f t="shared" si="189"/>
        <v>15</v>
      </c>
      <c r="Q263" s="601" t="s">
        <v>109</v>
      </c>
      <c r="R263" s="600">
        <f t="shared" si="218"/>
        <v>15</v>
      </c>
      <c r="S263" s="601" t="s">
        <v>113</v>
      </c>
      <c r="T263" s="600">
        <f t="shared" si="191"/>
        <v>10</v>
      </c>
      <c r="U263" s="601" t="s">
        <v>116</v>
      </c>
      <c r="V263" s="600">
        <f t="shared" si="192"/>
        <v>15</v>
      </c>
      <c r="W263" s="601" t="s">
        <v>119</v>
      </c>
      <c r="X263" s="600">
        <f t="shared" si="193"/>
        <v>15</v>
      </c>
      <c r="Y263" s="601" t="s">
        <v>122</v>
      </c>
      <c r="Z263" s="600">
        <f t="shared" si="194"/>
        <v>10</v>
      </c>
      <c r="AA263" s="602">
        <f t="shared" si="195"/>
        <v>95</v>
      </c>
      <c r="AB263" s="603" t="str">
        <f t="shared" si="196"/>
        <v>Moderado</v>
      </c>
      <c r="AC263" s="604" t="s">
        <v>97</v>
      </c>
      <c r="AD263" s="605" t="str">
        <f t="shared" si="197"/>
        <v>Moderado</v>
      </c>
      <c r="AE263" s="606" t="str">
        <f t="shared" si="198"/>
        <v>50</v>
      </c>
      <c r="AF263" s="647"/>
      <c r="AG263" s="648"/>
      <c r="AH263" s="653"/>
      <c r="AI263" s="610"/>
      <c r="AJ263" s="611"/>
      <c r="AK263" s="611"/>
      <c r="AL263" s="611"/>
      <c r="AM263" s="610"/>
      <c r="AN263" s="652"/>
      <c r="AO263" s="652"/>
      <c r="AP263" s="613"/>
      <c r="AQ263" s="614"/>
      <c r="AR263" s="614"/>
      <c r="AS263" s="615"/>
    </row>
    <row r="264" spans="2:45" s="67" customFormat="1" ht="30" hidden="1" x14ac:dyDescent="0.25">
      <c r="B264" s="634"/>
      <c r="C264" s="423"/>
      <c r="D264" s="594"/>
      <c r="E264" s="594"/>
      <c r="F264" s="628" t="s">
        <v>1036</v>
      </c>
      <c r="G264" s="628"/>
      <c r="H264" s="628"/>
      <c r="I264" s="628"/>
      <c r="J264" s="628"/>
      <c r="K264" s="628"/>
      <c r="L264" s="656" t="s">
        <v>1286</v>
      </c>
      <c r="M264" s="599"/>
      <c r="N264" s="600" t="b">
        <f t="shared" si="188"/>
        <v>0</v>
      </c>
      <c r="O264" s="601"/>
      <c r="P264" s="600" t="b">
        <f t="shared" si="189"/>
        <v>0</v>
      </c>
      <c r="Q264" s="601"/>
      <c r="R264" s="600" t="b">
        <f t="shared" si="218"/>
        <v>0</v>
      </c>
      <c r="S264" s="601"/>
      <c r="T264" s="600" t="b">
        <f t="shared" si="191"/>
        <v>0</v>
      </c>
      <c r="U264" s="601"/>
      <c r="V264" s="600" t="b">
        <f t="shared" si="192"/>
        <v>0</v>
      </c>
      <c r="W264" s="601"/>
      <c r="X264" s="600" t="b">
        <f t="shared" si="193"/>
        <v>0</v>
      </c>
      <c r="Y264" s="601"/>
      <c r="Z264" s="600" t="b">
        <f t="shared" si="194"/>
        <v>0</v>
      </c>
      <c r="AA264" s="602">
        <f t="shared" si="195"/>
        <v>0</v>
      </c>
      <c r="AB264" s="603" t="str">
        <f t="shared" si="196"/>
        <v>Débil</v>
      </c>
      <c r="AC264" s="604"/>
      <c r="AD264" s="605" t="str">
        <f t="shared" si="197"/>
        <v>Débil</v>
      </c>
      <c r="AE264" s="606" t="str">
        <f t="shared" si="198"/>
        <v>0</v>
      </c>
      <c r="AF264" s="647"/>
      <c r="AG264" s="648"/>
      <c r="AH264" s="653"/>
      <c r="AI264" s="610"/>
      <c r="AJ264" s="611"/>
      <c r="AK264" s="611"/>
      <c r="AL264" s="611"/>
      <c r="AM264" s="610"/>
      <c r="AN264" s="652"/>
      <c r="AO264" s="652"/>
      <c r="AP264" s="613"/>
      <c r="AQ264" s="614"/>
      <c r="AR264" s="614"/>
      <c r="AS264" s="615"/>
    </row>
    <row r="265" spans="2:45" s="67" customFormat="1" ht="30.75" hidden="1" thickBot="1" x14ac:dyDescent="0.3">
      <c r="B265" s="634"/>
      <c r="C265" s="423"/>
      <c r="D265" s="594"/>
      <c r="E265" s="594"/>
      <c r="F265" s="628" t="s">
        <v>1037</v>
      </c>
      <c r="G265" s="628"/>
      <c r="H265" s="628"/>
      <c r="I265" s="628"/>
      <c r="J265" s="628"/>
      <c r="K265" s="628"/>
      <c r="L265" s="656" t="s">
        <v>1144</v>
      </c>
      <c r="M265" s="599"/>
      <c r="N265" s="600" t="b">
        <f t="shared" si="188"/>
        <v>0</v>
      </c>
      <c r="O265" s="601"/>
      <c r="P265" s="600" t="b">
        <f t="shared" si="189"/>
        <v>0</v>
      </c>
      <c r="Q265" s="601"/>
      <c r="R265" s="600" t="b">
        <f t="shared" si="218"/>
        <v>0</v>
      </c>
      <c r="S265" s="601"/>
      <c r="T265" s="600" t="b">
        <f t="shared" si="191"/>
        <v>0</v>
      </c>
      <c r="U265" s="601"/>
      <c r="V265" s="600" t="b">
        <f t="shared" si="192"/>
        <v>0</v>
      </c>
      <c r="W265" s="601"/>
      <c r="X265" s="600" t="b">
        <f t="shared" si="193"/>
        <v>0</v>
      </c>
      <c r="Y265" s="601"/>
      <c r="Z265" s="600" t="b">
        <f t="shared" si="194"/>
        <v>0</v>
      </c>
      <c r="AA265" s="602">
        <f t="shared" si="195"/>
        <v>0</v>
      </c>
      <c r="AB265" s="603" t="str">
        <f t="shared" si="196"/>
        <v>Débil</v>
      </c>
      <c r="AC265" s="604"/>
      <c r="AD265" s="605" t="str">
        <f t="shared" si="197"/>
        <v>Débil</v>
      </c>
      <c r="AE265" s="606" t="str">
        <f t="shared" si="198"/>
        <v>0</v>
      </c>
      <c r="AF265" s="647"/>
      <c r="AG265" s="648"/>
      <c r="AH265" s="653"/>
      <c r="AI265" s="610"/>
      <c r="AJ265" s="611"/>
      <c r="AK265" s="611"/>
      <c r="AL265" s="611"/>
      <c r="AM265" s="610"/>
      <c r="AN265" s="652"/>
      <c r="AO265" s="652"/>
      <c r="AP265" s="613"/>
      <c r="AQ265" s="614"/>
      <c r="AR265" s="614"/>
      <c r="AS265" s="615"/>
    </row>
    <row r="266" spans="2:45" s="67" customFormat="1" ht="30" hidden="1" x14ac:dyDescent="0.25">
      <c r="B266" s="634"/>
      <c r="C266" s="423"/>
      <c r="D266" s="594" t="str">
        <f>'3-IDENTIFICACIÓN DEL RIESGO'!G86</f>
        <v>Posibilidad de ocurrencia de prevaricato en la adquisición de predios para comunidades étnicas con avaluos mal prácticados, o no aptos para beneficio de terceros.</v>
      </c>
      <c r="E266" s="594"/>
      <c r="F266" s="628" t="s">
        <v>1059</v>
      </c>
      <c r="G266" s="503" t="s">
        <v>1047</v>
      </c>
      <c r="H266" s="628" t="s">
        <v>1048</v>
      </c>
      <c r="I266" s="628" t="s">
        <v>1049</v>
      </c>
      <c r="J266" s="628" t="s">
        <v>1050</v>
      </c>
      <c r="K266" s="628" t="s">
        <v>1051</v>
      </c>
      <c r="L266" s="628" t="s">
        <v>1052</v>
      </c>
      <c r="M266" s="599" t="s">
        <v>100</v>
      </c>
      <c r="N266" s="600">
        <f t="shared" si="188"/>
        <v>15</v>
      </c>
      <c r="O266" s="601" t="s">
        <v>106</v>
      </c>
      <c r="P266" s="600">
        <f t="shared" si="189"/>
        <v>15</v>
      </c>
      <c r="Q266" s="601" t="s">
        <v>109</v>
      </c>
      <c r="R266" s="600">
        <f t="shared" si="190"/>
        <v>15</v>
      </c>
      <c r="S266" s="601" t="s">
        <v>112</v>
      </c>
      <c r="T266" s="600">
        <f t="shared" si="191"/>
        <v>15</v>
      </c>
      <c r="U266" s="601" t="s">
        <v>116</v>
      </c>
      <c r="V266" s="600">
        <f t="shared" si="192"/>
        <v>15</v>
      </c>
      <c r="W266" s="601" t="s">
        <v>119</v>
      </c>
      <c r="X266" s="600">
        <f t="shared" si="193"/>
        <v>15</v>
      </c>
      <c r="Y266" s="601" t="s">
        <v>122</v>
      </c>
      <c r="Z266" s="600">
        <f t="shared" si="194"/>
        <v>10</v>
      </c>
      <c r="AA266" s="602">
        <f t="shared" si="195"/>
        <v>100</v>
      </c>
      <c r="AB266" s="603" t="str">
        <f t="shared" si="196"/>
        <v>Fuerte</v>
      </c>
      <c r="AC266" s="604" t="s">
        <v>97</v>
      </c>
      <c r="AD266" s="605" t="str">
        <f t="shared" si="197"/>
        <v>Fuerte</v>
      </c>
      <c r="AE266" s="606" t="str">
        <f t="shared" si="198"/>
        <v>100</v>
      </c>
      <c r="AF266" s="607">
        <v>2</v>
      </c>
      <c r="AG266" s="608">
        <f>(AE266+AE267)/AF266</f>
        <v>100</v>
      </c>
      <c r="AH266" s="609" t="str">
        <f t="shared" ref="AH266" si="225">IF(AG266&lt;50,"Débil",IF(AG266&lt;=99,"Moderado",IF(AG266=100,"Fuerte",IF(AG266="","ERROR"))))</f>
        <v>Fuerte</v>
      </c>
      <c r="AI266" s="610" t="s">
        <v>144</v>
      </c>
      <c r="AJ266" s="611">
        <f t="shared" ref="AJ266" si="226">IF(AH266="Débil",0,IF(AND(AH266="Moderado",AI266="Directamente"),1,IF(AND(AH266="Moderado",AI266="No disminuye"),0,IF(AND(AH266="Fuerte",AI266="Directamente"),2,IF(AND(AH266="Fuerte",AI266="No disminuye"),0)))))</f>
        <v>2</v>
      </c>
      <c r="AK266" s="611">
        <f>('4-VALORACIÓN DEL RIESGO'!H48-AJ266)</f>
        <v>-1</v>
      </c>
      <c r="AL266" s="611" t="str">
        <f t="shared" ref="AL266" si="227">IF(AK266=5,"Casi Seguro",IF(AK266=4,"Probable",IF(AK266=3,"Posible",IF(AK266=2,"Improbable",IF(AK266=1,"Rara Vez",IF(AK266=0,"Rara Vez",IF(AK266&lt;0,"Rara Vez")))))))</f>
        <v>Rara Vez</v>
      </c>
      <c r="AM266" s="610" t="s">
        <v>144</v>
      </c>
      <c r="AN266" s="612">
        <f t="shared" ref="AN266" si="228">IF(AH266="Débil",0,IF(AND(AH266="Moderado",AM266="Directamente"),1,IF(AND(AH266="Moderado",AM266="Indirectamente"),0,IF(AND(AH266="Moderado",AM266="No disminuye"),0,IF(AND(AH266="Fuerte",AM266="Directamente"),2,IF(AND(AH266="Fuerte",AM266="Indirectamente"),1,IF(AND(AH266="Fuerte",AM266="No disminuye"),0)))))))</f>
        <v>2</v>
      </c>
      <c r="AO266" s="612">
        <f>('4-VALORACIÓN DEL RIESGO'!AD48-AN266)</f>
        <v>3</v>
      </c>
      <c r="AP266" s="613" t="str">
        <f t="shared" ref="AP266" si="229">IF(AO266=5,"Catastrófico",IF(AO266=4,"Mayor",IF(AO266=3,"Moderado",IF(AO266=2,"Moderado",IF(AO266=1,"Moderado")))))</f>
        <v>Moderado</v>
      </c>
      <c r="AQ266" s="614" t="str">
        <f t="shared" ref="AQ266" si="230">IF(OR(AND(AP266="Moderado",AL266="Rara Vez"),AND(AP266="Moderado",AL266="Improbable")),"Moderado",IF(OR(AND(AP266="Mayor",AL266="Improbable"),AND(AP266="Mayor",AL266="Rara Vez"),AND(AP266="Moderado",AL266="Probable"),AND(AP266="Moderado",AL266="Posible")),"Alto",IF(OR(AND(AP266="Moderado",AL266="Casi Seguro"),AND(AP266="Mayor",AL266="Posible"),AND(AP266="Mayor",AL266="Probable"),AND(AP266="Mayor",AL266="Casi Seguro")),"Extremo",IF(AP266="Catastrófico","Extremo"))))</f>
        <v>Moderado</v>
      </c>
      <c r="AR266" s="614"/>
      <c r="AS266" s="615" t="s">
        <v>452</v>
      </c>
    </row>
    <row r="267" spans="2:45" s="67" customFormat="1" ht="39" hidden="1" thickBot="1" x14ac:dyDescent="0.3">
      <c r="B267" s="634"/>
      <c r="C267" s="423"/>
      <c r="D267" s="594"/>
      <c r="E267" s="594"/>
      <c r="F267" s="628" t="s">
        <v>1059</v>
      </c>
      <c r="G267" s="628" t="s">
        <v>1053</v>
      </c>
      <c r="H267" s="628" t="s">
        <v>1054</v>
      </c>
      <c r="I267" s="628" t="s">
        <v>1055</v>
      </c>
      <c r="J267" s="628" t="s">
        <v>1056</v>
      </c>
      <c r="K267" s="628" t="s">
        <v>1057</v>
      </c>
      <c r="L267" s="628" t="s">
        <v>1058</v>
      </c>
      <c r="M267" s="599" t="s">
        <v>100</v>
      </c>
      <c r="N267" s="600">
        <f t="shared" si="188"/>
        <v>15</v>
      </c>
      <c r="O267" s="601" t="s">
        <v>106</v>
      </c>
      <c r="P267" s="600">
        <f t="shared" si="189"/>
        <v>15</v>
      </c>
      <c r="Q267" s="601" t="s">
        <v>109</v>
      </c>
      <c r="R267" s="600">
        <f t="shared" si="190"/>
        <v>15</v>
      </c>
      <c r="S267" s="601" t="s">
        <v>112</v>
      </c>
      <c r="T267" s="600">
        <f t="shared" si="191"/>
        <v>15</v>
      </c>
      <c r="U267" s="601" t="s">
        <v>116</v>
      </c>
      <c r="V267" s="600">
        <f t="shared" si="192"/>
        <v>15</v>
      </c>
      <c r="W267" s="601" t="s">
        <v>119</v>
      </c>
      <c r="X267" s="600">
        <f t="shared" si="193"/>
        <v>15</v>
      </c>
      <c r="Y267" s="601" t="s">
        <v>122</v>
      </c>
      <c r="Z267" s="600">
        <f t="shared" si="194"/>
        <v>10</v>
      </c>
      <c r="AA267" s="602">
        <f t="shared" si="195"/>
        <v>100</v>
      </c>
      <c r="AB267" s="603" t="str">
        <f t="shared" si="196"/>
        <v>Fuerte</v>
      </c>
      <c r="AC267" s="604" t="s">
        <v>97</v>
      </c>
      <c r="AD267" s="605" t="str">
        <f t="shared" si="197"/>
        <v>Fuerte</v>
      </c>
      <c r="AE267" s="606" t="str">
        <f t="shared" si="198"/>
        <v>100</v>
      </c>
      <c r="AF267" s="620"/>
      <c r="AG267" s="621"/>
      <c r="AH267" s="622"/>
      <c r="AI267" s="610"/>
      <c r="AJ267" s="611"/>
      <c r="AK267" s="611"/>
      <c r="AL267" s="611"/>
      <c r="AM267" s="610"/>
      <c r="AN267" s="623"/>
      <c r="AO267" s="623"/>
      <c r="AP267" s="613"/>
      <c r="AQ267" s="614"/>
      <c r="AR267" s="614"/>
      <c r="AS267" s="615"/>
    </row>
    <row r="268" spans="2:45" s="67" customFormat="1" ht="54" hidden="1" x14ac:dyDescent="0.25">
      <c r="B268" s="473" t="str">
        <f>'3-IDENTIFICACIÓN DEL RIESGO'!B90</f>
        <v>Administración de Tierras.</v>
      </c>
      <c r="C268" s="474" t="str">
        <f>'3-IDENTIFICACIÓN DEL RIESGO'!E90</f>
        <v>1. Dirección de Acceso a Tierras.
2. Subdirección de Administración de Tierras de la Nación.
3. Dirección de Asuntos Étnicos.
4. Subdirección de Asuntos Étnicos.
5. UGT's.</v>
      </c>
      <c r="D268" s="594" t="str">
        <f>'3-IDENTIFICACIÓN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E268" s="594"/>
      <c r="F268" s="691" t="s">
        <v>1094</v>
      </c>
      <c r="G268" s="691" t="s">
        <v>753</v>
      </c>
      <c r="H268" s="691" t="s">
        <v>1079</v>
      </c>
      <c r="I268" s="691" t="s">
        <v>1080</v>
      </c>
      <c r="J268" s="691" t="s">
        <v>1081</v>
      </c>
      <c r="K268" s="691" t="s">
        <v>1082</v>
      </c>
      <c r="L268" s="691" t="s">
        <v>1083</v>
      </c>
      <c r="M268" s="599" t="s">
        <v>100</v>
      </c>
      <c r="N268" s="600">
        <f t="shared" si="188"/>
        <v>15</v>
      </c>
      <c r="O268" s="601" t="s">
        <v>106</v>
      </c>
      <c r="P268" s="600">
        <f t="shared" si="189"/>
        <v>15</v>
      </c>
      <c r="Q268" s="601" t="s">
        <v>109</v>
      </c>
      <c r="R268" s="600">
        <f t="shared" si="190"/>
        <v>15</v>
      </c>
      <c r="S268" s="601" t="s">
        <v>112</v>
      </c>
      <c r="T268" s="600">
        <f t="shared" si="191"/>
        <v>15</v>
      </c>
      <c r="U268" s="601" t="s">
        <v>116</v>
      </c>
      <c r="V268" s="600">
        <f t="shared" si="192"/>
        <v>15</v>
      </c>
      <c r="W268" s="601" t="s">
        <v>119</v>
      </c>
      <c r="X268" s="600">
        <f t="shared" si="193"/>
        <v>15</v>
      </c>
      <c r="Y268" s="601" t="s">
        <v>122</v>
      </c>
      <c r="Z268" s="600">
        <f t="shared" si="194"/>
        <v>10</v>
      </c>
      <c r="AA268" s="602">
        <f t="shared" si="195"/>
        <v>100</v>
      </c>
      <c r="AB268" s="603" t="str">
        <f t="shared" si="196"/>
        <v>Fuerte</v>
      </c>
      <c r="AC268" s="604" t="s">
        <v>97</v>
      </c>
      <c r="AD268" s="605" t="str">
        <f t="shared" si="197"/>
        <v>Fuerte</v>
      </c>
      <c r="AE268" s="606" t="str">
        <f t="shared" si="198"/>
        <v>100</v>
      </c>
      <c r="AF268" s="607">
        <v>2</v>
      </c>
      <c r="AG268" s="608">
        <f t="shared" ref="AG268" si="231">(AE268+AE269)/AF268</f>
        <v>100</v>
      </c>
      <c r="AH268" s="609" t="str">
        <f t="shared" ref="AH268" si="232">IF(AG268&lt;50,"Débil",IF(AG268&lt;=99,"Moderado",IF(AG268=100,"Fuerte",IF(AG268="","ERROR"))))</f>
        <v>Fuerte</v>
      </c>
      <c r="AI268" s="610" t="s">
        <v>144</v>
      </c>
      <c r="AJ268" s="611">
        <f t="shared" ref="AJ268" si="233">IF(AH268="Débil",0,IF(AND(AH268="Moderado",AI268="Directamente"),1,IF(AND(AH268="Moderado",AI268="No disminuye"),0,IF(AND(AH268="Fuerte",AI268="Directamente"),2,IF(AND(AH268="Fuerte",AI268="No disminuye"),0)))))</f>
        <v>2</v>
      </c>
      <c r="AK268" s="611">
        <f>('4-VALORACIÓN DEL RIESGO'!H50-AJ268)</f>
        <v>1</v>
      </c>
      <c r="AL268" s="611" t="str">
        <f t="shared" ref="AL268" si="234">IF(AK268=5,"Casi Seguro",IF(AK268=4,"Probable",IF(AK268=3,"Posible",IF(AK268=2,"Improbable",IF(AK268=1,"Rara Vez",IF(AK268=0,"Rara Vez",IF(AK268&lt;0,"Rara Vez")))))))</f>
        <v>Rara Vez</v>
      </c>
      <c r="AM268" s="610" t="s">
        <v>144</v>
      </c>
      <c r="AN268" s="612">
        <f t="shared" ref="AN268" si="235">IF(AH268="Débil",0,IF(AND(AH268="Moderado",AM268="Directamente"),1,IF(AND(AH268="Moderado",AM268="Indirectamente"),0,IF(AND(AH268="Moderado",AM268="No disminuye"),0,IF(AND(AH268="Fuerte",AM268="Directamente"),2,IF(AND(AH268="Fuerte",AM268="Indirectamente"),1,IF(AND(AH268="Fuerte",AM268="No disminuye"),0)))))))</f>
        <v>2</v>
      </c>
      <c r="AO268" s="612">
        <f>('4-VALORACIÓN DEL RIESGO'!AD50-AN268)</f>
        <v>3</v>
      </c>
      <c r="AP268" s="613" t="str">
        <f t="shared" ref="AP268" si="236">IF(AO268=5,"Catastrófico",IF(AO268=4,"Mayor",IF(AO268=3,"Moderado",IF(AO268=2,"Moderado",IF(AO268=1,"Moderado")))))</f>
        <v>Moderado</v>
      </c>
      <c r="AQ268" s="614" t="str">
        <f t="shared" ref="AQ268" si="237">IF(OR(AND(AP268="Moderado",AL268="Rara Vez"),AND(AP268="Moderado",AL268="Improbable")),"Moderado",IF(OR(AND(AP268="Mayor",AL268="Improbable"),AND(AP268="Mayor",AL268="Rara Vez"),AND(AP268="Moderado",AL268="Probable"),AND(AP268="Moderado",AL268="Posible")),"Alto",IF(OR(AND(AP268="Moderado",AL268="Casi Seguro"),AND(AP268="Mayor",AL268="Posible"),AND(AP268="Mayor",AL268="Probable"),AND(AP268="Mayor",AL268="Casi Seguro")),"Extremo",IF(AP268="Catastrófico","Extremo"))))</f>
        <v>Moderado</v>
      </c>
      <c r="AR268" s="614"/>
      <c r="AS268" s="615" t="s">
        <v>452</v>
      </c>
    </row>
    <row r="269" spans="2:45" s="67" customFormat="1" ht="41.25" hidden="1" thickBot="1" x14ac:dyDescent="0.3">
      <c r="B269" s="473"/>
      <c r="C269" s="474"/>
      <c r="D269" s="594"/>
      <c r="E269" s="594"/>
      <c r="F269" s="691" t="s">
        <v>1094</v>
      </c>
      <c r="G269" s="691" t="s">
        <v>459</v>
      </c>
      <c r="H269" s="691" t="s">
        <v>1084</v>
      </c>
      <c r="I269" s="691" t="s">
        <v>1085</v>
      </c>
      <c r="J269" s="691" t="s">
        <v>1086</v>
      </c>
      <c r="K269" s="691" t="s">
        <v>1087</v>
      </c>
      <c r="L269" s="691" t="s">
        <v>1088</v>
      </c>
      <c r="M269" s="599" t="s">
        <v>100</v>
      </c>
      <c r="N269" s="600">
        <f t="shared" si="188"/>
        <v>15</v>
      </c>
      <c r="O269" s="601" t="s">
        <v>106</v>
      </c>
      <c r="P269" s="600">
        <f t="shared" si="189"/>
        <v>15</v>
      </c>
      <c r="Q269" s="601" t="s">
        <v>109</v>
      </c>
      <c r="R269" s="600">
        <f t="shared" si="190"/>
        <v>15</v>
      </c>
      <c r="S269" s="601" t="s">
        <v>112</v>
      </c>
      <c r="T269" s="600">
        <f t="shared" si="191"/>
        <v>15</v>
      </c>
      <c r="U269" s="601" t="s">
        <v>116</v>
      </c>
      <c r="V269" s="600">
        <f t="shared" si="192"/>
        <v>15</v>
      </c>
      <c r="W269" s="601" t="s">
        <v>119</v>
      </c>
      <c r="X269" s="600">
        <f t="shared" si="193"/>
        <v>15</v>
      </c>
      <c r="Y269" s="601" t="s">
        <v>122</v>
      </c>
      <c r="Z269" s="600">
        <f t="shared" si="194"/>
        <v>10</v>
      </c>
      <c r="AA269" s="602">
        <f t="shared" si="195"/>
        <v>100</v>
      </c>
      <c r="AB269" s="603" t="str">
        <f t="shared" si="196"/>
        <v>Fuerte</v>
      </c>
      <c r="AC269" s="604" t="s">
        <v>97</v>
      </c>
      <c r="AD269" s="605" t="str">
        <f t="shared" si="197"/>
        <v>Fuerte</v>
      </c>
      <c r="AE269" s="606" t="str">
        <f t="shared" si="198"/>
        <v>100</v>
      </c>
      <c r="AF269" s="620"/>
      <c r="AG269" s="621"/>
      <c r="AH269" s="622"/>
      <c r="AI269" s="610"/>
      <c r="AJ269" s="611"/>
      <c r="AK269" s="611"/>
      <c r="AL269" s="611"/>
      <c r="AM269" s="610"/>
      <c r="AN269" s="623"/>
      <c r="AO269" s="623"/>
      <c r="AP269" s="613"/>
      <c r="AQ269" s="614"/>
      <c r="AR269" s="614"/>
      <c r="AS269" s="615"/>
    </row>
    <row r="270" spans="2:45" s="67" customFormat="1" ht="54" hidden="1" x14ac:dyDescent="0.25">
      <c r="B270" s="473"/>
      <c r="C270" s="474"/>
      <c r="D270" s="594" t="str">
        <f>'3-IDENTIFICACIÓN DEL RIESGO'!G92</f>
        <v>Posibilidad de presentarse cohecho, concusión y/o prevaricato,  en las actuaciones de algún profesional de la Subdirección de Administración de Tierras de la Nación, sobre adjudicación de baldíos a Entidades de Derecho Público</v>
      </c>
      <c r="E270" s="594"/>
      <c r="F270" s="691" t="s">
        <v>1094</v>
      </c>
      <c r="G270" s="691" t="s">
        <v>469</v>
      </c>
      <c r="H270" s="691" t="s">
        <v>1089</v>
      </c>
      <c r="I270" s="691" t="s">
        <v>929</v>
      </c>
      <c r="J270" s="691" t="s">
        <v>930</v>
      </c>
      <c r="K270" s="691" t="s">
        <v>1090</v>
      </c>
      <c r="L270" s="691" t="s">
        <v>1091</v>
      </c>
      <c r="M270" s="599" t="s">
        <v>100</v>
      </c>
      <c r="N270" s="600">
        <f t="shared" si="188"/>
        <v>15</v>
      </c>
      <c r="O270" s="601" t="s">
        <v>106</v>
      </c>
      <c r="P270" s="600">
        <f t="shared" si="189"/>
        <v>15</v>
      </c>
      <c r="Q270" s="601" t="s">
        <v>109</v>
      </c>
      <c r="R270" s="600">
        <f t="shared" si="190"/>
        <v>15</v>
      </c>
      <c r="S270" s="601" t="s">
        <v>112</v>
      </c>
      <c r="T270" s="600">
        <f t="shared" si="191"/>
        <v>15</v>
      </c>
      <c r="U270" s="601" t="s">
        <v>116</v>
      </c>
      <c r="V270" s="600">
        <f t="shared" si="192"/>
        <v>15</v>
      </c>
      <c r="W270" s="601" t="s">
        <v>119</v>
      </c>
      <c r="X270" s="600">
        <f t="shared" si="193"/>
        <v>15</v>
      </c>
      <c r="Y270" s="601" t="s">
        <v>122</v>
      </c>
      <c r="Z270" s="600">
        <f t="shared" si="194"/>
        <v>10</v>
      </c>
      <c r="AA270" s="602">
        <f t="shared" si="195"/>
        <v>100</v>
      </c>
      <c r="AB270" s="603" t="str">
        <f t="shared" si="196"/>
        <v>Fuerte</v>
      </c>
      <c r="AC270" s="604" t="s">
        <v>97</v>
      </c>
      <c r="AD270" s="605" t="str">
        <f t="shared" si="197"/>
        <v>Fuerte</v>
      </c>
      <c r="AE270" s="606" t="str">
        <f t="shared" si="198"/>
        <v>100</v>
      </c>
      <c r="AF270" s="607">
        <v>2</v>
      </c>
      <c r="AG270" s="608">
        <f t="shared" ref="AG270" si="238">(AE270+AE271)/AF270</f>
        <v>100</v>
      </c>
      <c r="AH270" s="609" t="str">
        <f t="shared" ref="AH270" si="239">IF(AG270&lt;50,"Débil",IF(AG270&lt;=99,"Moderado",IF(AG270=100,"Fuerte",IF(AG270="","ERROR"))))</f>
        <v>Fuerte</v>
      </c>
      <c r="AI270" s="610" t="s">
        <v>144</v>
      </c>
      <c r="AJ270" s="611">
        <f t="shared" ref="AJ270" si="240">IF(AH270="Débil",0,IF(AND(AH270="Moderado",AI270="Directamente"),1,IF(AND(AH270="Moderado",AI270="No disminuye"),0,IF(AND(AH270="Fuerte",AI270="Directamente"),2,IF(AND(AH270="Fuerte",AI270="No disminuye"),0)))))</f>
        <v>2</v>
      </c>
      <c r="AK270" s="611">
        <f>('4-VALORACIÓN DEL RIESGO'!H51-AJ270)</f>
        <v>1</v>
      </c>
      <c r="AL270" s="611" t="str">
        <f t="shared" ref="AL270" si="241">IF(AK270=5,"Casi Seguro",IF(AK270=4,"Probable",IF(AK270=3,"Posible",IF(AK270=2,"Improbable",IF(AK270=1,"Rara Vez",IF(AK270=0,"Rara Vez",IF(AK270&lt;0,"Rara Vez")))))))</f>
        <v>Rara Vez</v>
      </c>
      <c r="AM270" s="610" t="s">
        <v>144</v>
      </c>
      <c r="AN270" s="612">
        <f t="shared" ref="AN270" si="242">IF(AH270="Débil",0,IF(AND(AH270="Moderado",AM270="Directamente"),1,IF(AND(AH270="Moderado",AM270="Indirectamente"),0,IF(AND(AH270="Moderado",AM270="No disminuye"),0,IF(AND(AH270="Fuerte",AM270="Directamente"),2,IF(AND(AH270="Fuerte",AM270="Indirectamente"),1,IF(AND(AH270="Fuerte",AM270="No disminuye"),0)))))))</f>
        <v>2</v>
      </c>
      <c r="AO270" s="612">
        <f>('4-VALORACIÓN DEL RIESGO'!AD51-AN270)</f>
        <v>3</v>
      </c>
      <c r="AP270" s="613" t="str">
        <f t="shared" ref="AP270" si="243">IF(AO270=5,"Catastrófico",IF(AO270=4,"Mayor",IF(AO270=3,"Moderado",IF(AO270=2,"Moderado",IF(AO270=1,"Moderado")))))</f>
        <v>Moderado</v>
      </c>
      <c r="AQ270" s="614" t="str">
        <f t="shared" ref="AQ270" si="244">IF(OR(AND(AP270="Moderado",AL270="Rara Vez"),AND(AP270="Moderado",AL270="Improbable")),"Moderado",IF(OR(AND(AP270="Mayor",AL270="Improbable"),AND(AP270="Mayor",AL270="Rara Vez"),AND(AP270="Moderado",AL270="Probable"),AND(AP270="Moderado",AL270="Posible")),"Alto",IF(OR(AND(AP270="Moderado",AL270="Casi Seguro"),AND(AP270="Mayor",AL270="Posible"),AND(AP270="Mayor",AL270="Probable"),AND(AP270="Mayor",AL270="Casi Seguro")),"Extremo",IF(AP270="Catastrófico","Extremo"))))</f>
        <v>Moderado</v>
      </c>
      <c r="AR270" s="614"/>
      <c r="AS270" s="615" t="s">
        <v>452</v>
      </c>
    </row>
    <row r="271" spans="2:45" s="67" customFormat="1" ht="41.25" hidden="1" thickBot="1" x14ac:dyDescent="0.3">
      <c r="B271" s="473"/>
      <c r="C271" s="474"/>
      <c r="D271" s="594"/>
      <c r="E271" s="594"/>
      <c r="F271" s="691" t="s">
        <v>1094</v>
      </c>
      <c r="G271" s="691" t="s">
        <v>469</v>
      </c>
      <c r="H271" s="691" t="s">
        <v>1092</v>
      </c>
      <c r="I271" s="691" t="s">
        <v>934</v>
      </c>
      <c r="J271" s="691" t="s">
        <v>935</v>
      </c>
      <c r="K271" s="691" t="s">
        <v>936</v>
      </c>
      <c r="L271" s="691" t="s">
        <v>1093</v>
      </c>
      <c r="M271" s="599" t="s">
        <v>100</v>
      </c>
      <c r="N271" s="600">
        <f t="shared" si="188"/>
        <v>15</v>
      </c>
      <c r="O271" s="601" t="s">
        <v>106</v>
      </c>
      <c r="P271" s="600">
        <f t="shared" si="189"/>
        <v>15</v>
      </c>
      <c r="Q271" s="601" t="s">
        <v>109</v>
      </c>
      <c r="R271" s="600">
        <f t="shared" si="190"/>
        <v>15</v>
      </c>
      <c r="S271" s="601" t="s">
        <v>112</v>
      </c>
      <c r="T271" s="600">
        <f t="shared" si="191"/>
        <v>15</v>
      </c>
      <c r="U271" s="601" t="s">
        <v>116</v>
      </c>
      <c r="V271" s="600">
        <f t="shared" si="192"/>
        <v>15</v>
      </c>
      <c r="W271" s="601" t="s">
        <v>119</v>
      </c>
      <c r="X271" s="600">
        <f t="shared" si="193"/>
        <v>15</v>
      </c>
      <c r="Y271" s="601" t="s">
        <v>122</v>
      </c>
      <c r="Z271" s="600">
        <f t="shared" si="194"/>
        <v>10</v>
      </c>
      <c r="AA271" s="602">
        <f t="shared" si="195"/>
        <v>100</v>
      </c>
      <c r="AB271" s="603" t="str">
        <f t="shared" si="196"/>
        <v>Fuerte</v>
      </c>
      <c r="AC271" s="604" t="s">
        <v>97</v>
      </c>
      <c r="AD271" s="605" t="str">
        <f t="shared" si="197"/>
        <v>Fuerte</v>
      </c>
      <c r="AE271" s="606" t="str">
        <f t="shared" si="198"/>
        <v>100</v>
      </c>
      <c r="AF271" s="620"/>
      <c r="AG271" s="621"/>
      <c r="AH271" s="622"/>
      <c r="AI271" s="610"/>
      <c r="AJ271" s="611"/>
      <c r="AK271" s="611"/>
      <c r="AL271" s="611"/>
      <c r="AM271" s="610"/>
      <c r="AN271" s="623"/>
      <c r="AO271" s="623"/>
      <c r="AP271" s="613"/>
      <c r="AQ271" s="614"/>
      <c r="AR271" s="614"/>
      <c r="AS271" s="615"/>
    </row>
    <row r="272" spans="2:45" s="67" customFormat="1" ht="30" hidden="1" x14ac:dyDescent="0.25">
      <c r="B272" s="473"/>
      <c r="C272" s="474"/>
      <c r="D272" s="594" t="str">
        <f>'3-IDENTIFICACIÓN DEL RIESGO'!G94</f>
        <v>Posibilidad de ocurrencia de hechos de concusión o cohecho en la gestión de los trámites administrativos de caducidad administrativa y condición resolutoria realizados por las UGT .</v>
      </c>
      <c r="E272" s="594"/>
      <c r="F272" s="691" t="s">
        <v>1012</v>
      </c>
      <c r="G272" s="628"/>
      <c r="H272" s="628"/>
      <c r="I272" s="628"/>
      <c r="J272" s="628"/>
      <c r="K272" s="628"/>
      <c r="L272" s="656" t="s">
        <v>1286</v>
      </c>
      <c r="M272" s="599"/>
      <c r="N272" s="600" t="b">
        <f t="shared" si="188"/>
        <v>0</v>
      </c>
      <c r="O272" s="601"/>
      <c r="P272" s="600" t="b">
        <f t="shared" si="189"/>
        <v>0</v>
      </c>
      <c r="Q272" s="601"/>
      <c r="R272" s="600" t="b">
        <f t="shared" si="190"/>
        <v>0</v>
      </c>
      <c r="S272" s="601"/>
      <c r="T272" s="600" t="b">
        <f t="shared" si="191"/>
        <v>0</v>
      </c>
      <c r="U272" s="601"/>
      <c r="V272" s="600" t="b">
        <f t="shared" si="192"/>
        <v>0</v>
      </c>
      <c r="W272" s="601"/>
      <c r="X272" s="600" t="b">
        <f t="shared" si="193"/>
        <v>0</v>
      </c>
      <c r="Y272" s="601"/>
      <c r="Z272" s="600" t="b">
        <f t="shared" si="194"/>
        <v>0</v>
      </c>
      <c r="AA272" s="602">
        <f t="shared" si="195"/>
        <v>0</v>
      </c>
      <c r="AB272" s="603" t="str">
        <f t="shared" si="196"/>
        <v>Débil</v>
      </c>
      <c r="AC272" s="604"/>
      <c r="AD272" s="605" t="str">
        <f t="shared" si="197"/>
        <v>Débil</v>
      </c>
      <c r="AE272" s="606" t="str">
        <f t="shared" si="198"/>
        <v>0</v>
      </c>
      <c r="AF272" s="607">
        <v>10</v>
      </c>
      <c r="AG272" s="608">
        <f>(AE272+AE273+AE274+AE275+AE276+AE277+AE278+AE279+AE280+AE281+AE282+AE283+AE284+AE285+AE287+AE288+AE289+AE290+AE291+AE292+AE293+AE294+AE295+AE296+AE297+AE298+AE299+AE300+AE301+AE302+AE303+AE304+AE305+AE306)/AF272</f>
        <v>65</v>
      </c>
      <c r="AH272" s="609" t="str">
        <f t="shared" ref="AH272" si="245">IF(AG272&lt;50,"Débil",IF(AG272&lt;=99,"Moderado",IF(AG272=100,"Fuerte",IF(AG272="","ERROR"))))</f>
        <v>Moderado</v>
      </c>
      <c r="AI272" s="610"/>
      <c r="AJ272" s="611" t="b">
        <f t="shared" ref="AJ272" si="246">IF(AH272="Débil",0,IF(AND(AH272="Moderado",AI272="Directamente"),1,IF(AND(AH272="Moderado",AI272="No disminuye"),0,IF(AND(AH272="Fuerte",AI272="Directamente"),2,IF(AND(AH272="Fuerte",AI272="No disminuye"),0)))))</f>
        <v>0</v>
      </c>
      <c r="AK272" s="611">
        <f>('4-VALORACIÓN DEL RIESGO'!H52-AJ272)</f>
        <v>3</v>
      </c>
      <c r="AL272" s="611" t="str">
        <f t="shared" ref="AL272" si="247">IF(AK272=5,"Casi Seguro",IF(AK272=4,"Probable",IF(AK272=3,"Posible",IF(AK272=2,"Improbable",IF(AK272=1,"Rara Vez",IF(AK272=0,"Rara Vez",IF(AK272&lt;0,"Rara Vez")))))))</f>
        <v>Posible</v>
      </c>
      <c r="AM272" s="610"/>
      <c r="AN272" s="612" t="b">
        <f t="shared" ref="AN272" si="248">IF(AH272="Débil",0,IF(AND(AH272="Moderado",AM272="Directamente"),1,IF(AND(AH272="Moderado",AM272="Indirectamente"),0,IF(AND(AH272="Moderado",AM272="No disminuye"),0,IF(AND(AH272="Fuerte",AM272="Directamente"),2,IF(AND(AH272="Fuerte",AM272="Indirectamente"),1,IF(AND(AH272="Fuerte",AM272="No disminuye"),0)))))))</f>
        <v>0</v>
      </c>
      <c r="AO272" s="612">
        <f>('4-VALORACIÓN DEL RIESGO'!AD52-AN272)</f>
        <v>5</v>
      </c>
      <c r="AP272" s="613" t="str">
        <f t="shared" ref="AP272" si="249">IF(AO272=5,"Catastrófico",IF(AO272=4,"Mayor",IF(AO272=3,"Moderado",IF(AO272=2,"Moderado",IF(AO272=1,"Moderado")))))</f>
        <v>Catastrófico</v>
      </c>
      <c r="AQ272" s="614" t="str">
        <f t="shared" ref="AQ272" si="250">IF(OR(AND(AP272="Moderado",AL272="Rara Vez"),AND(AP272="Moderado",AL272="Improbable")),"Moderado",IF(OR(AND(AP272="Mayor",AL272="Improbable"),AND(AP272="Mayor",AL272="Rara Vez"),AND(AP272="Moderado",AL272="Probable"),AND(AP272="Moderado",AL272="Posible")),"Alto",IF(OR(AND(AP272="Moderado",AL272="Casi Seguro"),AND(AP272="Mayor",AL272="Posible"),AND(AP272="Mayor",AL272="Probable"),AND(AP272="Mayor",AL272="Casi Seguro")),"Extremo",IF(AP272="Catastrófico","Extremo"))))</f>
        <v>Extremo</v>
      </c>
      <c r="AR272" s="614"/>
      <c r="AS272" s="615" t="s">
        <v>452</v>
      </c>
    </row>
    <row r="273" spans="2:45" s="67" customFormat="1" ht="30" hidden="1" x14ac:dyDescent="0.25">
      <c r="B273" s="473"/>
      <c r="C273" s="474"/>
      <c r="D273" s="594"/>
      <c r="E273" s="594"/>
      <c r="F273" s="691" t="s">
        <v>1013</v>
      </c>
      <c r="G273" s="628"/>
      <c r="H273" s="628"/>
      <c r="I273" s="628"/>
      <c r="J273" s="628"/>
      <c r="K273" s="628"/>
      <c r="L273" s="656" t="s">
        <v>1286</v>
      </c>
      <c r="M273" s="599"/>
      <c r="N273" s="600" t="b">
        <f t="shared" si="188"/>
        <v>0</v>
      </c>
      <c r="O273" s="601"/>
      <c r="P273" s="600" t="b">
        <f t="shared" si="189"/>
        <v>0</v>
      </c>
      <c r="Q273" s="601"/>
      <c r="R273" s="600" t="b">
        <f t="shared" si="190"/>
        <v>0</v>
      </c>
      <c r="S273" s="601"/>
      <c r="T273" s="600" t="b">
        <f t="shared" si="191"/>
        <v>0</v>
      </c>
      <c r="U273" s="601"/>
      <c r="V273" s="600" t="b">
        <f t="shared" si="192"/>
        <v>0</v>
      </c>
      <c r="W273" s="601"/>
      <c r="X273" s="600" t="b">
        <f t="shared" si="193"/>
        <v>0</v>
      </c>
      <c r="Y273" s="601"/>
      <c r="Z273" s="600" t="b">
        <f t="shared" si="194"/>
        <v>0</v>
      </c>
      <c r="AA273" s="602">
        <f t="shared" si="195"/>
        <v>0</v>
      </c>
      <c r="AB273" s="603" t="str">
        <f t="shared" si="196"/>
        <v>Débil</v>
      </c>
      <c r="AC273" s="604"/>
      <c r="AD273" s="605" t="str">
        <f t="shared" si="197"/>
        <v>Débil</v>
      </c>
      <c r="AE273" s="606" t="str">
        <f t="shared" si="198"/>
        <v>0</v>
      </c>
      <c r="AF273" s="647"/>
      <c r="AG273" s="670"/>
      <c r="AH273" s="653"/>
      <c r="AI273" s="610"/>
      <c r="AJ273" s="611"/>
      <c r="AK273" s="611"/>
      <c r="AL273" s="611"/>
      <c r="AM273" s="610"/>
      <c r="AN273" s="652"/>
      <c r="AO273" s="652"/>
      <c r="AP273" s="613"/>
      <c r="AQ273" s="614"/>
      <c r="AR273" s="614"/>
      <c r="AS273" s="615"/>
    </row>
    <row r="274" spans="2:45" s="67" customFormat="1" ht="30" hidden="1" x14ac:dyDescent="0.25">
      <c r="B274" s="473"/>
      <c r="C274" s="474"/>
      <c r="D274" s="594"/>
      <c r="E274" s="594"/>
      <c r="F274" s="691" t="s">
        <v>1014</v>
      </c>
      <c r="G274" s="628"/>
      <c r="H274" s="628"/>
      <c r="I274" s="628"/>
      <c r="J274" s="628"/>
      <c r="K274" s="628"/>
      <c r="L274" s="656" t="s">
        <v>1286</v>
      </c>
      <c r="M274" s="599"/>
      <c r="N274" s="600" t="b">
        <f t="shared" si="188"/>
        <v>0</v>
      </c>
      <c r="O274" s="601"/>
      <c r="P274" s="600" t="b">
        <f t="shared" si="189"/>
        <v>0</v>
      </c>
      <c r="Q274" s="601"/>
      <c r="R274" s="600" t="b">
        <f t="shared" si="190"/>
        <v>0</v>
      </c>
      <c r="S274" s="601"/>
      <c r="T274" s="600" t="b">
        <f t="shared" si="191"/>
        <v>0</v>
      </c>
      <c r="U274" s="601"/>
      <c r="V274" s="600" t="b">
        <f t="shared" si="192"/>
        <v>0</v>
      </c>
      <c r="W274" s="601"/>
      <c r="X274" s="600" t="b">
        <f t="shared" si="193"/>
        <v>0</v>
      </c>
      <c r="Y274" s="601"/>
      <c r="Z274" s="600" t="b">
        <f t="shared" si="194"/>
        <v>0</v>
      </c>
      <c r="AA274" s="602">
        <f t="shared" si="195"/>
        <v>0</v>
      </c>
      <c r="AB274" s="603" t="str">
        <f t="shared" si="196"/>
        <v>Débil</v>
      </c>
      <c r="AC274" s="604"/>
      <c r="AD274" s="605" t="str">
        <f t="shared" si="197"/>
        <v>Débil</v>
      </c>
      <c r="AE274" s="606" t="str">
        <f t="shared" si="198"/>
        <v>0</v>
      </c>
      <c r="AF274" s="647"/>
      <c r="AG274" s="670"/>
      <c r="AH274" s="653"/>
      <c r="AI274" s="610"/>
      <c r="AJ274" s="611"/>
      <c r="AK274" s="611"/>
      <c r="AL274" s="611"/>
      <c r="AM274" s="610"/>
      <c r="AN274" s="652"/>
      <c r="AO274" s="652"/>
      <c r="AP274" s="613"/>
      <c r="AQ274" s="614"/>
      <c r="AR274" s="614"/>
      <c r="AS274" s="615"/>
    </row>
    <row r="275" spans="2:45" s="67" customFormat="1" ht="30" hidden="1" x14ac:dyDescent="0.25">
      <c r="B275" s="473"/>
      <c r="C275" s="474"/>
      <c r="D275" s="594"/>
      <c r="E275" s="594"/>
      <c r="F275" s="691" t="s">
        <v>1015</v>
      </c>
      <c r="G275" s="628"/>
      <c r="H275" s="628"/>
      <c r="I275" s="628"/>
      <c r="J275" s="628"/>
      <c r="K275" s="628"/>
      <c r="L275" s="656" t="s">
        <v>1286</v>
      </c>
      <c r="M275" s="599"/>
      <c r="N275" s="600" t="b">
        <f t="shared" si="188"/>
        <v>0</v>
      </c>
      <c r="O275" s="601"/>
      <c r="P275" s="600" t="b">
        <f t="shared" si="189"/>
        <v>0</v>
      </c>
      <c r="Q275" s="601"/>
      <c r="R275" s="600" t="b">
        <f t="shared" si="190"/>
        <v>0</v>
      </c>
      <c r="S275" s="601"/>
      <c r="T275" s="600" t="b">
        <f t="shared" si="191"/>
        <v>0</v>
      </c>
      <c r="U275" s="601"/>
      <c r="V275" s="600" t="b">
        <f t="shared" si="192"/>
        <v>0</v>
      </c>
      <c r="W275" s="601"/>
      <c r="X275" s="600" t="b">
        <f t="shared" si="193"/>
        <v>0</v>
      </c>
      <c r="Y275" s="601"/>
      <c r="Z275" s="600" t="b">
        <f t="shared" si="194"/>
        <v>0</v>
      </c>
      <c r="AA275" s="602">
        <f t="shared" si="195"/>
        <v>0</v>
      </c>
      <c r="AB275" s="603" t="str">
        <f t="shared" si="196"/>
        <v>Débil</v>
      </c>
      <c r="AC275" s="604"/>
      <c r="AD275" s="605" t="str">
        <f t="shared" si="197"/>
        <v>Débil</v>
      </c>
      <c r="AE275" s="606" t="str">
        <f t="shared" si="198"/>
        <v>0</v>
      </c>
      <c r="AF275" s="647"/>
      <c r="AG275" s="670"/>
      <c r="AH275" s="653"/>
      <c r="AI275" s="610"/>
      <c r="AJ275" s="611"/>
      <c r="AK275" s="611"/>
      <c r="AL275" s="611"/>
      <c r="AM275" s="610"/>
      <c r="AN275" s="652"/>
      <c r="AO275" s="652"/>
      <c r="AP275" s="613"/>
      <c r="AQ275" s="614"/>
      <c r="AR275" s="614"/>
      <c r="AS275" s="615"/>
    </row>
    <row r="276" spans="2:45" s="67" customFormat="1" ht="30" hidden="1" x14ac:dyDescent="0.25">
      <c r="B276" s="473"/>
      <c r="C276" s="474"/>
      <c r="D276" s="594"/>
      <c r="E276" s="594"/>
      <c r="F276" s="691" t="s">
        <v>1016</v>
      </c>
      <c r="G276" s="628"/>
      <c r="H276" s="628"/>
      <c r="I276" s="628"/>
      <c r="J276" s="628"/>
      <c r="K276" s="628"/>
      <c r="L276" s="656" t="s">
        <v>1286</v>
      </c>
      <c r="M276" s="599"/>
      <c r="N276" s="600" t="b">
        <f t="shared" si="188"/>
        <v>0</v>
      </c>
      <c r="O276" s="601"/>
      <c r="P276" s="600" t="b">
        <f t="shared" si="189"/>
        <v>0</v>
      </c>
      <c r="Q276" s="601"/>
      <c r="R276" s="600" t="b">
        <f t="shared" si="190"/>
        <v>0</v>
      </c>
      <c r="S276" s="601"/>
      <c r="T276" s="600" t="b">
        <f t="shared" si="191"/>
        <v>0</v>
      </c>
      <c r="U276" s="601"/>
      <c r="V276" s="600" t="b">
        <f t="shared" si="192"/>
        <v>0</v>
      </c>
      <c r="W276" s="601"/>
      <c r="X276" s="600" t="b">
        <f t="shared" si="193"/>
        <v>0</v>
      </c>
      <c r="Y276" s="601"/>
      <c r="Z276" s="600" t="b">
        <f t="shared" si="194"/>
        <v>0</v>
      </c>
      <c r="AA276" s="602">
        <f t="shared" si="195"/>
        <v>0</v>
      </c>
      <c r="AB276" s="603" t="str">
        <f t="shared" si="196"/>
        <v>Débil</v>
      </c>
      <c r="AC276" s="604"/>
      <c r="AD276" s="605" t="str">
        <f t="shared" si="197"/>
        <v>Débil</v>
      </c>
      <c r="AE276" s="606" t="str">
        <f t="shared" si="198"/>
        <v>0</v>
      </c>
      <c r="AF276" s="647"/>
      <c r="AG276" s="670"/>
      <c r="AH276" s="653"/>
      <c r="AI276" s="610"/>
      <c r="AJ276" s="611"/>
      <c r="AK276" s="611"/>
      <c r="AL276" s="611"/>
      <c r="AM276" s="610"/>
      <c r="AN276" s="652"/>
      <c r="AO276" s="652"/>
      <c r="AP276" s="613"/>
      <c r="AQ276" s="614"/>
      <c r="AR276" s="614"/>
      <c r="AS276" s="615"/>
    </row>
    <row r="277" spans="2:45" s="67" customFormat="1" ht="30" hidden="1" x14ac:dyDescent="0.25">
      <c r="B277" s="473"/>
      <c r="C277" s="474"/>
      <c r="D277" s="594"/>
      <c r="E277" s="594"/>
      <c r="F277" s="691" t="s">
        <v>1017</v>
      </c>
      <c r="G277" s="628"/>
      <c r="H277" s="628"/>
      <c r="I277" s="628"/>
      <c r="J277" s="628"/>
      <c r="K277" s="628"/>
      <c r="L277" s="656" t="s">
        <v>1286</v>
      </c>
      <c r="M277" s="599"/>
      <c r="N277" s="600" t="b">
        <f t="shared" si="188"/>
        <v>0</v>
      </c>
      <c r="O277" s="601"/>
      <c r="P277" s="600" t="b">
        <f t="shared" si="189"/>
        <v>0</v>
      </c>
      <c r="Q277" s="601"/>
      <c r="R277" s="600" t="b">
        <f t="shared" si="190"/>
        <v>0</v>
      </c>
      <c r="S277" s="601"/>
      <c r="T277" s="600" t="b">
        <f t="shared" si="191"/>
        <v>0</v>
      </c>
      <c r="U277" s="601"/>
      <c r="V277" s="600" t="b">
        <f t="shared" si="192"/>
        <v>0</v>
      </c>
      <c r="W277" s="601"/>
      <c r="X277" s="600" t="b">
        <f t="shared" si="193"/>
        <v>0</v>
      </c>
      <c r="Y277" s="601"/>
      <c r="Z277" s="600" t="b">
        <f t="shared" si="194"/>
        <v>0</v>
      </c>
      <c r="AA277" s="602">
        <f t="shared" si="195"/>
        <v>0</v>
      </c>
      <c r="AB277" s="603" t="str">
        <f t="shared" si="196"/>
        <v>Débil</v>
      </c>
      <c r="AC277" s="604"/>
      <c r="AD277" s="605" t="str">
        <f t="shared" si="197"/>
        <v>Débil</v>
      </c>
      <c r="AE277" s="606" t="str">
        <f t="shared" si="198"/>
        <v>0</v>
      </c>
      <c r="AF277" s="647"/>
      <c r="AG277" s="670"/>
      <c r="AH277" s="653"/>
      <c r="AI277" s="610"/>
      <c r="AJ277" s="611"/>
      <c r="AK277" s="611"/>
      <c r="AL277" s="611"/>
      <c r="AM277" s="610"/>
      <c r="AN277" s="652"/>
      <c r="AO277" s="652"/>
      <c r="AP277" s="613"/>
      <c r="AQ277" s="614"/>
      <c r="AR277" s="614"/>
      <c r="AS277" s="615"/>
    </row>
    <row r="278" spans="2:45" s="67" customFormat="1" ht="30" hidden="1" x14ac:dyDescent="0.25">
      <c r="B278" s="473"/>
      <c r="C278" s="474"/>
      <c r="D278" s="594"/>
      <c r="E278" s="594"/>
      <c r="F278" s="691" t="s">
        <v>1018</v>
      </c>
      <c r="G278" s="628"/>
      <c r="H278" s="628"/>
      <c r="I278" s="628"/>
      <c r="J278" s="628"/>
      <c r="K278" s="628"/>
      <c r="L278" s="656" t="s">
        <v>1286</v>
      </c>
      <c r="M278" s="599"/>
      <c r="N278" s="600" t="b">
        <f t="shared" si="188"/>
        <v>0</v>
      </c>
      <c r="O278" s="601"/>
      <c r="P278" s="600" t="b">
        <f t="shared" si="189"/>
        <v>0</v>
      </c>
      <c r="Q278" s="601"/>
      <c r="R278" s="600" t="b">
        <f t="shared" si="190"/>
        <v>0</v>
      </c>
      <c r="S278" s="601"/>
      <c r="T278" s="600" t="b">
        <f t="shared" si="191"/>
        <v>0</v>
      </c>
      <c r="U278" s="601"/>
      <c r="V278" s="600" t="b">
        <f t="shared" si="192"/>
        <v>0</v>
      </c>
      <c r="W278" s="601"/>
      <c r="X278" s="600" t="b">
        <f t="shared" si="193"/>
        <v>0</v>
      </c>
      <c r="Y278" s="601"/>
      <c r="Z278" s="600" t="b">
        <f t="shared" si="194"/>
        <v>0</v>
      </c>
      <c r="AA278" s="602">
        <f t="shared" si="195"/>
        <v>0</v>
      </c>
      <c r="AB278" s="603" t="str">
        <f t="shared" si="196"/>
        <v>Débil</v>
      </c>
      <c r="AC278" s="604"/>
      <c r="AD278" s="605" t="str">
        <f t="shared" si="197"/>
        <v>Débil</v>
      </c>
      <c r="AE278" s="606" t="str">
        <f t="shared" si="198"/>
        <v>0</v>
      </c>
      <c r="AF278" s="647"/>
      <c r="AG278" s="670"/>
      <c r="AH278" s="653"/>
      <c r="AI278" s="610"/>
      <c r="AJ278" s="611"/>
      <c r="AK278" s="611"/>
      <c r="AL278" s="611"/>
      <c r="AM278" s="610"/>
      <c r="AN278" s="652"/>
      <c r="AO278" s="652"/>
      <c r="AP278" s="613"/>
      <c r="AQ278" s="614"/>
      <c r="AR278" s="614"/>
      <c r="AS278" s="615"/>
    </row>
    <row r="279" spans="2:45" s="67" customFormat="1" ht="89.25" hidden="1" x14ac:dyDescent="0.25">
      <c r="B279" s="473"/>
      <c r="C279" s="474"/>
      <c r="D279" s="594"/>
      <c r="E279" s="594"/>
      <c r="F279" s="671" t="s">
        <v>1136</v>
      </c>
      <c r="G279" s="671" t="s">
        <v>459</v>
      </c>
      <c r="H279" s="671" t="s">
        <v>1131</v>
      </c>
      <c r="I279" s="671" t="s">
        <v>1132</v>
      </c>
      <c r="J279" s="671" t="s">
        <v>1133</v>
      </c>
      <c r="K279" s="671" t="s">
        <v>1134</v>
      </c>
      <c r="L279" s="671" t="s">
        <v>1135</v>
      </c>
      <c r="M279" s="599" t="s">
        <v>100</v>
      </c>
      <c r="N279" s="600">
        <f t="shared" si="188"/>
        <v>15</v>
      </c>
      <c r="O279" s="601" t="s">
        <v>106</v>
      </c>
      <c r="P279" s="600">
        <f t="shared" si="189"/>
        <v>15</v>
      </c>
      <c r="Q279" s="601" t="s">
        <v>109</v>
      </c>
      <c r="R279" s="600">
        <f t="shared" si="190"/>
        <v>15</v>
      </c>
      <c r="S279" s="601" t="s">
        <v>112</v>
      </c>
      <c r="T279" s="600">
        <f t="shared" si="191"/>
        <v>15</v>
      </c>
      <c r="U279" s="601" t="s">
        <v>116</v>
      </c>
      <c r="V279" s="600">
        <f t="shared" si="192"/>
        <v>15</v>
      </c>
      <c r="W279" s="601" t="s">
        <v>119</v>
      </c>
      <c r="X279" s="600">
        <f t="shared" si="193"/>
        <v>15</v>
      </c>
      <c r="Y279" s="601" t="s">
        <v>122</v>
      </c>
      <c r="Z279" s="600">
        <f t="shared" si="194"/>
        <v>10</v>
      </c>
      <c r="AA279" s="602">
        <f t="shared" si="195"/>
        <v>100</v>
      </c>
      <c r="AB279" s="603" t="str">
        <f t="shared" si="196"/>
        <v>Fuerte</v>
      </c>
      <c r="AC279" s="604" t="s">
        <v>97</v>
      </c>
      <c r="AD279" s="605" t="str">
        <f t="shared" si="197"/>
        <v>Fuerte</v>
      </c>
      <c r="AE279" s="606" t="str">
        <f t="shared" si="198"/>
        <v>100</v>
      </c>
      <c r="AF279" s="647"/>
      <c r="AG279" s="670"/>
      <c r="AH279" s="653"/>
      <c r="AI279" s="610"/>
      <c r="AJ279" s="611"/>
      <c r="AK279" s="611"/>
      <c r="AL279" s="611"/>
      <c r="AM279" s="610"/>
      <c r="AN279" s="652"/>
      <c r="AO279" s="652"/>
      <c r="AP279" s="613"/>
      <c r="AQ279" s="614"/>
      <c r="AR279" s="614"/>
      <c r="AS279" s="615"/>
    </row>
    <row r="280" spans="2:45" s="67" customFormat="1" ht="30" hidden="1" x14ac:dyDescent="0.25">
      <c r="B280" s="473"/>
      <c r="C280" s="474"/>
      <c r="D280" s="594"/>
      <c r="E280" s="594"/>
      <c r="F280" s="691" t="s">
        <v>1019</v>
      </c>
      <c r="G280" s="628"/>
      <c r="H280" s="628"/>
      <c r="I280" s="628"/>
      <c r="J280" s="628"/>
      <c r="K280" s="628"/>
      <c r="L280" s="678" t="s">
        <v>1144</v>
      </c>
      <c r="M280" s="599"/>
      <c r="N280" s="600" t="b">
        <f t="shared" si="188"/>
        <v>0</v>
      </c>
      <c r="O280" s="601"/>
      <c r="P280" s="600" t="b">
        <f t="shared" si="189"/>
        <v>0</v>
      </c>
      <c r="Q280" s="601"/>
      <c r="R280" s="600" t="b">
        <f t="shared" si="190"/>
        <v>0</v>
      </c>
      <c r="S280" s="601"/>
      <c r="T280" s="600" t="b">
        <f t="shared" si="191"/>
        <v>0</v>
      </c>
      <c r="U280" s="601"/>
      <c r="V280" s="600" t="b">
        <f t="shared" si="192"/>
        <v>0</v>
      </c>
      <c r="W280" s="601"/>
      <c r="X280" s="600" t="b">
        <f t="shared" si="193"/>
        <v>0</v>
      </c>
      <c r="Y280" s="601"/>
      <c r="Z280" s="600" t="b">
        <f t="shared" si="194"/>
        <v>0</v>
      </c>
      <c r="AA280" s="602">
        <f t="shared" si="195"/>
        <v>0</v>
      </c>
      <c r="AB280" s="603" t="str">
        <f t="shared" si="196"/>
        <v>Débil</v>
      </c>
      <c r="AC280" s="604"/>
      <c r="AD280" s="605" t="str">
        <f t="shared" si="197"/>
        <v>Débil</v>
      </c>
      <c r="AE280" s="606" t="str">
        <f t="shared" si="198"/>
        <v>0</v>
      </c>
      <c r="AF280" s="647"/>
      <c r="AG280" s="670"/>
      <c r="AH280" s="653"/>
      <c r="AI280" s="610"/>
      <c r="AJ280" s="611"/>
      <c r="AK280" s="611"/>
      <c r="AL280" s="611"/>
      <c r="AM280" s="610"/>
      <c r="AN280" s="652"/>
      <c r="AO280" s="652"/>
      <c r="AP280" s="613"/>
      <c r="AQ280" s="614"/>
      <c r="AR280" s="614"/>
      <c r="AS280" s="615"/>
    </row>
    <row r="281" spans="2:45" s="67" customFormat="1" ht="30" hidden="1" x14ac:dyDescent="0.25">
      <c r="B281" s="473"/>
      <c r="C281" s="474"/>
      <c r="D281" s="594"/>
      <c r="E281" s="594"/>
      <c r="F281" s="691" t="s">
        <v>1020</v>
      </c>
      <c r="G281" s="628"/>
      <c r="H281" s="628"/>
      <c r="I281" s="628"/>
      <c r="J281" s="628"/>
      <c r="K281" s="628"/>
      <c r="L281" s="678" t="s">
        <v>1144</v>
      </c>
      <c r="M281" s="599"/>
      <c r="N281" s="600" t="b">
        <f t="shared" si="188"/>
        <v>0</v>
      </c>
      <c r="O281" s="601"/>
      <c r="P281" s="600" t="b">
        <f t="shared" si="189"/>
        <v>0</v>
      </c>
      <c r="Q281" s="601"/>
      <c r="R281" s="600" t="b">
        <f t="shared" si="190"/>
        <v>0</v>
      </c>
      <c r="S281" s="601"/>
      <c r="T281" s="600" t="b">
        <f t="shared" si="191"/>
        <v>0</v>
      </c>
      <c r="U281" s="601"/>
      <c r="V281" s="600" t="b">
        <f t="shared" si="192"/>
        <v>0</v>
      </c>
      <c r="W281" s="601"/>
      <c r="X281" s="600" t="b">
        <f t="shared" si="193"/>
        <v>0</v>
      </c>
      <c r="Y281" s="601"/>
      <c r="Z281" s="600" t="b">
        <f t="shared" si="194"/>
        <v>0</v>
      </c>
      <c r="AA281" s="602">
        <f t="shared" si="195"/>
        <v>0</v>
      </c>
      <c r="AB281" s="603" t="str">
        <f t="shared" si="196"/>
        <v>Débil</v>
      </c>
      <c r="AC281" s="604"/>
      <c r="AD281" s="605" t="str">
        <f t="shared" si="197"/>
        <v>Débil</v>
      </c>
      <c r="AE281" s="606" t="str">
        <f t="shared" si="198"/>
        <v>0</v>
      </c>
      <c r="AF281" s="647"/>
      <c r="AG281" s="670"/>
      <c r="AH281" s="653"/>
      <c r="AI281" s="610"/>
      <c r="AJ281" s="611"/>
      <c r="AK281" s="611"/>
      <c r="AL281" s="611"/>
      <c r="AM281" s="610"/>
      <c r="AN281" s="652"/>
      <c r="AO281" s="652"/>
      <c r="AP281" s="613"/>
      <c r="AQ281" s="614"/>
      <c r="AR281" s="614"/>
      <c r="AS281" s="615"/>
    </row>
    <row r="282" spans="2:45" s="67" customFormat="1" ht="30" hidden="1" x14ac:dyDescent="0.25">
      <c r="B282" s="473"/>
      <c r="C282" s="474"/>
      <c r="D282" s="594"/>
      <c r="E282" s="594"/>
      <c r="F282" s="691" t="s">
        <v>1021</v>
      </c>
      <c r="G282" s="628"/>
      <c r="H282" s="628"/>
      <c r="I282" s="628"/>
      <c r="J282" s="628"/>
      <c r="K282" s="628"/>
      <c r="L282" s="656" t="s">
        <v>1286</v>
      </c>
      <c r="M282" s="599"/>
      <c r="N282" s="600" t="b">
        <f t="shared" si="188"/>
        <v>0</v>
      </c>
      <c r="O282" s="601"/>
      <c r="P282" s="600" t="b">
        <f t="shared" si="189"/>
        <v>0</v>
      </c>
      <c r="Q282" s="601"/>
      <c r="R282" s="600" t="b">
        <f t="shared" si="190"/>
        <v>0</v>
      </c>
      <c r="S282" s="601"/>
      <c r="T282" s="600" t="b">
        <f t="shared" si="191"/>
        <v>0</v>
      </c>
      <c r="U282" s="601"/>
      <c r="V282" s="600" t="b">
        <f t="shared" si="192"/>
        <v>0</v>
      </c>
      <c r="W282" s="601"/>
      <c r="X282" s="600" t="b">
        <f t="shared" si="193"/>
        <v>0</v>
      </c>
      <c r="Y282" s="601"/>
      <c r="Z282" s="600" t="b">
        <f t="shared" si="194"/>
        <v>0</v>
      </c>
      <c r="AA282" s="602">
        <f t="shared" si="195"/>
        <v>0</v>
      </c>
      <c r="AB282" s="603" t="str">
        <f t="shared" si="196"/>
        <v>Débil</v>
      </c>
      <c r="AC282" s="604"/>
      <c r="AD282" s="605" t="str">
        <f t="shared" si="197"/>
        <v>Débil</v>
      </c>
      <c r="AE282" s="606" t="str">
        <f t="shared" si="198"/>
        <v>0</v>
      </c>
      <c r="AF282" s="647"/>
      <c r="AG282" s="670"/>
      <c r="AH282" s="653"/>
      <c r="AI282" s="610"/>
      <c r="AJ282" s="611"/>
      <c r="AK282" s="611"/>
      <c r="AL282" s="611"/>
      <c r="AM282" s="610"/>
      <c r="AN282" s="652"/>
      <c r="AO282" s="652"/>
      <c r="AP282" s="613"/>
      <c r="AQ282" s="614"/>
      <c r="AR282" s="614"/>
      <c r="AS282" s="615"/>
    </row>
    <row r="283" spans="2:45" s="67" customFormat="1" ht="30" hidden="1" x14ac:dyDescent="0.25">
      <c r="B283" s="473"/>
      <c r="C283" s="474"/>
      <c r="D283" s="594"/>
      <c r="E283" s="594"/>
      <c r="F283" s="691" t="s">
        <v>1022</v>
      </c>
      <c r="G283" s="628"/>
      <c r="H283" s="628"/>
      <c r="I283" s="628"/>
      <c r="J283" s="628"/>
      <c r="K283" s="628"/>
      <c r="L283" s="656" t="s">
        <v>1286</v>
      </c>
      <c r="M283" s="599"/>
      <c r="N283" s="600" t="b">
        <f t="shared" si="188"/>
        <v>0</v>
      </c>
      <c r="O283" s="601"/>
      <c r="P283" s="600" t="b">
        <f t="shared" si="189"/>
        <v>0</v>
      </c>
      <c r="Q283" s="601"/>
      <c r="R283" s="600" t="b">
        <f t="shared" si="190"/>
        <v>0</v>
      </c>
      <c r="S283" s="601"/>
      <c r="T283" s="600" t="b">
        <f t="shared" si="191"/>
        <v>0</v>
      </c>
      <c r="U283" s="601"/>
      <c r="V283" s="600" t="b">
        <f t="shared" si="192"/>
        <v>0</v>
      </c>
      <c r="W283" s="601"/>
      <c r="X283" s="600" t="b">
        <f t="shared" si="193"/>
        <v>0</v>
      </c>
      <c r="Y283" s="601"/>
      <c r="Z283" s="600" t="b">
        <f t="shared" si="194"/>
        <v>0</v>
      </c>
      <c r="AA283" s="602">
        <f t="shared" si="195"/>
        <v>0</v>
      </c>
      <c r="AB283" s="603" t="str">
        <f t="shared" si="196"/>
        <v>Débil</v>
      </c>
      <c r="AC283" s="604"/>
      <c r="AD283" s="605" t="str">
        <f t="shared" si="197"/>
        <v>Débil</v>
      </c>
      <c r="AE283" s="606" t="str">
        <f t="shared" si="198"/>
        <v>0</v>
      </c>
      <c r="AF283" s="647"/>
      <c r="AG283" s="670"/>
      <c r="AH283" s="653"/>
      <c r="AI283" s="610"/>
      <c r="AJ283" s="611"/>
      <c r="AK283" s="611"/>
      <c r="AL283" s="611"/>
      <c r="AM283" s="610"/>
      <c r="AN283" s="652"/>
      <c r="AO283" s="652"/>
      <c r="AP283" s="613"/>
      <c r="AQ283" s="614"/>
      <c r="AR283" s="614"/>
      <c r="AS283" s="615"/>
    </row>
    <row r="284" spans="2:45" s="67" customFormat="1" ht="30" hidden="1" x14ac:dyDescent="0.25">
      <c r="B284" s="473"/>
      <c r="C284" s="474"/>
      <c r="D284" s="594"/>
      <c r="E284" s="594"/>
      <c r="F284" s="691" t="s">
        <v>1023</v>
      </c>
      <c r="G284" s="628"/>
      <c r="H284" s="628"/>
      <c r="I284" s="628"/>
      <c r="J284" s="628"/>
      <c r="K284" s="628"/>
      <c r="L284" s="656" t="s">
        <v>1286</v>
      </c>
      <c r="M284" s="599"/>
      <c r="N284" s="600" t="b">
        <f t="shared" si="188"/>
        <v>0</v>
      </c>
      <c r="O284" s="601"/>
      <c r="P284" s="600" t="b">
        <f t="shared" si="189"/>
        <v>0</v>
      </c>
      <c r="Q284" s="601"/>
      <c r="R284" s="600" t="b">
        <f t="shared" si="190"/>
        <v>0</v>
      </c>
      <c r="S284" s="601"/>
      <c r="T284" s="600" t="b">
        <f t="shared" si="191"/>
        <v>0</v>
      </c>
      <c r="U284" s="601"/>
      <c r="V284" s="600" t="b">
        <f t="shared" si="192"/>
        <v>0</v>
      </c>
      <c r="W284" s="601"/>
      <c r="X284" s="600" t="b">
        <f t="shared" si="193"/>
        <v>0</v>
      </c>
      <c r="Y284" s="601"/>
      <c r="Z284" s="600" t="b">
        <f t="shared" si="194"/>
        <v>0</v>
      </c>
      <c r="AA284" s="602">
        <f t="shared" si="195"/>
        <v>0</v>
      </c>
      <c r="AB284" s="603" t="str">
        <f t="shared" si="196"/>
        <v>Débil</v>
      </c>
      <c r="AC284" s="604"/>
      <c r="AD284" s="605" t="str">
        <f t="shared" si="197"/>
        <v>Débil</v>
      </c>
      <c r="AE284" s="606" t="str">
        <f t="shared" si="198"/>
        <v>0</v>
      </c>
      <c r="AF284" s="647"/>
      <c r="AG284" s="670"/>
      <c r="AH284" s="653"/>
      <c r="AI284" s="610"/>
      <c r="AJ284" s="611"/>
      <c r="AK284" s="611"/>
      <c r="AL284" s="611"/>
      <c r="AM284" s="610"/>
      <c r="AN284" s="652"/>
      <c r="AO284" s="652"/>
      <c r="AP284" s="613"/>
      <c r="AQ284" s="614"/>
      <c r="AR284" s="614"/>
      <c r="AS284" s="615"/>
    </row>
    <row r="285" spans="2:45" s="67" customFormat="1" ht="51" hidden="1" x14ac:dyDescent="0.25">
      <c r="B285" s="473"/>
      <c r="C285" s="474"/>
      <c r="D285" s="594"/>
      <c r="E285" s="594"/>
      <c r="F285" s="700" t="s">
        <v>1172</v>
      </c>
      <c r="G285" s="671" t="s">
        <v>469</v>
      </c>
      <c r="H285" s="671" t="s">
        <v>928</v>
      </c>
      <c r="I285" s="671" t="s">
        <v>929</v>
      </c>
      <c r="J285" s="671" t="s">
        <v>930</v>
      </c>
      <c r="K285" s="671" t="s">
        <v>931</v>
      </c>
      <c r="L285" s="671" t="s">
        <v>932</v>
      </c>
      <c r="M285" s="599" t="s">
        <v>100</v>
      </c>
      <c r="N285" s="600">
        <f t="shared" si="188"/>
        <v>15</v>
      </c>
      <c r="O285" s="601" t="s">
        <v>106</v>
      </c>
      <c r="P285" s="600">
        <f t="shared" si="189"/>
        <v>15</v>
      </c>
      <c r="Q285" s="601" t="s">
        <v>109</v>
      </c>
      <c r="R285" s="600">
        <f t="shared" si="190"/>
        <v>15</v>
      </c>
      <c r="S285" s="601" t="s">
        <v>112</v>
      </c>
      <c r="T285" s="600">
        <f t="shared" si="191"/>
        <v>15</v>
      </c>
      <c r="U285" s="601" t="s">
        <v>116</v>
      </c>
      <c r="V285" s="600">
        <f t="shared" si="192"/>
        <v>15</v>
      </c>
      <c r="W285" s="601" t="s">
        <v>119</v>
      </c>
      <c r="X285" s="600">
        <f t="shared" si="193"/>
        <v>15</v>
      </c>
      <c r="Y285" s="601" t="s">
        <v>122</v>
      </c>
      <c r="Z285" s="600">
        <f t="shared" si="194"/>
        <v>10</v>
      </c>
      <c r="AA285" s="602">
        <f t="shared" si="195"/>
        <v>100</v>
      </c>
      <c r="AB285" s="603" t="str">
        <f t="shared" si="196"/>
        <v>Fuerte</v>
      </c>
      <c r="AC285" s="604" t="s">
        <v>97</v>
      </c>
      <c r="AD285" s="605" t="str">
        <f t="shared" si="197"/>
        <v>Fuerte</v>
      </c>
      <c r="AE285" s="606" t="str">
        <f t="shared" si="198"/>
        <v>100</v>
      </c>
      <c r="AF285" s="647"/>
      <c r="AG285" s="670"/>
      <c r="AH285" s="653"/>
      <c r="AI285" s="610"/>
      <c r="AJ285" s="611"/>
      <c r="AK285" s="611"/>
      <c r="AL285" s="611"/>
      <c r="AM285" s="610"/>
      <c r="AN285" s="652"/>
      <c r="AO285" s="652"/>
      <c r="AP285" s="613"/>
      <c r="AQ285" s="614"/>
      <c r="AR285" s="614"/>
      <c r="AS285" s="615"/>
    </row>
    <row r="286" spans="2:45" s="67" customFormat="1" ht="38.25" hidden="1" x14ac:dyDescent="0.25">
      <c r="B286" s="473"/>
      <c r="C286" s="474"/>
      <c r="D286" s="594"/>
      <c r="E286" s="594"/>
      <c r="F286" s="703" t="s">
        <v>938</v>
      </c>
      <c r="G286" s="671" t="s">
        <v>469</v>
      </c>
      <c r="H286" s="671" t="s">
        <v>928</v>
      </c>
      <c r="I286" s="671" t="s">
        <v>934</v>
      </c>
      <c r="J286" s="671" t="s">
        <v>935</v>
      </c>
      <c r="K286" s="671" t="s">
        <v>936</v>
      </c>
      <c r="L286" s="671" t="s">
        <v>937</v>
      </c>
      <c r="M286" s="599" t="s">
        <v>100</v>
      </c>
      <c r="N286" s="600">
        <f t="shared" si="188"/>
        <v>15</v>
      </c>
      <c r="O286" s="601" t="s">
        <v>106</v>
      </c>
      <c r="P286" s="600">
        <f t="shared" si="189"/>
        <v>15</v>
      </c>
      <c r="Q286" s="601" t="s">
        <v>109</v>
      </c>
      <c r="R286" s="600">
        <f t="shared" si="190"/>
        <v>15</v>
      </c>
      <c r="S286" s="601" t="s">
        <v>112</v>
      </c>
      <c r="T286" s="600">
        <f t="shared" si="191"/>
        <v>15</v>
      </c>
      <c r="U286" s="601" t="s">
        <v>116</v>
      </c>
      <c r="V286" s="600">
        <f t="shared" si="192"/>
        <v>15</v>
      </c>
      <c r="W286" s="601" t="s">
        <v>119</v>
      </c>
      <c r="X286" s="600">
        <f t="shared" si="193"/>
        <v>15</v>
      </c>
      <c r="Y286" s="601" t="s">
        <v>122</v>
      </c>
      <c r="Z286" s="600">
        <f t="shared" si="194"/>
        <v>10</v>
      </c>
      <c r="AA286" s="602">
        <f t="shared" si="195"/>
        <v>100</v>
      </c>
      <c r="AB286" s="603" t="str">
        <f t="shared" si="196"/>
        <v>Fuerte</v>
      </c>
      <c r="AC286" s="604" t="s">
        <v>97</v>
      </c>
      <c r="AD286" s="605" t="str">
        <f t="shared" si="197"/>
        <v>Fuerte</v>
      </c>
      <c r="AE286" s="606" t="str">
        <f t="shared" si="198"/>
        <v>100</v>
      </c>
      <c r="AF286" s="647"/>
      <c r="AG286" s="670"/>
      <c r="AH286" s="653"/>
      <c r="AI286" s="610"/>
      <c r="AJ286" s="611"/>
      <c r="AK286" s="611"/>
      <c r="AL286" s="611"/>
      <c r="AM286" s="610"/>
      <c r="AN286" s="652"/>
      <c r="AO286" s="652"/>
      <c r="AP286" s="613"/>
      <c r="AQ286" s="614"/>
      <c r="AR286" s="614"/>
      <c r="AS286" s="615"/>
    </row>
    <row r="287" spans="2:45" s="67" customFormat="1" ht="30" hidden="1" x14ac:dyDescent="0.25">
      <c r="B287" s="473"/>
      <c r="C287" s="474"/>
      <c r="D287" s="594"/>
      <c r="E287" s="594"/>
      <c r="F287" s="691" t="s">
        <v>1024</v>
      </c>
      <c r="G287" s="628"/>
      <c r="H287" s="628"/>
      <c r="I287" s="628"/>
      <c r="J287" s="628"/>
      <c r="K287" s="628"/>
      <c r="L287" s="656" t="s">
        <v>1286</v>
      </c>
      <c r="M287" s="599"/>
      <c r="N287" s="600" t="b">
        <f t="shared" si="188"/>
        <v>0</v>
      </c>
      <c r="O287" s="601"/>
      <c r="P287" s="600" t="b">
        <f t="shared" si="189"/>
        <v>0</v>
      </c>
      <c r="Q287" s="601"/>
      <c r="R287" s="600" t="b">
        <f t="shared" si="190"/>
        <v>0</v>
      </c>
      <c r="S287" s="601"/>
      <c r="T287" s="600" t="b">
        <f t="shared" si="191"/>
        <v>0</v>
      </c>
      <c r="U287" s="601"/>
      <c r="V287" s="600" t="b">
        <f t="shared" si="192"/>
        <v>0</v>
      </c>
      <c r="W287" s="601"/>
      <c r="X287" s="600" t="b">
        <f t="shared" si="193"/>
        <v>0</v>
      </c>
      <c r="Y287" s="601"/>
      <c r="Z287" s="600" t="b">
        <f t="shared" si="194"/>
        <v>0</v>
      </c>
      <c r="AA287" s="602">
        <f t="shared" si="195"/>
        <v>0</v>
      </c>
      <c r="AB287" s="603" t="str">
        <f t="shared" si="196"/>
        <v>Débil</v>
      </c>
      <c r="AC287" s="604"/>
      <c r="AD287" s="605" t="str">
        <f t="shared" si="197"/>
        <v>Débil</v>
      </c>
      <c r="AE287" s="606" t="str">
        <f t="shared" si="198"/>
        <v>0</v>
      </c>
      <c r="AF287" s="647"/>
      <c r="AG287" s="670"/>
      <c r="AH287" s="653"/>
      <c r="AI287" s="610"/>
      <c r="AJ287" s="611"/>
      <c r="AK287" s="611"/>
      <c r="AL287" s="611"/>
      <c r="AM287" s="610"/>
      <c r="AN287" s="652"/>
      <c r="AO287" s="652"/>
      <c r="AP287" s="613"/>
      <c r="AQ287" s="614"/>
      <c r="AR287" s="614"/>
      <c r="AS287" s="615"/>
    </row>
    <row r="288" spans="2:45" s="67" customFormat="1" ht="30" hidden="1" x14ac:dyDescent="0.25">
      <c r="B288" s="473"/>
      <c r="C288" s="474"/>
      <c r="D288" s="594"/>
      <c r="E288" s="594"/>
      <c r="F288" s="691" t="s">
        <v>1025</v>
      </c>
      <c r="G288" s="628"/>
      <c r="H288" s="628"/>
      <c r="I288" s="628"/>
      <c r="J288" s="628"/>
      <c r="K288" s="628"/>
      <c r="L288" s="656" t="s">
        <v>1286</v>
      </c>
      <c r="M288" s="599"/>
      <c r="N288" s="600" t="b">
        <f t="shared" si="188"/>
        <v>0</v>
      </c>
      <c r="O288" s="601"/>
      <c r="P288" s="600" t="b">
        <f t="shared" si="189"/>
        <v>0</v>
      </c>
      <c r="Q288" s="601"/>
      <c r="R288" s="600" t="b">
        <f t="shared" si="190"/>
        <v>0</v>
      </c>
      <c r="S288" s="601"/>
      <c r="T288" s="600" t="b">
        <f t="shared" si="191"/>
        <v>0</v>
      </c>
      <c r="U288" s="601"/>
      <c r="V288" s="600" t="b">
        <f t="shared" si="192"/>
        <v>0</v>
      </c>
      <c r="W288" s="601"/>
      <c r="X288" s="600" t="b">
        <f t="shared" si="193"/>
        <v>0</v>
      </c>
      <c r="Y288" s="601"/>
      <c r="Z288" s="600" t="b">
        <f t="shared" si="194"/>
        <v>0</v>
      </c>
      <c r="AA288" s="602">
        <f t="shared" si="195"/>
        <v>0</v>
      </c>
      <c r="AB288" s="603" t="str">
        <f t="shared" si="196"/>
        <v>Débil</v>
      </c>
      <c r="AC288" s="604"/>
      <c r="AD288" s="605" t="str">
        <f t="shared" si="197"/>
        <v>Débil</v>
      </c>
      <c r="AE288" s="606" t="str">
        <f t="shared" si="198"/>
        <v>0</v>
      </c>
      <c r="AF288" s="647"/>
      <c r="AG288" s="670"/>
      <c r="AH288" s="653"/>
      <c r="AI288" s="610"/>
      <c r="AJ288" s="611"/>
      <c r="AK288" s="611"/>
      <c r="AL288" s="611"/>
      <c r="AM288" s="610"/>
      <c r="AN288" s="652"/>
      <c r="AO288" s="652"/>
      <c r="AP288" s="613"/>
      <c r="AQ288" s="614"/>
      <c r="AR288" s="614"/>
      <c r="AS288" s="615"/>
    </row>
    <row r="289" spans="2:45" s="67" customFormat="1" ht="30" hidden="1" x14ac:dyDescent="0.25">
      <c r="B289" s="473"/>
      <c r="C289" s="474"/>
      <c r="D289" s="594"/>
      <c r="E289" s="594"/>
      <c r="F289" s="691" t="s">
        <v>1045</v>
      </c>
      <c r="G289" s="628"/>
      <c r="H289" s="628"/>
      <c r="I289" s="628"/>
      <c r="J289" s="628"/>
      <c r="K289" s="628"/>
      <c r="L289" s="705" t="s">
        <v>1144</v>
      </c>
      <c r="M289" s="599"/>
      <c r="N289" s="600" t="b">
        <f t="shared" si="188"/>
        <v>0</v>
      </c>
      <c r="O289" s="601"/>
      <c r="P289" s="600" t="b">
        <f t="shared" si="189"/>
        <v>0</v>
      </c>
      <c r="Q289" s="601"/>
      <c r="R289" s="600" t="b">
        <f t="shared" si="190"/>
        <v>0</v>
      </c>
      <c r="S289" s="601"/>
      <c r="T289" s="600" t="b">
        <f t="shared" si="191"/>
        <v>0</v>
      </c>
      <c r="U289" s="601"/>
      <c r="V289" s="600" t="b">
        <f t="shared" si="192"/>
        <v>0</v>
      </c>
      <c r="W289" s="601"/>
      <c r="X289" s="600" t="b">
        <f t="shared" si="193"/>
        <v>0</v>
      </c>
      <c r="Y289" s="601"/>
      <c r="Z289" s="600" t="b">
        <f t="shared" si="194"/>
        <v>0</v>
      </c>
      <c r="AA289" s="602">
        <f t="shared" si="195"/>
        <v>0</v>
      </c>
      <c r="AB289" s="603" t="str">
        <f t="shared" si="196"/>
        <v>Débil</v>
      </c>
      <c r="AC289" s="604"/>
      <c r="AD289" s="605" t="str">
        <f t="shared" si="197"/>
        <v>Débil</v>
      </c>
      <c r="AE289" s="606" t="str">
        <f t="shared" si="198"/>
        <v>0</v>
      </c>
      <c r="AF289" s="647"/>
      <c r="AG289" s="670"/>
      <c r="AH289" s="653"/>
      <c r="AI289" s="610"/>
      <c r="AJ289" s="611"/>
      <c r="AK289" s="611"/>
      <c r="AL289" s="611"/>
      <c r="AM289" s="610"/>
      <c r="AN289" s="652"/>
      <c r="AO289" s="652"/>
      <c r="AP289" s="613"/>
      <c r="AQ289" s="614"/>
      <c r="AR289" s="614"/>
      <c r="AS289" s="615"/>
    </row>
    <row r="290" spans="2:45" s="67" customFormat="1" ht="30" hidden="1" x14ac:dyDescent="0.25">
      <c r="B290" s="473"/>
      <c r="C290" s="474"/>
      <c r="D290" s="594"/>
      <c r="E290" s="594"/>
      <c r="F290" s="691" t="s">
        <v>1026</v>
      </c>
      <c r="G290" s="628"/>
      <c r="H290" s="628"/>
      <c r="I290" s="628"/>
      <c r="J290" s="628"/>
      <c r="K290" s="628"/>
      <c r="L290" s="656" t="s">
        <v>1286</v>
      </c>
      <c r="M290" s="599"/>
      <c r="N290" s="600" t="b">
        <f t="shared" si="188"/>
        <v>0</v>
      </c>
      <c r="O290" s="601"/>
      <c r="P290" s="600" t="b">
        <f t="shared" si="189"/>
        <v>0</v>
      </c>
      <c r="Q290" s="601"/>
      <c r="R290" s="600" t="b">
        <f t="shared" si="190"/>
        <v>0</v>
      </c>
      <c r="S290" s="601"/>
      <c r="T290" s="600" t="b">
        <f t="shared" si="191"/>
        <v>0</v>
      </c>
      <c r="U290" s="601"/>
      <c r="V290" s="600" t="b">
        <f t="shared" si="192"/>
        <v>0</v>
      </c>
      <c r="W290" s="601"/>
      <c r="X290" s="600" t="b">
        <f t="shared" si="193"/>
        <v>0</v>
      </c>
      <c r="Y290" s="601"/>
      <c r="Z290" s="600" t="b">
        <f t="shared" si="194"/>
        <v>0</v>
      </c>
      <c r="AA290" s="602">
        <f t="shared" si="195"/>
        <v>0</v>
      </c>
      <c r="AB290" s="603" t="str">
        <f t="shared" si="196"/>
        <v>Débil</v>
      </c>
      <c r="AC290" s="604"/>
      <c r="AD290" s="605" t="str">
        <f t="shared" si="197"/>
        <v>Débil</v>
      </c>
      <c r="AE290" s="606" t="str">
        <f t="shared" si="198"/>
        <v>0</v>
      </c>
      <c r="AF290" s="647"/>
      <c r="AG290" s="670"/>
      <c r="AH290" s="653"/>
      <c r="AI290" s="610"/>
      <c r="AJ290" s="611"/>
      <c r="AK290" s="611"/>
      <c r="AL290" s="611"/>
      <c r="AM290" s="610"/>
      <c r="AN290" s="652"/>
      <c r="AO290" s="652"/>
      <c r="AP290" s="613"/>
      <c r="AQ290" s="614"/>
      <c r="AR290" s="614"/>
      <c r="AS290" s="615"/>
    </row>
    <row r="291" spans="2:45" s="67" customFormat="1" ht="76.5" hidden="1" x14ac:dyDescent="0.25">
      <c r="B291" s="473"/>
      <c r="C291" s="474"/>
      <c r="D291" s="594"/>
      <c r="E291" s="594"/>
      <c r="F291" s="700" t="s">
        <v>645</v>
      </c>
      <c r="G291" s="700" t="s">
        <v>453</v>
      </c>
      <c r="H291" s="700" t="s">
        <v>1203</v>
      </c>
      <c r="I291" s="700" t="s">
        <v>1204</v>
      </c>
      <c r="J291" s="700" t="s">
        <v>1205</v>
      </c>
      <c r="K291" s="700" t="s">
        <v>1206</v>
      </c>
      <c r="L291" s="700" t="s">
        <v>1207</v>
      </c>
      <c r="M291" s="599" t="s">
        <v>100</v>
      </c>
      <c r="N291" s="600">
        <f t="shared" si="188"/>
        <v>15</v>
      </c>
      <c r="O291" s="601" t="s">
        <v>106</v>
      </c>
      <c r="P291" s="600">
        <f t="shared" si="189"/>
        <v>15</v>
      </c>
      <c r="Q291" s="601" t="s">
        <v>109</v>
      </c>
      <c r="R291" s="600">
        <f t="shared" si="190"/>
        <v>15</v>
      </c>
      <c r="S291" s="601" t="s">
        <v>112</v>
      </c>
      <c r="T291" s="600">
        <f t="shared" si="191"/>
        <v>15</v>
      </c>
      <c r="U291" s="601" t="s">
        <v>116</v>
      </c>
      <c r="V291" s="600">
        <f t="shared" si="192"/>
        <v>15</v>
      </c>
      <c r="W291" s="601" t="s">
        <v>119</v>
      </c>
      <c r="X291" s="600">
        <f t="shared" si="193"/>
        <v>15</v>
      </c>
      <c r="Y291" s="601" t="s">
        <v>122</v>
      </c>
      <c r="Z291" s="600">
        <f t="shared" si="194"/>
        <v>10</v>
      </c>
      <c r="AA291" s="602">
        <f t="shared" si="195"/>
        <v>100</v>
      </c>
      <c r="AB291" s="603" t="str">
        <f t="shared" si="196"/>
        <v>Fuerte</v>
      </c>
      <c r="AC291" s="604" t="s">
        <v>97</v>
      </c>
      <c r="AD291" s="605" t="str">
        <f t="shared" si="197"/>
        <v>Fuerte</v>
      </c>
      <c r="AE291" s="606" t="str">
        <f t="shared" si="198"/>
        <v>100</v>
      </c>
      <c r="AF291" s="647"/>
      <c r="AG291" s="670"/>
      <c r="AH291" s="653"/>
      <c r="AI291" s="610"/>
      <c r="AJ291" s="611"/>
      <c r="AK291" s="611"/>
      <c r="AL291" s="611"/>
      <c r="AM291" s="610"/>
      <c r="AN291" s="652"/>
      <c r="AO291" s="652"/>
      <c r="AP291" s="613"/>
      <c r="AQ291" s="614"/>
      <c r="AR291" s="614"/>
      <c r="AS291" s="615"/>
    </row>
    <row r="292" spans="2:45" s="67" customFormat="1" ht="30" hidden="1" x14ac:dyDescent="0.25">
      <c r="B292" s="473"/>
      <c r="C292" s="474"/>
      <c r="D292" s="594"/>
      <c r="E292" s="594"/>
      <c r="F292" s="691" t="s">
        <v>1027</v>
      </c>
      <c r="G292" s="628"/>
      <c r="H292" s="628"/>
      <c r="I292" s="628"/>
      <c r="J292" s="628"/>
      <c r="K292" s="628"/>
      <c r="L292" s="656" t="s">
        <v>1286</v>
      </c>
      <c r="M292" s="599"/>
      <c r="N292" s="600" t="b">
        <f t="shared" si="188"/>
        <v>0</v>
      </c>
      <c r="O292" s="601"/>
      <c r="P292" s="600" t="b">
        <f t="shared" si="189"/>
        <v>0</v>
      </c>
      <c r="Q292" s="601"/>
      <c r="R292" s="600" t="b">
        <f t="shared" si="190"/>
        <v>0</v>
      </c>
      <c r="S292" s="601"/>
      <c r="T292" s="600" t="b">
        <f t="shared" si="191"/>
        <v>0</v>
      </c>
      <c r="U292" s="601"/>
      <c r="V292" s="600" t="b">
        <f t="shared" si="192"/>
        <v>0</v>
      </c>
      <c r="W292" s="601"/>
      <c r="X292" s="600" t="b">
        <f t="shared" si="193"/>
        <v>0</v>
      </c>
      <c r="Y292" s="601"/>
      <c r="Z292" s="600" t="b">
        <f t="shared" si="194"/>
        <v>0</v>
      </c>
      <c r="AA292" s="602">
        <f t="shared" si="195"/>
        <v>0</v>
      </c>
      <c r="AB292" s="603" t="str">
        <f t="shared" si="196"/>
        <v>Débil</v>
      </c>
      <c r="AC292" s="604"/>
      <c r="AD292" s="605" t="str">
        <f t="shared" si="197"/>
        <v>Débil</v>
      </c>
      <c r="AE292" s="606" t="str">
        <f t="shared" si="198"/>
        <v>0</v>
      </c>
      <c r="AF292" s="647"/>
      <c r="AG292" s="670"/>
      <c r="AH292" s="653"/>
      <c r="AI292" s="610"/>
      <c r="AJ292" s="611"/>
      <c r="AK292" s="611"/>
      <c r="AL292" s="611"/>
      <c r="AM292" s="610"/>
      <c r="AN292" s="652"/>
      <c r="AO292" s="652"/>
      <c r="AP292" s="613"/>
      <c r="AQ292" s="614"/>
      <c r="AR292" s="614"/>
      <c r="AS292" s="615"/>
    </row>
    <row r="293" spans="2:45" s="67" customFormat="1" ht="30" hidden="1" x14ac:dyDescent="0.25">
      <c r="B293" s="473"/>
      <c r="C293" s="474"/>
      <c r="D293" s="594"/>
      <c r="E293" s="594"/>
      <c r="F293" s="691" t="s">
        <v>1028</v>
      </c>
      <c r="G293" s="628"/>
      <c r="H293" s="628"/>
      <c r="I293" s="628"/>
      <c r="J293" s="628"/>
      <c r="K293" s="628"/>
      <c r="L293" s="705" t="s">
        <v>1144</v>
      </c>
      <c r="M293" s="599"/>
      <c r="N293" s="600" t="b">
        <f t="shared" si="188"/>
        <v>0</v>
      </c>
      <c r="O293" s="601"/>
      <c r="P293" s="600" t="b">
        <f t="shared" si="189"/>
        <v>0</v>
      </c>
      <c r="Q293" s="601"/>
      <c r="R293" s="600" t="b">
        <f t="shared" si="190"/>
        <v>0</v>
      </c>
      <c r="S293" s="601"/>
      <c r="T293" s="600" t="b">
        <f t="shared" si="191"/>
        <v>0</v>
      </c>
      <c r="U293" s="601"/>
      <c r="V293" s="600" t="b">
        <f t="shared" si="192"/>
        <v>0</v>
      </c>
      <c r="W293" s="601"/>
      <c r="X293" s="600" t="b">
        <f t="shared" si="193"/>
        <v>0</v>
      </c>
      <c r="Y293" s="601"/>
      <c r="Z293" s="600" t="b">
        <f t="shared" si="194"/>
        <v>0</v>
      </c>
      <c r="AA293" s="602">
        <f t="shared" si="195"/>
        <v>0</v>
      </c>
      <c r="AB293" s="603" t="str">
        <f t="shared" si="196"/>
        <v>Débil</v>
      </c>
      <c r="AC293" s="604"/>
      <c r="AD293" s="605" t="str">
        <f t="shared" si="197"/>
        <v>Débil</v>
      </c>
      <c r="AE293" s="606" t="str">
        <f t="shared" si="198"/>
        <v>0</v>
      </c>
      <c r="AF293" s="647"/>
      <c r="AG293" s="670"/>
      <c r="AH293" s="653"/>
      <c r="AI293" s="610"/>
      <c r="AJ293" s="611"/>
      <c r="AK293" s="611"/>
      <c r="AL293" s="611"/>
      <c r="AM293" s="610"/>
      <c r="AN293" s="652"/>
      <c r="AO293" s="652"/>
      <c r="AP293" s="613"/>
      <c r="AQ293" s="614"/>
      <c r="AR293" s="614"/>
      <c r="AS293" s="615"/>
    </row>
    <row r="294" spans="2:45" s="67" customFormat="1" ht="30" hidden="1" x14ac:dyDescent="0.25">
      <c r="B294" s="473"/>
      <c r="C294" s="474"/>
      <c r="D294" s="594"/>
      <c r="E294" s="594"/>
      <c r="F294" s="691" t="s">
        <v>1029</v>
      </c>
      <c r="G294" s="628"/>
      <c r="H294" s="628"/>
      <c r="I294" s="628"/>
      <c r="J294" s="628"/>
      <c r="K294" s="628"/>
      <c r="L294" s="656" t="s">
        <v>1286</v>
      </c>
      <c r="M294" s="599"/>
      <c r="N294" s="600" t="b">
        <f t="shared" si="188"/>
        <v>0</v>
      </c>
      <c r="O294" s="601"/>
      <c r="P294" s="600" t="b">
        <f t="shared" si="189"/>
        <v>0</v>
      </c>
      <c r="Q294" s="601"/>
      <c r="R294" s="600" t="b">
        <f t="shared" si="190"/>
        <v>0</v>
      </c>
      <c r="S294" s="601"/>
      <c r="T294" s="600" t="b">
        <f t="shared" si="191"/>
        <v>0</v>
      </c>
      <c r="U294" s="601"/>
      <c r="V294" s="600" t="b">
        <f t="shared" si="192"/>
        <v>0</v>
      </c>
      <c r="W294" s="601"/>
      <c r="X294" s="600" t="b">
        <f t="shared" si="193"/>
        <v>0</v>
      </c>
      <c r="Y294" s="601"/>
      <c r="Z294" s="600" t="b">
        <f t="shared" si="194"/>
        <v>0</v>
      </c>
      <c r="AA294" s="602">
        <f t="shared" si="195"/>
        <v>0</v>
      </c>
      <c r="AB294" s="603" t="str">
        <f t="shared" si="196"/>
        <v>Débil</v>
      </c>
      <c r="AC294" s="604"/>
      <c r="AD294" s="605" t="str">
        <f t="shared" si="197"/>
        <v>Débil</v>
      </c>
      <c r="AE294" s="606" t="str">
        <f t="shared" si="198"/>
        <v>0</v>
      </c>
      <c r="AF294" s="647"/>
      <c r="AG294" s="670"/>
      <c r="AH294" s="653"/>
      <c r="AI294" s="610"/>
      <c r="AJ294" s="611"/>
      <c r="AK294" s="611"/>
      <c r="AL294" s="611"/>
      <c r="AM294" s="610"/>
      <c r="AN294" s="652"/>
      <c r="AO294" s="652"/>
      <c r="AP294" s="613"/>
      <c r="AQ294" s="614"/>
      <c r="AR294" s="614"/>
      <c r="AS294" s="615"/>
    </row>
    <row r="295" spans="2:45" s="67" customFormat="1" ht="63.75" hidden="1" x14ac:dyDescent="0.25">
      <c r="B295" s="473"/>
      <c r="C295" s="474"/>
      <c r="D295" s="594"/>
      <c r="E295" s="594"/>
      <c r="F295" s="700" t="s">
        <v>1239</v>
      </c>
      <c r="G295" s="700" t="s">
        <v>1233</v>
      </c>
      <c r="H295" s="700" t="s">
        <v>1234</v>
      </c>
      <c r="I295" s="700" t="s">
        <v>1235</v>
      </c>
      <c r="J295" s="700" t="s">
        <v>1236</v>
      </c>
      <c r="K295" s="700" t="s">
        <v>1237</v>
      </c>
      <c r="L295" s="700" t="s">
        <v>1238</v>
      </c>
      <c r="M295" s="599" t="s">
        <v>100</v>
      </c>
      <c r="N295" s="600">
        <f t="shared" si="188"/>
        <v>15</v>
      </c>
      <c r="O295" s="601" t="s">
        <v>106</v>
      </c>
      <c r="P295" s="600">
        <f t="shared" si="189"/>
        <v>15</v>
      </c>
      <c r="Q295" s="601" t="s">
        <v>109</v>
      </c>
      <c r="R295" s="600">
        <f t="shared" si="190"/>
        <v>15</v>
      </c>
      <c r="S295" s="601" t="s">
        <v>112</v>
      </c>
      <c r="T295" s="600">
        <f t="shared" si="191"/>
        <v>15</v>
      </c>
      <c r="U295" s="601" t="s">
        <v>116</v>
      </c>
      <c r="V295" s="600">
        <f t="shared" si="192"/>
        <v>15</v>
      </c>
      <c r="W295" s="601" t="s">
        <v>119</v>
      </c>
      <c r="X295" s="600">
        <f t="shared" si="193"/>
        <v>15</v>
      </c>
      <c r="Y295" s="601" t="s">
        <v>122</v>
      </c>
      <c r="Z295" s="600">
        <f t="shared" si="194"/>
        <v>10</v>
      </c>
      <c r="AA295" s="602">
        <f t="shared" si="195"/>
        <v>100</v>
      </c>
      <c r="AB295" s="603" t="str">
        <f t="shared" si="196"/>
        <v>Fuerte</v>
      </c>
      <c r="AC295" s="604" t="s">
        <v>103</v>
      </c>
      <c r="AD295" s="605" t="str">
        <f t="shared" si="197"/>
        <v>Débil</v>
      </c>
      <c r="AE295" s="606" t="str">
        <f t="shared" si="198"/>
        <v>0</v>
      </c>
      <c r="AF295" s="647"/>
      <c r="AG295" s="670"/>
      <c r="AH295" s="653"/>
      <c r="AI295" s="610"/>
      <c r="AJ295" s="611"/>
      <c r="AK295" s="611"/>
      <c r="AL295" s="611"/>
      <c r="AM295" s="610"/>
      <c r="AN295" s="652"/>
      <c r="AO295" s="652"/>
      <c r="AP295" s="613"/>
      <c r="AQ295" s="614"/>
      <c r="AR295" s="614"/>
      <c r="AS295" s="615"/>
    </row>
    <row r="296" spans="2:45" s="67" customFormat="1" ht="30" hidden="1" x14ac:dyDescent="0.25">
      <c r="B296" s="473"/>
      <c r="C296" s="474"/>
      <c r="D296" s="594"/>
      <c r="E296" s="594"/>
      <c r="F296" s="691" t="s">
        <v>1031</v>
      </c>
      <c r="G296" s="628"/>
      <c r="H296" s="628"/>
      <c r="I296" s="628"/>
      <c r="J296" s="628"/>
      <c r="K296" s="628"/>
      <c r="L296" s="656" t="s">
        <v>1286</v>
      </c>
      <c r="M296" s="599"/>
      <c r="N296" s="600" t="b">
        <f t="shared" si="188"/>
        <v>0</v>
      </c>
      <c r="O296" s="601"/>
      <c r="P296" s="600" t="b">
        <f t="shared" si="189"/>
        <v>0</v>
      </c>
      <c r="Q296" s="601"/>
      <c r="R296" s="600" t="b">
        <f t="shared" si="190"/>
        <v>0</v>
      </c>
      <c r="S296" s="601"/>
      <c r="T296" s="600" t="b">
        <f t="shared" si="191"/>
        <v>0</v>
      </c>
      <c r="U296" s="601"/>
      <c r="V296" s="600" t="b">
        <f t="shared" si="192"/>
        <v>0</v>
      </c>
      <c r="W296" s="601"/>
      <c r="X296" s="600" t="b">
        <f t="shared" si="193"/>
        <v>0</v>
      </c>
      <c r="Y296" s="601"/>
      <c r="Z296" s="600" t="b">
        <f t="shared" si="194"/>
        <v>0</v>
      </c>
      <c r="AA296" s="602">
        <f t="shared" si="195"/>
        <v>0</v>
      </c>
      <c r="AB296" s="603" t="str">
        <f t="shared" si="196"/>
        <v>Débil</v>
      </c>
      <c r="AC296" s="604"/>
      <c r="AD296" s="605" t="str">
        <f t="shared" si="197"/>
        <v>Débil</v>
      </c>
      <c r="AE296" s="606" t="str">
        <f t="shared" si="198"/>
        <v>0</v>
      </c>
      <c r="AF296" s="647"/>
      <c r="AG296" s="670"/>
      <c r="AH296" s="653"/>
      <c r="AI296" s="610"/>
      <c r="AJ296" s="611"/>
      <c r="AK296" s="611"/>
      <c r="AL296" s="611"/>
      <c r="AM296" s="610"/>
      <c r="AN296" s="652"/>
      <c r="AO296" s="652"/>
      <c r="AP296" s="613"/>
      <c r="AQ296" s="614"/>
      <c r="AR296" s="614"/>
      <c r="AS296" s="615"/>
    </row>
    <row r="297" spans="2:45" s="67" customFormat="1" ht="63.75" hidden="1" x14ac:dyDescent="0.25">
      <c r="B297" s="473"/>
      <c r="C297" s="474"/>
      <c r="D297" s="594"/>
      <c r="E297" s="594"/>
      <c r="F297" s="680" t="s">
        <v>1248</v>
      </c>
      <c r="G297" s="700" t="s">
        <v>453</v>
      </c>
      <c r="H297" s="700" t="s">
        <v>798</v>
      </c>
      <c r="I297" s="700" t="s">
        <v>799</v>
      </c>
      <c r="J297" s="700" t="s">
        <v>800</v>
      </c>
      <c r="K297" s="700" t="s">
        <v>801</v>
      </c>
      <c r="L297" s="700" t="s">
        <v>802</v>
      </c>
      <c r="M297" s="599" t="s">
        <v>100</v>
      </c>
      <c r="N297" s="600">
        <f t="shared" si="188"/>
        <v>15</v>
      </c>
      <c r="O297" s="601" t="s">
        <v>106</v>
      </c>
      <c r="P297" s="600">
        <f t="shared" si="189"/>
        <v>15</v>
      </c>
      <c r="Q297" s="601" t="s">
        <v>109</v>
      </c>
      <c r="R297" s="600">
        <f t="shared" si="190"/>
        <v>15</v>
      </c>
      <c r="S297" s="601" t="s">
        <v>112</v>
      </c>
      <c r="T297" s="600">
        <f t="shared" si="191"/>
        <v>15</v>
      </c>
      <c r="U297" s="601" t="s">
        <v>116</v>
      </c>
      <c r="V297" s="600">
        <f t="shared" si="192"/>
        <v>15</v>
      </c>
      <c r="W297" s="601" t="s">
        <v>119</v>
      </c>
      <c r="X297" s="600">
        <f t="shared" si="193"/>
        <v>15</v>
      </c>
      <c r="Y297" s="601" t="s">
        <v>122</v>
      </c>
      <c r="Z297" s="600">
        <f t="shared" si="194"/>
        <v>10</v>
      </c>
      <c r="AA297" s="602">
        <f t="shared" si="195"/>
        <v>100</v>
      </c>
      <c r="AB297" s="603" t="str">
        <f t="shared" si="196"/>
        <v>Fuerte</v>
      </c>
      <c r="AC297" s="604" t="s">
        <v>97</v>
      </c>
      <c r="AD297" s="605" t="str">
        <f t="shared" si="197"/>
        <v>Fuerte</v>
      </c>
      <c r="AE297" s="606" t="str">
        <f t="shared" si="198"/>
        <v>100</v>
      </c>
      <c r="AF297" s="647"/>
      <c r="AG297" s="670"/>
      <c r="AH297" s="653"/>
      <c r="AI297" s="610"/>
      <c r="AJ297" s="611"/>
      <c r="AK297" s="611"/>
      <c r="AL297" s="611"/>
      <c r="AM297" s="610"/>
      <c r="AN297" s="652"/>
      <c r="AO297" s="652"/>
      <c r="AP297" s="613"/>
      <c r="AQ297" s="614"/>
      <c r="AR297" s="614"/>
      <c r="AS297" s="615"/>
    </row>
    <row r="298" spans="2:45" s="67" customFormat="1" ht="38.25" hidden="1" x14ac:dyDescent="0.25">
      <c r="B298" s="473"/>
      <c r="C298" s="474"/>
      <c r="D298" s="594"/>
      <c r="E298" s="594"/>
      <c r="F298" s="661" t="s">
        <v>1252</v>
      </c>
      <c r="G298" s="700" t="s">
        <v>732</v>
      </c>
      <c r="H298" s="700" t="s">
        <v>804</v>
      </c>
      <c r="I298" s="700" t="s">
        <v>805</v>
      </c>
      <c r="J298" s="700" t="s">
        <v>806</v>
      </c>
      <c r="K298" s="700" t="s">
        <v>807</v>
      </c>
      <c r="L298" s="700" t="s">
        <v>808</v>
      </c>
      <c r="M298" s="599" t="s">
        <v>100</v>
      </c>
      <c r="N298" s="600">
        <f t="shared" si="188"/>
        <v>15</v>
      </c>
      <c r="O298" s="601" t="s">
        <v>106</v>
      </c>
      <c r="P298" s="600">
        <f t="shared" si="189"/>
        <v>15</v>
      </c>
      <c r="Q298" s="601" t="s">
        <v>109</v>
      </c>
      <c r="R298" s="600">
        <f t="shared" si="190"/>
        <v>15</v>
      </c>
      <c r="S298" s="601" t="s">
        <v>112</v>
      </c>
      <c r="T298" s="600">
        <f t="shared" si="191"/>
        <v>15</v>
      </c>
      <c r="U298" s="601" t="s">
        <v>116</v>
      </c>
      <c r="V298" s="600">
        <f t="shared" si="192"/>
        <v>15</v>
      </c>
      <c r="W298" s="601" t="s">
        <v>119</v>
      </c>
      <c r="X298" s="600">
        <f t="shared" si="193"/>
        <v>15</v>
      </c>
      <c r="Y298" s="601" t="s">
        <v>122</v>
      </c>
      <c r="Z298" s="600">
        <f t="shared" si="194"/>
        <v>10</v>
      </c>
      <c r="AA298" s="602">
        <f t="shared" si="195"/>
        <v>100</v>
      </c>
      <c r="AB298" s="603" t="str">
        <f t="shared" si="196"/>
        <v>Fuerte</v>
      </c>
      <c r="AC298" s="604" t="s">
        <v>27</v>
      </c>
      <c r="AD298" s="605" t="str">
        <f t="shared" si="197"/>
        <v>Moderado</v>
      </c>
      <c r="AE298" s="606" t="str">
        <f t="shared" si="198"/>
        <v>50</v>
      </c>
      <c r="AF298" s="647"/>
      <c r="AG298" s="670"/>
      <c r="AH298" s="653"/>
      <c r="AI298" s="610"/>
      <c r="AJ298" s="611"/>
      <c r="AK298" s="611"/>
      <c r="AL298" s="611"/>
      <c r="AM298" s="610"/>
      <c r="AN298" s="652"/>
      <c r="AO298" s="652"/>
      <c r="AP298" s="613"/>
      <c r="AQ298" s="614"/>
      <c r="AR298" s="614"/>
      <c r="AS298" s="615"/>
    </row>
    <row r="299" spans="2:45" s="67" customFormat="1" ht="51" hidden="1" x14ac:dyDescent="0.25">
      <c r="B299" s="473"/>
      <c r="C299" s="474"/>
      <c r="D299" s="594"/>
      <c r="E299" s="594"/>
      <c r="F299" s="701" t="s">
        <v>1038</v>
      </c>
      <c r="G299" s="700" t="s">
        <v>1254</v>
      </c>
      <c r="H299" s="700" t="s">
        <v>720</v>
      </c>
      <c r="I299" s="700" t="s">
        <v>721</v>
      </c>
      <c r="J299" s="700" t="s">
        <v>722</v>
      </c>
      <c r="K299" s="700" t="s">
        <v>723</v>
      </c>
      <c r="L299" s="700" t="s">
        <v>724</v>
      </c>
      <c r="M299" s="599" t="s">
        <v>100</v>
      </c>
      <c r="N299" s="600">
        <f t="shared" si="188"/>
        <v>15</v>
      </c>
      <c r="O299" s="601" t="s">
        <v>106</v>
      </c>
      <c r="P299" s="600">
        <f t="shared" si="189"/>
        <v>15</v>
      </c>
      <c r="Q299" s="601" t="s">
        <v>109</v>
      </c>
      <c r="R299" s="600">
        <f t="shared" si="190"/>
        <v>15</v>
      </c>
      <c r="S299" s="601" t="s">
        <v>112</v>
      </c>
      <c r="T299" s="600">
        <f t="shared" si="191"/>
        <v>15</v>
      </c>
      <c r="U299" s="601" t="s">
        <v>116</v>
      </c>
      <c r="V299" s="600">
        <f t="shared" si="192"/>
        <v>15</v>
      </c>
      <c r="W299" s="601" t="s">
        <v>119</v>
      </c>
      <c r="X299" s="600">
        <f t="shared" si="193"/>
        <v>15</v>
      </c>
      <c r="Y299" s="601" t="s">
        <v>122</v>
      </c>
      <c r="Z299" s="600">
        <f t="shared" si="194"/>
        <v>10</v>
      </c>
      <c r="AA299" s="602">
        <f t="shared" si="195"/>
        <v>100</v>
      </c>
      <c r="AB299" s="603" t="str">
        <f t="shared" si="196"/>
        <v>Fuerte</v>
      </c>
      <c r="AC299" s="604" t="s">
        <v>97</v>
      </c>
      <c r="AD299" s="605" t="str">
        <f t="shared" si="197"/>
        <v>Fuerte</v>
      </c>
      <c r="AE299" s="606" t="str">
        <f t="shared" si="198"/>
        <v>100</v>
      </c>
      <c r="AF299" s="647"/>
      <c r="AG299" s="670"/>
      <c r="AH299" s="653"/>
      <c r="AI299" s="610"/>
      <c r="AJ299" s="611"/>
      <c r="AK299" s="611"/>
      <c r="AL299" s="611"/>
      <c r="AM299" s="610"/>
      <c r="AN299" s="652"/>
      <c r="AO299" s="652"/>
      <c r="AP299" s="613"/>
      <c r="AQ299" s="614"/>
      <c r="AR299" s="614"/>
      <c r="AS299" s="615"/>
    </row>
    <row r="300" spans="2:45" s="67" customFormat="1" ht="30" hidden="1" x14ac:dyDescent="0.25">
      <c r="B300" s="473"/>
      <c r="C300" s="474"/>
      <c r="D300" s="594"/>
      <c r="E300" s="594"/>
      <c r="F300" s="691" t="s">
        <v>1034</v>
      </c>
      <c r="G300" s="628"/>
      <c r="H300" s="628"/>
      <c r="I300" s="628"/>
      <c r="J300" s="628"/>
      <c r="K300" s="628"/>
      <c r="L300" s="656" t="s">
        <v>1286</v>
      </c>
      <c r="M300" s="599"/>
      <c r="N300" s="600" t="b">
        <f t="shared" si="188"/>
        <v>0</v>
      </c>
      <c r="O300" s="601"/>
      <c r="P300" s="600" t="b">
        <f t="shared" si="189"/>
        <v>0</v>
      </c>
      <c r="Q300" s="601"/>
      <c r="R300" s="600" t="b">
        <f t="shared" si="190"/>
        <v>0</v>
      </c>
      <c r="S300" s="601"/>
      <c r="T300" s="600" t="b">
        <f t="shared" si="191"/>
        <v>0</v>
      </c>
      <c r="U300" s="601"/>
      <c r="V300" s="600" t="b">
        <f t="shared" si="192"/>
        <v>0</v>
      </c>
      <c r="W300" s="601"/>
      <c r="X300" s="600" t="b">
        <f t="shared" si="193"/>
        <v>0</v>
      </c>
      <c r="Y300" s="601"/>
      <c r="Z300" s="600" t="b">
        <f t="shared" si="194"/>
        <v>0</v>
      </c>
      <c r="AA300" s="602">
        <f t="shared" si="195"/>
        <v>0</v>
      </c>
      <c r="AB300" s="603" t="str">
        <f t="shared" si="196"/>
        <v>Débil</v>
      </c>
      <c r="AC300" s="604"/>
      <c r="AD300" s="605" t="str">
        <f t="shared" si="197"/>
        <v>Débil</v>
      </c>
      <c r="AE300" s="606" t="str">
        <f t="shared" si="198"/>
        <v>0</v>
      </c>
      <c r="AF300" s="647"/>
      <c r="AG300" s="670"/>
      <c r="AH300" s="653"/>
      <c r="AI300" s="610"/>
      <c r="AJ300" s="611"/>
      <c r="AK300" s="611"/>
      <c r="AL300" s="611"/>
      <c r="AM300" s="610"/>
      <c r="AN300" s="652"/>
      <c r="AO300" s="652"/>
      <c r="AP300" s="613"/>
      <c r="AQ300" s="614"/>
      <c r="AR300" s="614"/>
      <c r="AS300" s="615"/>
    </row>
    <row r="301" spans="2:45" s="67" customFormat="1" ht="30" hidden="1" x14ac:dyDescent="0.25">
      <c r="B301" s="473"/>
      <c r="C301" s="474"/>
      <c r="D301" s="594"/>
      <c r="E301" s="594"/>
      <c r="F301" s="691" t="s">
        <v>1046</v>
      </c>
      <c r="G301" s="628"/>
      <c r="H301" s="628"/>
      <c r="I301" s="628"/>
      <c r="J301" s="628"/>
      <c r="K301" s="628"/>
      <c r="L301" s="705" t="s">
        <v>1144</v>
      </c>
      <c r="M301" s="599"/>
      <c r="N301" s="600" t="b">
        <f t="shared" si="188"/>
        <v>0</v>
      </c>
      <c r="O301" s="601"/>
      <c r="P301" s="600" t="b">
        <f t="shared" si="189"/>
        <v>0</v>
      </c>
      <c r="Q301" s="601"/>
      <c r="R301" s="600" t="b">
        <f t="shared" si="190"/>
        <v>0</v>
      </c>
      <c r="S301" s="601"/>
      <c r="T301" s="600" t="b">
        <f t="shared" si="191"/>
        <v>0</v>
      </c>
      <c r="U301" s="601"/>
      <c r="V301" s="600" t="b">
        <f t="shared" si="192"/>
        <v>0</v>
      </c>
      <c r="W301" s="601"/>
      <c r="X301" s="600" t="b">
        <f t="shared" si="193"/>
        <v>0</v>
      </c>
      <c r="Y301" s="601"/>
      <c r="Z301" s="600" t="b">
        <f t="shared" si="194"/>
        <v>0</v>
      </c>
      <c r="AA301" s="602">
        <f t="shared" si="195"/>
        <v>0</v>
      </c>
      <c r="AB301" s="603" t="str">
        <f t="shared" si="196"/>
        <v>Débil</v>
      </c>
      <c r="AC301" s="604"/>
      <c r="AD301" s="605" t="str">
        <f t="shared" si="197"/>
        <v>Débil</v>
      </c>
      <c r="AE301" s="606" t="str">
        <f t="shared" si="198"/>
        <v>0</v>
      </c>
      <c r="AF301" s="647"/>
      <c r="AG301" s="670"/>
      <c r="AH301" s="653"/>
      <c r="AI301" s="610"/>
      <c r="AJ301" s="611"/>
      <c r="AK301" s="611"/>
      <c r="AL301" s="611"/>
      <c r="AM301" s="610"/>
      <c r="AN301" s="652"/>
      <c r="AO301" s="652"/>
      <c r="AP301" s="613"/>
      <c r="AQ301" s="614"/>
      <c r="AR301" s="614"/>
      <c r="AS301" s="615"/>
    </row>
    <row r="302" spans="2:45" s="67" customFormat="1" ht="34.5" hidden="1" customHeight="1" x14ac:dyDescent="0.25">
      <c r="B302" s="473"/>
      <c r="C302" s="474"/>
      <c r="D302" s="594"/>
      <c r="E302" s="594"/>
      <c r="F302" s="691" t="s">
        <v>961</v>
      </c>
      <c r="G302" s="700" t="s">
        <v>1278</v>
      </c>
      <c r="H302" s="700" t="s">
        <v>1279</v>
      </c>
      <c r="I302" s="700" t="s">
        <v>1280</v>
      </c>
      <c r="J302" s="628" t="s">
        <v>1276</v>
      </c>
      <c r="K302" s="628" t="s">
        <v>1277</v>
      </c>
      <c r="L302" s="681" t="s">
        <v>1281</v>
      </c>
      <c r="M302" s="599" t="s">
        <v>100</v>
      </c>
      <c r="N302" s="600">
        <f t="shared" si="188"/>
        <v>15</v>
      </c>
      <c r="O302" s="601" t="s">
        <v>106</v>
      </c>
      <c r="P302" s="600">
        <f t="shared" si="189"/>
        <v>15</v>
      </c>
      <c r="Q302" s="601" t="s">
        <v>109</v>
      </c>
      <c r="R302" s="600">
        <f t="shared" si="190"/>
        <v>15</v>
      </c>
      <c r="S302" s="601" t="s">
        <v>113</v>
      </c>
      <c r="T302" s="600">
        <f t="shared" si="191"/>
        <v>10</v>
      </c>
      <c r="U302" s="601" t="s">
        <v>116</v>
      </c>
      <c r="V302" s="600">
        <f t="shared" si="192"/>
        <v>15</v>
      </c>
      <c r="W302" s="601" t="s">
        <v>119</v>
      </c>
      <c r="X302" s="600">
        <f t="shared" si="193"/>
        <v>15</v>
      </c>
      <c r="Y302" s="601" t="s">
        <v>122</v>
      </c>
      <c r="Z302" s="600">
        <f t="shared" si="194"/>
        <v>10</v>
      </c>
      <c r="AA302" s="602">
        <f t="shared" si="195"/>
        <v>95</v>
      </c>
      <c r="AB302" s="603" t="str">
        <f t="shared" si="196"/>
        <v>Moderado</v>
      </c>
      <c r="AC302" s="604" t="s">
        <v>97</v>
      </c>
      <c r="AD302" s="605" t="str">
        <f t="shared" si="197"/>
        <v>Moderado</v>
      </c>
      <c r="AE302" s="606" t="str">
        <f t="shared" si="198"/>
        <v>50</v>
      </c>
      <c r="AF302" s="647"/>
      <c r="AG302" s="670"/>
      <c r="AH302" s="653"/>
      <c r="AI302" s="610"/>
      <c r="AJ302" s="611"/>
      <c r="AK302" s="611"/>
      <c r="AL302" s="611"/>
      <c r="AM302" s="610"/>
      <c r="AN302" s="652"/>
      <c r="AO302" s="652"/>
      <c r="AP302" s="613"/>
      <c r="AQ302" s="614"/>
      <c r="AR302" s="614"/>
      <c r="AS302" s="615"/>
    </row>
    <row r="303" spans="2:45" s="67" customFormat="1" ht="34.5" hidden="1" customHeight="1" x14ac:dyDescent="0.25">
      <c r="B303" s="473"/>
      <c r="C303" s="474"/>
      <c r="D303" s="594"/>
      <c r="E303" s="594"/>
      <c r="F303" s="691" t="s">
        <v>1036</v>
      </c>
      <c r="G303" s="628"/>
      <c r="H303" s="628"/>
      <c r="I303" s="628"/>
      <c r="J303" s="628"/>
      <c r="K303" s="628"/>
      <c r="L303" s="656" t="s">
        <v>1286</v>
      </c>
      <c r="M303" s="599"/>
      <c r="N303" s="600" t="b">
        <f t="shared" si="188"/>
        <v>0</v>
      </c>
      <c r="O303" s="601"/>
      <c r="P303" s="600" t="b">
        <f t="shared" si="189"/>
        <v>0</v>
      </c>
      <c r="Q303" s="601"/>
      <c r="R303" s="600" t="b">
        <f t="shared" si="190"/>
        <v>0</v>
      </c>
      <c r="S303" s="601"/>
      <c r="T303" s="600" t="b">
        <f t="shared" si="191"/>
        <v>0</v>
      </c>
      <c r="U303" s="601"/>
      <c r="V303" s="600" t="b">
        <f t="shared" si="192"/>
        <v>0</v>
      </c>
      <c r="W303" s="601"/>
      <c r="X303" s="600" t="b">
        <f t="shared" si="193"/>
        <v>0</v>
      </c>
      <c r="Y303" s="601"/>
      <c r="Z303" s="600" t="b">
        <f t="shared" si="194"/>
        <v>0</v>
      </c>
      <c r="AA303" s="602">
        <f t="shared" si="195"/>
        <v>0</v>
      </c>
      <c r="AB303" s="603" t="str">
        <f t="shared" si="196"/>
        <v>Débil</v>
      </c>
      <c r="AC303" s="604"/>
      <c r="AD303" s="605" t="str">
        <f t="shared" si="197"/>
        <v>Débil</v>
      </c>
      <c r="AE303" s="606" t="str">
        <f t="shared" si="198"/>
        <v>0</v>
      </c>
      <c r="AF303" s="647"/>
      <c r="AG303" s="670"/>
      <c r="AH303" s="653"/>
      <c r="AI303" s="610"/>
      <c r="AJ303" s="611"/>
      <c r="AK303" s="611"/>
      <c r="AL303" s="611"/>
      <c r="AM303" s="610"/>
      <c r="AN303" s="652"/>
      <c r="AO303" s="652"/>
      <c r="AP303" s="613"/>
      <c r="AQ303" s="614"/>
      <c r="AR303" s="614"/>
      <c r="AS303" s="615"/>
    </row>
    <row r="304" spans="2:45" s="67" customFormat="1" ht="38.25" hidden="1" x14ac:dyDescent="0.25">
      <c r="B304" s="473"/>
      <c r="C304" s="474"/>
      <c r="D304" s="594"/>
      <c r="E304" s="594"/>
      <c r="F304" s="661" t="s">
        <v>1232</v>
      </c>
      <c r="G304" s="671" t="s">
        <v>739</v>
      </c>
      <c r="H304" s="671" t="s">
        <v>740</v>
      </c>
      <c r="I304" s="671" t="s">
        <v>741</v>
      </c>
      <c r="J304" s="671" t="s">
        <v>742</v>
      </c>
      <c r="K304" s="671" t="s">
        <v>1230</v>
      </c>
      <c r="L304" s="671" t="s">
        <v>1231</v>
      </c>
      <c r="M304" s="599" t="s">
        <v>100</v>
      </c>
      <c r="N304" s="600">
        <f t="shared" si="188"/>
        <v>15</v>
      </c>
      <c r="O304" s="601" t="s">
        <v>106</v>
      </c>
      <c r="P304" s="600">
        <f t="shared" si="189"/>
        <v>15</v>
      </c>
      <c r="Q304" s="601" t="s">
        <v>109</v>
      </c>
      <c r="R304" s="600">
        <f t="shared" si="190"/>
        <v>15</v>
      </c>
      <c r="S304" s="601" t="s">
        <v>112</v>
      </c>
      <c r="T304" s="600">
        <f t="shared" si="191"/>
        <v>15</v>
      </c>
      <c r="U304" s="601" t="s">
        <v>116</v>
      </c>
      <c r="V304" s="600">
        <f t="shared" si="192"/>
        <v>15</v>
      </c>
      <c r="W304" s="601" t="s">
        <v>119</v>
      </c>
      <c r="X304" s="600">
        <f t="shared" si="193"/>
        <v>15</v>
      </c>
      <c r="Y304" s="601" t="s">
        <v>122</v>
      </c>
      <c r="Z304" s="600">
        <f t="shared" si="194"/>
        <v>10</v>
      </c>
      <c r="AA304" s="602">
        <f t="shared" si="195"/>
        <v>100</v>
      </c>
      <c r="AB304" s="603" t="str">
        <f t="shared" si="196"/>
        <v>Fuerte</v>
      </c>
      <c r="AC304" s="604" t="s">
        <v>27</v>
      </c>
      <c r="AD304" s="605" t="str">
        <f t="shared" si="197"/>
        <v>Moderado</v>
      </c>
      <c r="AE304" s="606" t="str">
        <f t="shared" si="198"/>
        <v>50</v>
      </c>
      <c r="AF304" s="647"/>
      <c r="AG304" s="670"/>
      <c r="AH304" s="653"/>
      <c r="AI304" s="610"/>
      <c r="AJ304" s="611"/>
      <c r="AK304" s="611"/>
      <c r="AL304" s="611"/>
      <c r="AM304" s="610"/>
      <c r="AN304" s="652"/>
      <c r="AO304" s="652"/>
      <c r="AP304" s="613"/>
      <c r="AQ304" s="614"/>
      <c r="AR304" s="614"/>
      <c r="AS304" s="615"/>
    </row>
    <row r="305" spans="2:45" s="67" customFormat="1" ht="30" hidden="1" x14ac:dyDescent="0.25">
      <c r="B305" s="473"/>
      <c r="C305" s="474"/>
      <c r="D305" s="594"/>
      <c r="E305" s="594"/>
      <c r="F305" s="628"/>
      <c r="G305" s="628"/>
      <c r="H305" s="628"/>
      <c r="I305" s="628"/>
      <c r="J305" s="628"/>
      <c r="K305" s="628"/>
      <c r="L305" s="628"/>
      <c r="M305" s="599"/>
      <c r="N305" s="600" t="b">
        <f t="shared" si="188"/>
        <v>0</v>
      </c>
      <c r="O305" s="601"/>
      <c r="P305" s="600" t="b">
        <f t="shared" si="189"/>
        <v>0</v>
      </c>
      <c r="Q305" s="601"/>
      <c r="R305" s="600" t="b">
        <f t="shared" si="190"/>
        <v>0</v>
      </c>
      <c r="S305" s="601"/>
      <c r="T305" s="600" t="b">
        <f t="shared" si="191"/>
        <v>0</v>
      </c>
      <c r="U305" s="601"/>
      <c r="V305" s="600" t="b">
        <f t="shared" si="192"/>
        <v>0</v>
      </c>
      <c r="W305" s="601"/>
      <c r="X305" s="600" t="b">
        <f t="shared" si="193"/>
        <v>0</v>
      </c>
      <c r="Y305" s="601"/>
      <c r="Z305" s="600" t="b">
        <f t="shared" si="194"/>
        <v>0</v>
      </c>
      <c r="AA305" s="602">
        <f t="shared" si="195"/>
        <v>0</v>
      </c>
      <c r="AB305" s="603" t="str">
        <f t="shared" si="196"/>
        <v>Débil</v>
      </c>
      <c r="AC305" s="604"/>
      <c r="AD305" s="605" t="str">
        <f t="shared" si="197"/>
        <v>Débil</v>
      </c>
      <c r="AE305" s="606" t="str">
        <f t="shared" si="198"/>
        <v>0</v>
      </c>
      <c r="AF305" s="647"/>
      <c r="AG305" s="670"/>
      <c r="AH305" s="653"/>
      <c r="AI305" s="610"/>
      <c r="AJ305" s="611"/>
      <c r="AK305" s="611"/>
      <c r="AL305" s="611"/>
      <c r="AM305" s="610"/>
      <c r="AN305" s="652"/>
      <c r="AO305" s="652"/>
      <c r="AP305" s="613"/>
      <c r="AQ305" s="614"/>
      <c r="AR305" s="614"/>
      <c r="AS305" s="615"/>
    </row>
    <row r="306" spans="2:45" s="67" customFormat="1" ht="30.75" hidden="1" thickBot="1" x14ac:dyDescent="0.3">
      <c r="B306" s="473"/>
      <c r="C306" s="474"/>
      <c r="D306" s="594"/>
      <c r="E306" s="594"/>
      <c r="F306" s="628"/>
      <c r="G306" s="628"/>
      <c r="H306" s="628"/>
      <c r="I306" s="628"/>
      <c r="J306" s="628"/>
      <c r="K306" s="628"/>
      <c r="L306" s="628"/>
      <c r="M306" s="599"/>
      <c r="N306" s="600" t="b">
        <f t="shared" si="188"/>
        <v>0</v>
      </c>
      <c r="O306" s="601"/>
      <c r="P306" s="600" t="b">
        <f t="shared" si="189"/>
        <v>0</v>
      </c>
      <c r="Q306" s="601"/>
      <c r="R306" s="600" t="b">
        <f t="shared" si="190"/>
        <v>0</v>
      </c>
      <c r="S306" s="601"/>
      <c r="T306" s="600" t="b">
        <f t="shared" si="191"/>
        <v>0</v>
      </c>
      <c r="U306" s="601"/>
      <c r="V306" s="600" t="b">
        <f t="shared" si="192"/>
        <v>0</v>
      </c>
      <c r="W306" s="601"/>
      <c r="X306" s="600" t="b">
        <f t="shared" si="193"/>
        <v>0</v>
      </c>
      <c r="Y306" s="601"/>
      <c r="Z306" s="600" t="b">
        <f t="shared" si="194"/>
        <v>0</v>
      </c>
      <c r="AA306" s="602">
        <f t="shared" si="195"/>
        <v>0</v>
      </c>
      <c r="AB306" s="603" t="str">
        <f t="shared" si="196"/>
        <v>Débil</v>
      </c>
      <c r="AC306" s="604"/>
      <c r="AD306" s="605" t="str">
        <f t="shared" si="197"/>
        <v>Débil</v>
      </c>
      <c r="AE306" s="606" t="str">
        <f t="shared" si="198"/>
        <v>0</v>
      </c>
      <c r="AF306" s="620"/>
      <c r="AG306" s="621"/>
      <c r="AH306" s="622"/>
      <c r="AI306" s="610"/>
      <c r="AJ306" s="611"/>
      <c r="AK306" s="611"/>
      <c r="AL306" s="611"/>
      <c r="AM306" s="610"/>
      <c r="AN306" s="623"/>
      <c r="AO306" s="623"/>
      <c r="AP306" s="613"/>
      <c r="AQ306" s="614"/>
      <c r="AR306" s="614"/>
      <c r="AS306" s="615"/>
    </row>
    <row r="307" spans="2:45" s="67" customFormat="1" ht="30" hidden="1" x14ac:dyDescent="0.25">
      <c r="B307" s="473"/>
      <c r="C307" s="474"/>
      <c r="D307" s="594" t="str">
        <f>'3-IDENTIFICACIÓN DEL RIESGO'!G96</f>
        <v>Riesgo 4</v>
      </c>
      <c r="E307" s="594"/>
      <c r="F307" s="628"/>
      <c r="G307" s="628"/>
      <c r="H307" s="628"/>
      <c r="I307" s="628"/>
      <c r="J307" s="628"/>
      <c r="K307" s="628"/>
      <c r="L307" s="628"/>
      <c r="M307" s="599"/>
      <c r="N307" s="600" t="b">
        <f t="shared" si="188"/>
        <v>0</v>
      </c>
      <c r="O307" s="601"/>
      <c r="P307" s="600" t="b">
        <f t="shared" si="189"/>
        <v>0</v>
      </c>
      <c r="Q307" s="601"/>
      <c r="R307" s="600" t="b">
        <f t="shared" si="190"/>
        <v>0</v>
      </c>
      <c r="S307" s="601"/>
      <c r="T307" s="600" t="b">
        <f t="shared" si="191"/>
        <v>0</v>
      </c>
      <c r="U307" s="601"/>
      <c r="V307" s="600" t="b">
        <f t="shared" si="192"/>
        <v>0</v>
      </c>
      <c r="W307" s="601"/>
      <c r="X307" s="600" t="b">
        <f t="shared" si="193"/>
        <v>0</v>
      </c>
      <c r="Y307" s="601"/>
      <c r="Z307" s="600" t="b">
        <f t="shared" si="194"/>
        <v>0</v>
      </c>
      <c r="AA307" s="602">
        <f t="shared" si="195"/>
        <v>0</v>
      </c>
      <c r="AB307" s="603" t="str">
        <f t="shared" si="196"/>
        <v>Débil</v>
      </c>
      <c r="AC307" s="604"/>
      <c r="AD307" s="605" t="str">
        <f t="shared" si="197"/>
        <v>Débil</v>
      </c>
      <c r="AE307" s="606" t="str">
        <f t="shared" si="198"/>
        <v>0</v>
      </c>
      <c r="AF307" s="607"/>
      <c r="AG307" s="608" t="e">
        <f t="shared" ref="AG307" si="251">(AE307+AE308)/AF307</f>
        <v>#DIV/0!</v>
      </c>
      <c r="AH307" s="609" t="e">
        <f t="shared" ref="AH307" si="252">IF(AG307&lt;50,"Débil",IF(AG307&lt;=99,"Moderado",IF(AG307=100,"Fuerte",IF(AG307="","ERROR"))))</f>
        <v>#DIV/0!</v>
      </c>
      <c r="AI307" s="610"/>
      <c r="AJ307" s="611" t="e">
        <f t="shared" ref="AJ307" si="253">IF(AH307="Débil",0,IF(AND(AH307="Moderado",AI307="Directamente"),1,IF(AND(AH307="Moderado",AI307="No disminuye"),0,IF(AND(AH307="Fuerte",AI307="Directamente"),2,IF(AND(AH307="Fuerte",AI307="No disminuye"),0)))))</f>
        <v>#DIV/0!</v>
      </c>
      <c r="AK307" s="611" t="e">
        <f>('4-VALORACIÓN DEL RIESGO'!H53-AJ307)</f>
        <v>#DIV/0!</v>
      </c>
      <c r="AL307" s="611" t="e">
        <f t="shared" ref="AL307" si="254">IF(AK307=5,"Casi Seguro",IF(AK307=4,"Probable",IF(AK307=3,"Posible",IF(AK307=2,"Improbable",IF(AK307=1,"Rara Vez",IF(AK307=0,"Rara Vez",IF(AK307&lt;0,"Rara Vez")))))))</f>
        <v>#DIV/0!</v>
      </c>
      <c r="AM307" s="610"/>
      <c r="AN307" s="612" t="e">
        <f t="shared" ref="AN307" si="255">IF(AH307="Débil",0,IF(AND(AH307="Moderado",AM307="Directamente"),1,IF(AND(AH307="Moderado",AM307="Indirectamente"),0,IF(AND(AH307="Moderado",AM307="No disminuye"),0,IF(AND(AH307="Fuerte",AM307="Directamente"),2,IF(AND(AH307="Fuerte",AM307="Indirectamente"),1,IF(AND(AH307="Fuerte",AM307="No disminuye"),0)))))))</f>
        <v>#DIV/0!</v>
      </c>
      <c r="AO307" s="612" t="e">
        <f>('4-VALORACIÓN DEL RIESGO'!AD53-AN307)</f>
        <v>#DIV/0!</v>
      </c>
      <c r="AP307" s="613" t="e">
        <f t="shared" ref="AP307" si="256">IF(AO307=5,"Catastrófico",IF(AO307=4,"Mayor",IF(AO307=3,"Moderado",IF(AO307=2,"Moderado",IF(AO307=1,"Moderado")))))</f>
        <v>#DIV/0!</v>
      </c>
      <c r="AQ307" s="614" t="e">
        <f t="shared" ref="AQ307" si="257">IF(OR(AND(AP307="Moderado",AL307="Rara Vez"),AND(AP307="Moderado",AL307="Improbable")),"Moderado",IF(OR(AND(AP307="Mayor",AL307="Improbable"),AND(AP307="Mayor",AL307="Rara Vez"),AND(AP307="Moderado",AL307="Probable"),AND(AP307="Moderado",AL307="Posible")),"Alto",IF(OR(AND(AP307="Moderado",AL307="Casi Seguro"),AND(AP307="Mayor",AL307="Posible"),AND(AP307="Mayor",AL307="Probable"),AND(AP307="Mayor",AL307="Casi Seguro")),"Extremo",IF(AP307="Catastrófico","Extremo"))))</f>
        <v>#DIV/0!</v>
      </c>
      <c r="AR307" s="614"/>
      <c r="AS307" s="615" t="s">
        <v>452</v>
      </c>
    </row>
    <row r="308" spans="2:45" s="67" customFormat="1" ht="30.75" hidden="1" thickBot="1" x14ac:dyDescent="0.3">
      <c r="B308" s="473"/>
      <c r="C308" s="474"/>
      <c r="D308" s="594"/>
      <c r="E308" s="594"/>
      <c r="F308" s="628"/>
      <c r="G308" s="628"/>
      <c r="H308" s="628"/>
      <c r="I308" s="628"/>
      <c r="J308" s="628"/>
      <c r="K308" s="628"/>
      <c r="L308" s="628"/>
      <c r="M308" s="599"/>
      <c r="N308" s="600" t="b">
        <f t="shared" si="188"/>
        <v>0</v>
      </c>
      <c r="O308" s="601"/>
      <c r="P308" s="600" t="b">
        <f t="shared" si="189"/>
        <v>0</v>
      </c>
      <c r="Q308" s="601"/>
      <c r="R308" s="600" t="b">
        <f t="shared" si="190"/>
        <v>0</v>
      </c>
      <c r="S308" s="601"/>
      <c r="T308" s="600" t="b">
        <f t="shared" si="191"/>
        <v>0</v>
      </c>
      <c r="U308" s="601"/>
      <c r="V308" s="600" t="b">
        <f t="shared" si="192"/>
        <v>0</v>
      </c>
      <c r="W308" s="601"/>
      <c r="X308" s="600" t="b">
        <f t="shared" si="193"/>
        <v>0</v>
      </c>
      <c r="Y308" s="601"/>
      <c r="Z308" s="600" t="b">
        <f t="shared" si="194"/>
        <v>0</v>
      </c>
      <c r="AA308" s="602">
        <f t="shared" si="195"/>
        <v>0</v>
      </c>
      <c r="AB308" s="603" t="str">
        <f t="shared" si="196"/>
        <v>Débil</v>
      </c>
      <c r="AC308" s="604"/>
      <c r="AD308" s="605" t="str">
        <f t="shared" si="197"/>
        <v>Débil</v>
      </c>
      <c r="AE308" s="606" t="str">
        <f t="shared" si="198"/>
        <v>0</v>
      </c>
      <c r="AF308" s="620"/>
      <c r="AG308" s="621"/>
      <c r="AH308" s="622"/>
      <c r="AI308" s="610"/>
      <c r="AJ308" s="611"/>
      <c r="AK308" s="611"/>
      <c r="AL308" s="611"/>
      <c r="AM308" s="610"/>
      <c r="AN308" s="623"/>
      <c r="AO308" s="623"/>
      <c r="AP308" s="613"/>
      <c r="AQ308" s="614"/>
      <c r="AR308" s="614"/>
      <c r="AS308" s="615"/>
    </row>
    <row r="309" spans="2:45" s="67" customFormat="1" ht="30" hidden="1" x14ac:dyDescent="0.25">
      <c r="B309" s="473"/>
      <c r="C309" s="474"/>
      <c r="D309" s="594" t="str">
        <f>'3-IDENTIFICACIÓN DEL RIESGO'!G98</f>
        <v>Riesgo 5</v>
      </c>
      <c r="E309" s="594"/>
      <c r="F309" s="628"/>
      <c r="G309" s="628"/>
      <c r="H309" s="628"/>
      <c r="I309" s="628"/>
      <c r="J309" s="628"/>
      <c r="K309" s="628"/>
      <c r="L309" s="628"/>
      <c r="M309" s="599"/>
      <c r="N309" s="600" t="b">
        <f t="shared" si="188"/>
        <v>0</v>
      </c>
      <c r="O309" s="601"/>
      <c r="P309" s="600" t="b">
        <f t="shared" si="189"/>
        <v>0</v>
      </c>
      <c r="Q309" s="601"/>
      <c r="R309" s="600" t="b">
        <f t="shared" si="190"/>
        <v>0</v>
      </c>
      <c r="S309" s="601"/>
      <c r="T309" s="600" t="b">
        <f t="shared" si="191"/>
        <v>0</v>
      </c>
      <c r="U309" s="601"/>
      <c r="V309" s="600" t="b">
        <f t="shared" si="192"/>
        <v>0</v>
      </c>
      <c r="W309" s="601"/>
      <c r="X309" s="600" t="b">
        <f t="shared" si="193"/>
        <v>0</v>
      </c>
      <c r="Y309" s="601"/>
      <c r="Z309" s="600" t="b">
        <f t="shared" si="194"/>
        <v>0</v>
      </c>
      <c r="AA309" s="602">
        <f t="shared" si="195"/>
        <v>0</v>
      </c>
      <c r="AB309" s="603" t="str">
        <f t="shared" si="196"/>
        <v>Débil</v>
      </c>
      <c r="AC309" s="604"/>
      <c r="AD309" s="605" t="str">
        <f t="shared" si="197"/>
        <v>Débil</v>
      </c>
      <c r="AE309" s="606" t="str">
        <f t="shared" si="198"/>
        <v>0</v>
      </c>
      <c r="AF309" s="607"/>
      <c r="AG309" s="608" t="e">
        <f t="shared" ref="AG309" si="258">(AE309+AE310)/AF309</f>
        <v>#DIV/0!</v>
      </c>
      <c r="AH309" s="609" t="e">
        <f t="shared" ref="AH309" si="259">IF(AG309&lt;50,"Débil",IF(AG309&lt;=99,"Moderado",IF(AG309=100,"Fuerte",IF(AG309="","ERROR"))))</f>
        <v>#DIV/0!</v>
      </c>
      <c r="AI309" s="610"/>
      <c r="AJ309" s="611" t="e">
        <f t="shared" ref="AJ309" si="260">IF(AH309="Débil",0,IF(AND(AH309="Moderado",AI309="Directamente"),1,IF(AND(AH309="Moderado",AI309="No disminuye"),0,IF(AND(AH309="Fuerte",AI309="Directamente"),2,IF(AND(AH309="Fuerte",AI309="No disminuye"),0)))))</f>
        <v>#DIV/0!</v>
      </c>
      <c r="AK309" s="611" t="e">
        <f>('4-VALORACIÓN DEL RIESGO'!H54-AJ309)</f>
        <v>#DIV/0!</v>
      </c>
      <c r="AL309" s="611" t="e">
        <f t="shared" ref="AL309" si="261">IF(AK309=5,"Casi Seguro",IF(AK309=4,"Probable",IF(AK309=3,"Posible",IF(AK309=2,"Improbable",IF(AK309=1,"Rara Vez",IF(AK309=0,"Rara Vez",IF(AK309&lt;0,"Rara Vez")))))))</f>
        <v>#DIV/0!</v>
      </c>
      <c r="AM309" s="610"/>
      <c r="AN309" s="612" t="e">
        <f t="shared" ref="AN309" si="262">IF(AH309="Débil",0,IF(AND(AH309="Moderado",AM309="Directamente"),1,IF(AND(AH309="Moderado",AM309="Indirectamente"),0,IF(AND(AH309="Moderado",AM309="No disminuye"),0,IF(AND(AH309="Fuerte",AM309="Directamente"),2,IF(AND(AH309="Fuerte",AM309="Indirectamente"),1,IF(AND(AH309="Fuerte",AM309="No disminuye"),0)))))))</f>
        <v>#DIV/0!</v>
      </c>
      <c r="AO309" s="612" t="e">
        <f>('4-VALORACIÓN DEL RIESGO'!AD54-AN309)</f>
        <v>#DIV/0!</v>
      </c>
      <c r="AP309" s="613" t="e">
        <f t="shared" ref="AP309" si="263">IF(AO309=5,"Catastrófico",IF(AO309=4,"Mayor",IF(AO309=3,"Moderado",IF(AO309=2,"Moderado",IF(AO309=1,"Moderado")))))</f>
        <v>#DIV/0!</v>
      </c>
      <c r="AQ309" s="614" t="e">
        <f t="shared" ref="AQ309" si="264">IF(OR(AND(AP309="Moderado",AL309="Rara Vez"),AND(AP309="Moderado",AL309="Improbable")),"Moderado",IF(OR(AND(AP309="Mayor",AL309="Improbable"),AND(AP309="Mayor",AL309="Rara Vez"),AND(AP309="Moderado",AL309="Probable"),AND(AP309="Moderado",AL309="Posible")),"Alto",IF(OR(AND(AP309="Moderado",AL309="Casi Seguro"),AND(AP309="Mayor",AL309="Posible"),AND(AP309="Mayor",AL309="Probable"),AND(AP309="Mayor",AL309="Casi Seguro")),"Extremo",IF(AP309="Catastrófico","Extremo"))))</f>
        <v>#DIV/0!</v>
      </c>
      <c r="AR309" s="614"/>
      <c r="AS309" s="615" t="s">
        <v>452</v>
      </c>
    </row>
    <row r="310" spans="2:45" s="67" customFormat="1" ht="30.75" hidden="1" thickBot="1" x14ac:dyDescent="0.3">
      <c r="B310" s="473"/>
      <c r="C310" s="474"/>
      <c r="D310" s="594"/>
      <c r="E310" s="594"/>
      <c r="F310" s="628"/>
      <c r="G310" s="628"/>
      <c r="H310" s="628"/>
      <c r="I310" s="628"/>
      <c r="J310" s="628"/>
      <c r="K310" s="628"/>
      <c r="L310" s="628"/>
      <c r="M310" s="599"/>
      <c r="N310" s="600" t="b">
        <f t="shared" si="188"/>
        <v>0</v>
      </c>
      <c r="O310" s="601"/>
      <c r="P310" s="600" t="b">
        <f t="shared" si="189"/>
        <v>0</v>
      </c>
      <c r="Q310" s="601"/>
      <c r="R310" s="600" t="b">
        <f t="shared" si="190"/>
        <v>0</v>
      </c>
      <c r="S310" s="601"/>
      <c r="T310" s="600" t="b">
        <f t="shared" si="191"/>
        <v>0</v>
      </c>
      <c r="U310" s="601"/>
      <c r="V310" s="600" t="b">
        <f t="shared" si="192"/>
        <v>0</v>
      </c>
      <c r="W310" s="601"/>
      <c r="X310" s="600" t="b">
        <f t="shared" si="193"/>
        <v>0</v>
      </c>
      <c r="Y310" s="601"/>
      <c r="Z310" s="600" t="b">
        <f t="shared" si="194"/>
        <v>0</v>
      </c>
      <c r="AA310" s="602">
        <f t="shared" si="195"/>
        <v>0</v>
      </c>
      <c r="AB310" s="603" t="str">
        <f t="shared" si="196"/>
        <v>Débil</v>
      </c>
      <c r="AC310" s="604"/>
      <c r="AD310" s="605" t="str">
        <f t="shared" si="197"/>
        <v>Débil</v>
      </c>
      <c r="AE310" s="606" t="str">
        <f t="shared" si="198"/>
        <v>0</v>
      </c>
      <c r="AF310" s="620"/>
      <c r="AG310" s="621"/>
      <c r="AH310" s="622"/>
      <c r="AI310" s="610"/>
      <c r="AJ310" s="611"/>
      <c r="AK310" s="611"/>
      <c r="AL310" s="611"/>
      <c r="AM310" s="610"/>
      <c r="AN310" s="623"/>
      <c r="AO310" s="623"/>
      <c r="AP310" s="613"/>
      <c r="AQ310" s="614"/>
      <c r="AR310" s="614"/>
      <c r="AS310" s="615"/>
    </row>
    <row r="311" spans="2:45" s="67" customFormat="1" ht="30" hidden="1" x14ac:dyDescent="0.25">
      <c r="B311" s="473" t="str">
        <f>'3-IDENTIFICACIÓN DEL RIESGO'!B100</f>
        <v>Evaluación del Impacto del Ordenamiento Social de la Propiedad Rural</v>
      </c>
      <c r="C311" s="474" t="str">
        <f>'3-IDENTIFICACIÓN DEL RIESGO'!E100</f>
        <v>1. Oficina del Planeación.</v>
      </c>
      <c r="D311" s="594" t="str">
        <f>'3-IDENTIFICACIÓN DEL RIESGO'!G100</f>
        <v>Riesgo 1</v>
      </c>
      <c r="E311" s="594"/>
      <c r="F311" s="628"/>
      <c r="G311" s="628"/>
      <c r="H311" s="628"/>
      <c r="I311" s="628"/>
      <c r="J311" s="628"/>
      <c r="K311" s="628"/>
      <c r="L311" s="628"/>
      <c r="M311" s="599"/>
      <c r="N311" s="600" t="b">
        <f t="shared" si="188"/>
        <v>0</v>
      </c>
      <c r="O311" s="601"/>
      <c r="P311" s="600" t="b">
        <f t="shared" si="189"/>
        <v>0</v>
      </c>
      <c r="Q311" s="601"/>
      <c r="R311" s="600" t="b">
        <f t="shared" si="190"/>
        <v>0</v>
      </c>
      <c r="S311" s="601"/>
      <c r="T311" s="600" t="b">
        <f t="shared" si="191"/>
        <v>0</v>
      </c>
      <c r="U311" s="601"/>
      <c r="V311" s="600" t="b">
        <f t="shared" si="192"/>
        <v>0</v>
      </c>
      <c r="W311" s="601"/>
      <c r="X311" s="600" t="b">
        <f t="shared" si="193"/>
        <v>0</v>
      </c>
      <c r="Y311" s="601"/>
      <c r="Z311" s="600" t="b">
        <f t="shared" si="194"/>
        <v>0</v>
      </c>
      <c r="AA311" s="602">
        <f t="shared" si="195"/>
        <v>0</v>
      </c>
      <c r="AB311" s="603" t="str">
        <f t="shared" si="196"/>
        <v>Débil</v>
      </c>
      <c r="AC311" s="604"/>
      <c r="AD311" s="605" t="str">
        <f t="shared" si="197"/>
        <v>Débil</v>
      </c>
      <c r="AE311" s="606" t="str">
        <f t="shared" si="198"/>
        <v>0</v>
      </c>
      <c r="AF311" s="607"/>
      <c r="AG311" s="608" t="e">
        <f t="shared" ref="AG311" si="265">(AE311+AE312)/AF311</f>
        <v>#DIV/0!</v>
      </c>
      <c r="AH311" s="609" t="e">
        <f t="shared" ref="AH311" si="266">IF(AG311&lt;50,"Débil",IF(AG311&lt;=99,"Moderado",IF(AG311=100,"Fuerte",IF(AG311="","ERROR"))))</f>
        <v>#DIV/0!</v>
      </c>
      <c r="AI311" s="610"/>
      <c r="AJ311" s="611" t="e">
        <f t="shared" ref="AJ311" si="267">IF(AH311="Débil",0,IF(AND(AH311="Moderado",AI311="Directamente"),1,IF(AND(AH311="Moderado",AI311="No disminuye"),0,IF(AND(AH311="Fuerte",AI311="Directamente"),2,IF(AND(AH311="Fuerte",AI311="No disminuye"),0)))))</f>
        <v>#DIV/0!</v>
      </c>
      <c r="AK311" s="611" t="e">
        <f>('4-VALORACIÓN DEL RIESGO'!H55-AJ311)</f>
        <v>#DIV/0!</v>
      </c>
      <c r="AL311" s="611" t="e">
        <f t="shared" ref="AL311" si="268">IF(AK311=5,"Casi Seguro",IF(AK311=4,"Probable",IF(AK311=3,"Posible",IF(AK311=2,"Improbable",IF(AK311=1,"Rara Vez",IF(AK311=0,"Rara Vez",IF(AK311&lt;0,"Rara Vez")))))))</f>
        <v>#DIV/0!</v>
      </c>
      <c r="AM311" s="610"/>
      <c r="AN311" s="612" t="e">
        <f t="shared" ref="AN311" si="269">IF(AH311="Débil",0,IF(AND(AH311="Moderado",AM311="Directamente"),1,IF(AND(AH311="Moderado",AM311="Indirectamente"),0,IF(AND(AH311="Moderado",AM311="No disminuye"),0,IF(AND(AH311="Fuerte",AM311="Directamente"),2,IF(AND(AH311="Fuerte",AM311="Indirectamente"),1,IF(AND(AH311="Fuerte",AM311="No disminuye"),0)))))))</f>
        <v>#DIV/0!</v>
      </c>
      <c r="AO311" s="612" t="e">
        <f>('4-VALORACIÓN DEL RIESGO'!AD55-AN311)</f>
        <v>#DIV/0!</v>
      </c>
      <c r="AP311" s="613" t="e">
        <f t="shared" ref="AP311" si="270">IF(AO311=5,"Catastrófico",IF(AO311=4,"Mayor",IF(AO311=3,"Moderado",IF(AO311=2,"Moderado",IF(AO311=1,"Moderado")))))</f>
        <v>#DIV/0!</v>
      </c>
      <c r="AQ311" s="614" t="e">
        <f t="shared" ref="AQ311" si="271">IF(OR(AND(AP311="Moderado",AL311="Rara Vez"),AND(AP311="Moderado",AL311="Improbable")),"Moderado",IF(OR(AND(AP311="Mayor",AL311="Improbable"),AND(AP311="Mayor",AL311="Rara Vez"),AND(AP311="Moderado",AL311="Probable"),AND(AP311="Moderado",AL311="Posible")),"Alto",IF(OR(AND(AP311="Moderado",AL311="Casi Seguro"),AND(AP311="Mayor",AL311="Posible"),AND(AP311="Mayor",AL311="Probable"),AND(AP311="Mayor",AL311="Casi Seguro")),"Extremo",IF(AP311="Catastrófico","Extremo"))))</f>
        <v>#DIV/0!</v>
      </c>
      <c r="AR311" s="614"/>
      <c r="AS311" s="615" t="s">
        <v>452</v>
      </c>
    </row>
    <row r="312" spans="2:45" s="67" customFormat="1" ht="30.75" hidden="1" thickBot="1" x14ac:dyDescent="0.3">
      <c r="B312" s="473"/>
      <c r="C312" s="474"/>
      <c r="D312" s="594"/>
      <c r="E312" s="594"/>
      <c r="F312" s="628"/>
      <c r="G312" s="628"/>
      <c r="H312" s="628"/>
      <c r="I312" s="628"/>
      <c r="J312" s="628"/>
      <c r="K312" s="628"/>
      <c r="L312" s="628"/>
      <c r="M312" s="599"/>
      <c r="N312" s="600" t="b">
        <f t="shared" si="188"/>
        <v>0</v>
      </c>
      <c r="O312" s="601"/>
      <c r="P312" s="600" t="b">
        <f t="shared" si="189"/>
        <v>0</v>
      </c>
      <c r="Q312" s="601"/>
      <c r="R312" s="600" t="b">
        <f t="shared" si="190"/>
        <v>0</v>
      </c>
      <c r="S312" s="601"/>
      <c r="T312" s="600" t="b">
        <f t="shared" si="191"/>
        <v>0</v>
      </c>
      <c r="U312" s="601"/>
      <c r="V312" s="600" t="b">
        <f t="shared" si="192"/>
        <v>0</v>
      </c>
      <c r="W312" s="601"/>
      <c r="X312" s="600" t="b">
        <f t="shared" si="193"/>
        <v>0</v>
      </c>
      <c r="Y312" s="601"/>
      <c r="Z312" s="600" t="b">
        <f t="shared" si="194"/>
        <v>0</v>
      </c>
      <c r="AA312" s="602">
        <f t="shared" si="195"/>
        <v>0</v>
      </c>
      <c r="AB312" s="603" t="str">
        <f t="shared" si="196"/>
        <v>Débil</v>
      </c>
      <c r="AC312" s="604"/>
      <c r="AD312" s="605" t="str">
        <f t="shared" si="197"/>
        <v>Débil</v>
      </c>
      <c r="AE312" s="606" t="str">
        <f t="shared" si="198"/>
        <v>0</v>
      </c>
      <c r="AF312" s="620"/>
      <c r="AG312" s="621"/>
      <c r="AH312" s="622"/>
      <c r="AI312" s="610"/>
      <c r="AJ312" s="611"/>
      <c r="AK312" s="611"/>
      <c r="AL312" s="611"/>
      <c r="AM312" s="610"/>
      <c r="AN312" s="623"/>
      <c r="AO312" s="623"/>
      <c r="AP312" s="613"/>
      <c r="AQ312" s="614"/>
      <c r="AR312" s="614"/>
      <c r="AS312" s="615"/>
    </row>
    <row r="313" spans="2:45" s="67" customFormat="1" ht="30" hidden="1" x14ac:dyDescent="0.25">
      <c r="B313" s="473"/>
      <c r="C313" s="474"/>
      <c r="D313" s="594" t="str">
        <f>'3-IDENTIFICACIÓN DEL RIESGO'!G102</f>
        <v>Riesgo 2</v>
      </c>
      <c r="E313" s="594"/>
      <c r="F313" s="628"/>
      <c r="G313" s="628"/>
      <c r="H313" s="628"/>
      <c r="I313" s="628"/>
      <c r="J313" s="628"/>
      <c r="K313" s="628"/>
      <c r="L313" s="628"/>
      <c r="M313" s="599"/>
      <c r="N313" s="600" t="b">
        <f t="shared" si="188"/>
        <v>0</v>
      </c>
      <c r="O313" s="601"/>
      <c r="P313" s="600" t="b">
        <f t="shared" si="189"/>
        <v>0</v>
      </c>
      <c r="Q313" s="601"/>
      <c r="R313" s="600" t="b">
        <f t="shared" si="190"/>
        <v>0</v>
      </c>
      <c r="S313" s="601"/>
      <c r="T313" s="600" t="b">
        <f t="shared" si="191"/>
        <v>0</v>
      </c>
      <c r="U313" s="601"/>
      <c r="V313" s="600" t="b">
        <f t="shared" si="192"/>
        <v>0</v>
      </c>
      <c r="W313" s="601"/>
      <c r="X313" s="600" t="b">
        <f t="shared" si="193"/>
        <v>0</v>
      </c>
      <c r="Y313" s="601"/>
      <c r="Z313" s="600" t="b">
        <f t="shared" si="194"/>
        <v>0</v>
      </c>
      <c r="AA313" s="602">
        <f t="shared" si="195"/>
        <v>0</v>
      </c>
      <c r="AB313" s="603" t="str">
        <f t="shared" si="196"/>
        <v>Débil</v>
      </c>
      <c r="AC313" s="604"/>
      <c r="AD313" s="605" t="str">
        <f t="shared" si="197"/>
        <v>Débil</v>
      </c>
      <c r="AE313" s="606" t="str">
        <f t="shared" si="198"/>
        <v>0</v>
      </c>
      <c r="AF313" s="607"/>
      <c r="AG313" s="608" t="e">
        <f t="shared" ref="AG313" si="272">(AE313+AE314)/AF313</f>
        <v>#DIV/0!</v>
      </c>
      <c r="AH313" s="609" t="e">
        <f t="shared" ref="AH313" si="273">IF(AG313&lt;50,"Débil",IF(AG313&lt;=99,"Moderado",IF(AG313=100,"Fuerte",IF(AG313="","ERROR"))))</f>
        <v>#DIV/0!</v>
      </c>
      <c r="AI313" s="610"/>
      <c r="AJ313" s="611" t="e">
        <f t="shared" ref="AJ313" si="274">IF(AH313="Débil",0,IF(AND(AH313="Moderado",AI313="Directamente"),1,IF(AND(AH313="Moderado",AI313="No disminuye"),0,IF(AND(AH313="Fuerte",AI313="Directamente"),2,IF(AND(AH313="Fuerte",AI313="No disminuye"),0)))))</f>
        <v>#DIV/0!</v>
      </c>
      <c r="AK313" s="611" t="e">
        <f>('4-VALORACIÓN DEL RIESGO'!H56-AJ313)</f>
        <v>#DIV/0!</v>
      </c>
      <c r="AL313" s="611" t="e">
        <f t="shared" ref="AL313" si="275">IF(AK313=5,"Casi Seguro",IF(AK313=4,"Probable",IF(AK313=3,"Posible",IF(AK313=2,"Improbable",IF(AK313=1,"Rara Vez",IF(AK313=0,"Rara Vez",IF(AK313&lt;0,"Rara Vez")))))))</f>
        <v>#DIV/0!</v>
      </c>
      <c r="AM313" s="610"/>
      <c r="AN313" s="612" t="e">
        <f t="shared" ref="AN313" si="276">IF(AH313="Débil",0,IF(AND(AH313="Moderado",AM313="Directamente"),1,IF(AND(AH313="Moderado",AM313="Indirectamente"),0,IF(AND(AH313="Moderado",AM313="No disminuye"),0,IF(AND(AH313="Fuerte",AM313="Directamente"),2,IF(AND(AH313="Fuerte",AM313="Indirectamente"),1,IF(AND(AH313="Fuerte",AM313="No disminuye"),0)))))))</f>
        <v>#DIV/0!</v>
      </c>
      <c r="AO313" s="612" t="e">
        <f>('4-VALORACIÓN DEL RIESGO'!AD56-AN313)</f>
        <v>#DIV/0!</v>
      </c>
      <c r="AP313" s="613" t="e">
        <f t="shared" ref="AP313" si="277">IF(AO313=5,"Catastrófico",IF(AO313=4,"Mayor",IF(AO313=3,"Moderado",IF(AO313=2,"Moderado",IF(AO313=1,"Moderado")))))</f>
        <v>#DIV/0!</v>
      </c>
      <c r="AQ313" s="614" t="e">
        <f t="shared" ref="AQ313" si="278">IF(OR(AND(AP313="Moderado",AL313="Rara Vez"),AND(AP313="Moderado",AL313="Improbable")),"Moderado",IF(OR(AND(AP313="Mayor",AL313="Improbable"),AND(AP313="Mayor",AL313="Rara Vez"),AND(AP313="Moderado",AL313="Probable"),AND(AP313="Moderado",AL313="Posible")),"Alto",IF(OR(AND(AP313="Moderado",AL313="Casi Seguro"),AND(AP313="Mayor",AL313="Posible"),AND(AP313="Mayor",AL313="Probable"),AND(AP313="Mayor",AL313="Casi Seguro")),"Extremo",IF(AP313="Catastrófico","Extremo"))))</f>
        <v>#DIV/0!</v>
      </c>
      <c r="AR313" s="614"/>
      <c r="AS313" s="615" t="s">
        <v>452</v>
      </c>
    </row>
    <row r="314" spans="2:45" s="67" customFormat="1" ht="30.75" hidden="1" thickBot="1" x14ac:dyDescent="0.3">
      <c r="B314" s="473"/>
      <c r="C314" s="474"/>
      <c r="D314" s="594"/>
      <c r="E314" s="594"/>
      <c r="F314" s="628"/>
      <c r="G314" s="628"/>
      <c r="H314" s="628"/>
      <c r="I314" s="628"/>
      <c r="J314" s="628"/>
      <c r="K314" s="628"/>
      <c r="L314" s="628"/>
      <c r="M314" s="599"/>
      <c r="N314" s="600" t="b">
        <f t="shared" si="188"/>
        <v>0</v>
      </c>
      <c r="O314" s="601"/>
      <c r="P314" s="600" t="b">
        <f t="shared" si="189"/>
        <v>0</v>
      </c>
      <c r="Q314" s="601"/>
      <c r="R314" s="600" t="b">
        <f t="shared" si="190"/>
        <v>0</v>
      </c>
      <c r="S314" s="601"/>
      <c r="T314" s="600" t="b">
        <f t="shared" si="191"/>
        <v>0</v>
      </c>
      <c r="U314" s="601"/>
      <c r="V314" s="600" t="b">
        <f t="shared" si="192"/>
        <v>0</v>
      </c>
      <c r="W314" s="601"/>
      <c r="X314" s="600" t="b">
        <f t="shared" si="193"/>
        <v>0</v>
      </c>
      <c r="Y314" s="601"/>
      <c r="Z314" s="600" t="b">
        <f t="shared" si="194"/>
        <v>0</v>
      </c>
      <c r="AA314" s="602">
        <f t="shared" si="195"/>
        <v>0</v>
      </c>
      <c r="AB314" s="603" t="str">
        <f t="shared" si="196"/>
        <v>Débil</v>
      </c>
      <c r="AC314" s="604"/>
      <c r="AD314" s="605" t="str">
        <f t="shared" si="197"/>
        <v>Débil</v>
      </c>
      <c r="AE314" s="606" t="str">
        <f t="shared" si="198"/>
        <v>0</v>
      </c>
      <c r="AF314" s="620"/>
      <c r="AG314" s="621"/>
      <c r="AH314" s="622"/>
      <c r="AI314" s="610"/>
      <c r="AJ314" s="611"/>
      <c r="AK314" s="611"/>
      <c r="AL314" s="611"/>
      <c r="AM314" s="610"/>
      <c r="AN314" s="623"/>
      <c r="AO314" s="623"/>
      <c r="AP314" s="613"/>
      <c r="AQ314" s="614"/>
      <c r="AR314" s="614"/>
      <c r="AS314" s="615"/>
    </row>
    <row r="315" spans="2:45" s="67" customFormat="1" ht="30" hidden="1" x14ac:dyDescent="0.25">
      <c r="B315" s="473"/>
      <c r="C315" s="474"/>
      <c r="D315" s="594" t="str">
        <f>'3-IDENTIFICACIÓN DEL RIESGO'!G104</f>
        <v>Riesgo 3</v>
      </c>
      <c r="E315" s="594"/>
      <c r="F315" s="628"/>
      <c r="G315" s="628"/>
      <c r="H315" s="628"/>
      <c r="I315" s="628"/>
      <c r="J315" s="628"/>
      <c r="K315" s="628"/>
      <c r="L315" s="628"/>
      <c r="M315" s="599"/>
      <c r="N315" s="600" t="b">
        <f t="shared" si="188"/>
        <v>0</v>
      </c>
      <c r="O315" s="601"/>
      <c r="P315" s="600" t="b">
        <f t="shared" si="189"/>
        <v>0</v>
      </c>
      <c r="Q315" s="601"/>
      <c r="R315" s="600" t="b">
        <f t="shared" si="190"/>
        <v>0</v>
      </c>
      <c r="S315" s="601"/>
      <c r="T315" s="600" t="b">
        <f t="shared" si="191"/>
        <v>0</v>
      </c>
      <c r="U315" s="601"/>
      <c r="V315" s="600" t="b">
        <f t="shared" si="192"/>
        <v>0</v>
      </c>
      <c r="W315" s="601"/>
      <c r="X315" s="600" t="b">
        <f t="shared" si="193"/>
        <v>0</v>
      </c>
      <c r="Y315" s="601"/>
      <c r="Z315" s="600" t="b">
        <f t="shared" si="194"/>
        <v>0</v>
      </c>
      <c r="AA315" s="602">
        <f t="shared" si="195"/>
        <v>0</v>
      </c>
      <c r="AB315" s="603" t="str">
        <f t="shared" si="196"/>
        <v>Débil</v>
      </c>
      <c r="AC315" s="604"/>
      <c r="AD315" s="605" t="str">
        <f t="shared" si="197"/>
        <v>Débil</v>
      </c>
      <c r="AE315" s="606" t="str">
        <f t="shared" si="198"/>
        <v>0</v>
      </c>
      <c r="AF315" s="607"/>
      <c r="AG315" s="608" t="e">
        <f t="shared" ref="AG315" si="279">(AE315+AE316)/AF315</f>
        <v>#DIV/0!</v>
      </c>
      <c r="AH315" s="609" t="e">
        <f t="shared" ref="AH315" si="280">IF(AG315&lt;50,"Débil",IF(AG315&lt;=99,"Moderado",IF(AG315=100,"Fuerte",IF(AG315="","ERROR"))))</f>
        <v>#DIV/0!</v>
      </c>
      <c r="AI315" s="610"/>
      <c r="AJ315" s="611" t="e">
        <f t="shared" ref="AJ315" si="281">IF(AH315="Débil",0,IF(AND(AH315="Moderado",AI315="Directamente"),1,IF(AND(AH315="Moderado",AI315="No disminuye"),0,IF(AND(AH315="Fuerte",AI315="Directamente"),2,IF(AND(AH315="Fuerte",AI315="No disminuye"),0)))))</f>
        <v>#DIV/0!</v>
      </c>
      <c r="AK315" s="611" t="e">
        <f>('4-VALORACIÓN DEL RIESGO'!H57-AJ315)</f>
        <v>#DIV/0!</v>
      </c>
      <c r="AL315" s="611" t="e">
        <f t="shared" ref="AL315" si="282">IF(AK315=5,"Casi Seguro",IF(AK315=4,"Probable",IF(AK315=3,"Posible",IF(AK315=2,"Improbable",IF(AK315=1,"Rara Vez",IF(AK315=0,"Rara Vez",IF(AK315&lt;0,"Rara Vez")))))))</f>
        <v>#DIV/0!</v>
      </c>
      <c r="AM315" s="610"/>
      <c r="AN315" s="612" t="e">
        <f t="shared" ref="AN315" si="283">IF(AH315="Débil",0,IF(AND(AH315="Moderado",AM315="Directamente"),1,IF(AND(AH315="Moderado",AM315="Indirectamente"),0,IF(AND(AH315="Moderado",AM315="No disminuye"),0,IF(AND(AH315="Fuerte",AM315="Directamente"),2,IF(AND(AH315="Fuerte",AM315="Indirectamente"),1,IF(AND(AH315="Fuerte",AM315="No disminuye"),0)))))))</f>
        <v>#DIV/0!</v>
      </c>
      <c r="AO315" s="612" t="e">
        <f>('4-VALORACIÓN DEL RIESGO'!AD57-AN315)</f>
        <v>#DIV/0!</v>
      </c>
      <c r="AP315" s="613" t="e">
        <f t="shared" ref="AP315" si="284">IF(AO315=5,"Catastrófico",IF(AO315=4,"Mayor",IF(AO315=3,"Moderado",IF(AO315=2,"Moderado",IF(AO315=1,"Moderado")))))</f>
        <v>#DIV/0!</v>
      </c>
      <c r="AQ315" s="614" t="e">
        <f t="shared" ref="AQ315" si="285">IF(OR(AND(AP315="Moderado",AL315="Rara Vez"),AND(AP315="Moderado",AL315="Improbable")),"Moderado",IF(OR(AND(AP315="Mayor",AL315="Improbable"),AND(AP315="Mayor",AL315="Rara Vez"),AND(AP315="Moderado",AL315="Probable"),AND(AP315="Moderado",AL315="Posible")),"Alto",IF(OR(AND(AP315="Moderado",AL315="Casi Seguro"),AND(AP315="Mayor",AL315="Posible"),AND(AP315="Mayor",AL315="Probable"),AND(AP315="Mayor",AL315="Casi Seguro")),"Extremo",IF(AP315="Catastrófico","Extremo"))))</f>
        <v>#DIV/0!</v>
      </c>
      <c r="AR315" s="614"/>
      <c r="AS315" s="615" t="s">
        <v>452</v>
      </c>
    </row>
    <row r="316" spans="2:45" s="67" customFormat="1" ht="30.75" hidden="1" thickBot="1" x14ac:dyDescent="0.3">
      <c r="B316" s="473"/>
      <c r="C316" s="474"/>
      <c r="D316" s="594"/>
      <c r="E316" s="594"/>
      <c r="F316" s="628"/>
      <c r="G316" s="628"/>
      <c r="H316" s="628"/>
      <c r="I316" s="628"/>
      <c r="J316" s="628"/>
      <c r="K316" s="628"/>
      <c r="L316" s="628"/>
      <c r="M316" s="599"/>
      <c r="N316" s="600" t="b">
        <f t="shared" si="188"/>
        <v>0</v>
      </c>
      <c r="O316" s="601"/>
      <c r="P316" s="600" t="b">
        <f t="shared" si="189"/>
        <v>0</v>
      </c>
      <c r="Q316" s="601"/>
      <c r="R316" s="600" t="b">
        <f t="shared" si="190"/>
        <v>0</v>
      </c>
      <c r="S316" s="601"/>
      <c r="T316" s="600" t="b">
        <f t="shared" si="191"/>
        <v>0</v>
      </c>
      <c r="U316" s="601"/>
      <c r="V316" s="600" t="b">
        <f t="shared" si="192"/>
        <v>0</v>
      </c>
      <c r="W316" s="601"/>
      <c r="X316" s="600" t="b">
        <f t="shared" si="193"/>
        <v>0</v>
      </c>
      <c r="Y316" s="601"/>
      <c r="Z316" s="600" t="b">
        <f t="shared" si="194"/>
        <v>0</v>
      </c>
      <c r="AA316" s="602">
        <f t="shared" si="195"/>
        <v>0</v>
      </c>
      <c r="AB316" s="603" t="str">
        <f t="shared" si="196"/>
        <v>Débil</v>
      </c>
      <c r="AC316" s="604"/>
      <c r="AD316" s="605" t="str">
        <f t="shared" si="197"/>
        <v>Débil</v>
      </c>
      <c r="AE316" s="606" t="str">
        <f t="shared" si="198"/>
        <v>0</v>
      </c>
      <c r="AF316" s="620"/>
      <c r="AG316" s="621"/>
      <c r="AH316" s="622"/>
      <c r="AI316" s="610"/>
      <c r="AJ316" s="611"/>
      <c r="AK316" s="611"/>
      <c r="AL316" s="611"/>
      <c r="AM316" s="610"/>
      <c r="AN316" s="623"/>
      <c r="AO316" s="623"/>
      <c r="AP316" s="613"/>
      <c r="AQ316" s="614"/>
      <c r="AR316" s="614"/>
      <c r="AS316" s="615"/>
    </row>
    <row r="317" spans="2:45" s="67" customFormat="1" ht="30" hidden="1" x14ac:dyDescent="0.25">
      <c r="B317" s="473"/>
      <c r="C317" s="474"/>
      <c r="D317" s="594" t="str">
        <f>'3-IDENTIFICACIÓN DEL RIESGO'!G106</f>
        <v>Riesgo 4</v>
      </c>
      <c r="E317" s="594"/>
      <c r="F317" s="628"/>
      <c r="G317" s="628"/>
      <c r="H317" s="628"/>
      <c r="I317" s="628"/>
      <c r="J317" s="628"/>
      <c r="K317" s="628"/>
      <c r="L317" s="628"/>
      <c r="M317" s="599"/>
      <c r="N317" s="600" t="b">
        <f t="shared" si="188"/>
        <v>0</v>
      </c>
      <c r="O317" s="601"/>
      <c r="P317" s="600" t="b">
        <f t="shared" si="189"/>
        <v>0</v>
      </c>
      <c r="Q317" s="601"/>
      <c r="R317" s="600" t="b">
        <f t="shared" si="190"/>
        <v>0</v>
      </c>
      <c r="S317" s="601"/>
      <c r="T317" s="600" t="b">
        <f t="shared" si="191"/>
        <v>0</v>
      </c>
      <c r="U317" s="601"/>
      <c r="V317" s="600" t="b">
        <f t="shared" si="192"/>
        <v>0</v>
      </c>
      <c r="W317" s="601"/>
      <c r="X317" s="600" t="b">
        <f t="shared" si="193"/>
        <v>0</v>
      </c>
      <c r="Y317" s="601"/>
      <c r="Z317" s="600" t="b">
        <f t="shared" si="194"/>
        <v>0</v>
      </c>
      <c r="AA317" s="602">
        <f t="shared" si="195"/>
        <v>0</v>
      </c>
      <c r="AB317" s="603" t="str">
        <f t="shared" si="196"/>
        <v>Débil</v>
      </c>
      <c r="AC317" s="604"/>
      <c r="AD317" s="605" t="str">
        <f t="shared" si="197"/>
        <v>Débil</v>
      </c>
      <c r="AE317" s="606" t="str">
        <f t="shared" si="198"/>
        <v>0</v>
      </c>
      <c r="AF317" s="607"/>
      <c r="AG317" s="608" t="e">
        <f t="shared" ref="AG317" si="286">(AE317+AE318)/AF317</f>
        <v>#DIV/0!</v>
      </c>
      <c r="AH317" s="609" t="e">
        <f t="shared" ref="AH317" si="287">IF(AG317&lt;50,"Débil",IF(AG317&lt;=99,"Moderado",IF(AG317=100,"Fuerte",IF(AG317="","ERROR"))))</f>
        <v>#DIV/0!</v>
      </c>
      <c r="AI317" s="610"/>
      <c r="AJ317" s="611" t="e">
        <f t="shared" ref="AJ317" si="288">IF(AH317="Débil",0,IF(AND(AH317="Moderado",AI317="Directamente"),1,IF(AND(AH317="Moderado",AI317="No disminuye"),0,IF(AND(AH317="Fuerte",AI317="Directamente"),2,IF(AND(AH317="Fuerte",AI317="No disminuye"),0)))))</f>
        <v>#DIV/0!</v>
      </c>
      <c r="AK317" s="611" t="e">
        <f>('4-VALORACIÓN DEL RIESGO'!H58-AJ317)</f>
        <v>#DIV/0!</v>
      </c>
      <c r="AL317" s="611" t="e">
        <f t="shared" ref="AL317" si="289">IF(AK317=5,"Casi Seguro",IF(AK317=4,"Probable",IF(AK317=3,"Posible",IF(AK317=2,"Improbable",IF(AK317=1,"Rara Vez",IF(AK317=0,"Rara Vez",IF(AK317&lt;0,"Rara Vez")))))))</f>
        <v>#DIV/0!</v>
      </c>
      <c r="AM317" s="610"/>
      <c r="AN317" s="612" t="e">
        <f t="shared" ref="AN317" si="290">IF(AH317="Débil",0,IF(AND(AH317="Moderado",AM317="Directamente"),1,IF(AND(AH317="Moderado",AM317="Indirectamente"),0,IF(AND(AH317="Moderado",AM317="No disminuye"),0,IF(AND(AH317="Fuerte",AM317="Directamente"),2,IF(AND(AH317="Fuerte",AM317="Indirectamente"),1,IF(AND(AH317="Fuerte",AM317="No disminuye"),0)))))))</f>
        <v>#DIV/0!</v>
      </c>
      <c r="AO317" s="612" t="e">
        <f>('4-VALORACIÓN DEL RIESGO'!AD58-AN317)</f>
        <v>#DIV/0!</v>
      </c>
      <c r="AP317" s="613" t="e">
        <f t="shared" ref="AP317" si="291">IF(AO317=5,"Catastrófico",IF(AO317=4,"Mayor",IF(AO317=3,"Moderado",IF(AO317=2,"Moderado",IF(AO317=1,"Moderado")))))</f>
        <v>#DIV/0!</v>
      </c>
      <c r="AQ317" s="614" t="e">
        <f t="shared" ref="AQ317" si="292">IF(OR(AND(AP317="Moderado",AL317="Rara Vez"),AND(AP317="Moderado",AL317="Improbable")),"Moderado",IF(OR(AND(AP317="Mayor",AL317="Improbable"),AND(AP317="Mayor",AL317="Rara Vez"),AND(AP317="Moderado",AL317="Probable"),AND(AP317="Moderado",AL317="Posible")),"Alto",IF(OR(AND(AP317="Moderado",AL317="Casi Seguro"),AND(AP317="Mayor",AL317="Posible"),AND(AP317="Mayor",AL317="Probable"),AND(AP317="Mayor",AL317="Casi Seguro")),"Extremo",IF(AP317="Catastrófico","Extremo"))))</f>
        <v>#DIV/0!</v>
      </c>
      <c r="AR317" s="614"/>
      <c r="AS317" s="615" t="s">
        <v>452</v>
      </c>
    </row>
    <row r="318" spans="2:45" s="67" customFormat="1" ht="30.75" hidden="1" thickBot="1" x14ac:dyDescent="0.3">
      <c r="B318" s="473"/>
      <c r="C318" s="474"/>
      <c r="D318" s="594"/>
      <c r="E318" s="594"/>
      <c r="F318" s="628"/>
      <c r="G318" s="628"/>
      <c r="H318" s="628"/>
      <c r="I318" s="628"/>
      <c r="J318" s="628"/>
      <c r="K318" s="628"/>
      <c r="L318" s="628"/>
      <c r="M318" s="599"/>
      <c r="N318" s="600" t="b">
        <f t="shared" si="188"/>
        <v>0</v>
      </c>
      <c r="O318" s="601"/>
      <c r="P318" s="600" t="b">
        <f t="shared" si="189"/>
        <v>0</v>
      </c>
      <c r="Q318" s="601"/>
      <c r="R318" s="600" t="b">
        <f t="shared" si="190"/>
        <v>0</v>
      </c>
      <c r="S318" s="601"/>
      <c r="T318" s="600" t="b">
        <f t="shared" si="191"/>
        <v>0</v>
      </c>
      <c r="U318" s="601"/>
      <c r="V318" s="600" t="b">
        <f t="shared" si="192"/>
        <v>0</v>
      </c>
      <c r="W318" s="601"/>
      <c r="X318" s="600" t="b">
        <f t="shared" si="193"/>
        <v>0</v>
      </c>
      <c r="Y318" s="601"/>
      <c r="Z318" s="600" t="b">
        <f t="shared" si="194"/>
        <v>0</v>
      </c>
      <c r="AA318" s="602">
        <f t="shared" si="195"/>
        <v>0</v>
      </c>
      <c r="AB318" s="603" t="str">
        <f t="shared" si="196"/>
        <v>Débil</v>
      </c>
      <c r="AC318" s="604"/>
      <c r="AD318" s="605" t="str">
        <f t="shared" si="197"/>
        <v>Débil</v>
      </c>
      <c r="AE318" s="606" t="str">
        <f t="shared" si="198"/>
        <v>0</v>
      </c>
      <c r="AF318" s="620"/>
      <c r="AG318" s="621"/>
      <c r="AH318" s="622"/>
      <c r="AI318" s="610"/>
      <c r="AJ318" s="611"/>
      <c r="AK318" s="611"/>
      <c r="AL318" s="611"/>
      <c r="AM318" s="610"/>
      <c r="AN318" s="623"/>
      <c r="AO318" s="623"/>
      <c r="AP318" s="613"/>
      <c r="AQ318" s="614"/>
      <c r="AR318" s="614"/>
      <c r="AS318" s="615"/>
    </row>
    <row r="319" spans="2:45" s="67" customFormat="1" ht="30" hidden="1" x14ac:dyDescent="0.25">
      <c r="B319" s="473"/>
      <c r="C319" s="474"/>
      <c r="D319" s="594" t="str">
        <f>'3-IDENTIFICACIÓN DEL RIESGO'!G108</f>
        <v>Riesgo 5</v>
      </c>
      <c r="E319" s="594"/>
      <c r="F319" s="628"/>
      <c r="G319" s="628"/>
      <c r="H319" s="628"/>
      <c r="I319" s="628"/>
      <c r="J319" s="628"/>
      <c r="K319" s="628"/>
      <c r="L319" s="628"/>
      <c r="M319" s="599"/>
      <c r="N319" s="600" t="b">
        <f t="shared" si="188"/>
        <v>0</v>
      </c>
      <c r="O319" s="601"/>
      <c r="P319" s="600" t="b">
        <f t="shared" si="189"/>
        <v>0</v>
      </c>
      <c r="Q319" s="601"/>
      <c r="R319" s="600" t="b">
        <f t="shared" si="190"/>
        <v>0</v>
      </c>
      <c r="S319" s="601"/>
      <c r="T319" s="600" t="b">
        <f t="shared" si="191"/>
        <v>0</v>
      </c>
      <c r="U319" s="601"/>
      <c r="V319" s="600" t="b">
        <f t="shared" si="192"/>
        <v>0</v>
      </c>
      <c r="W319" s="601"/>
      <c r="X319" s="600" t="b">
        <f t="shared" si="193"/>
        <v>0</v>
      </c>
      <c r="Y319" s="601"/>
      <c r="Z319" s="600" t="b">
        <f t="shared" si="194"/>
        <v>0</v>
      </c>
      <c r="AA319" s="602">
        <f t="shared" si="195"/>
        <v>0</v>
      </c>
      <c r="AB319" s="603" t="str">
        <f t="shared" si="196"/>
        <v>Débil</v>
      </c>
      <c r="AC319" s="604"/>
      <c r="AD319" s="605" t="str">
        <f t="shared" si="197"/>
        <v>Débil</v>
      </c>
      <c r="AE319" s="606" t="str">
        <f t="shared" si="198"/>
        <v>0</v>
      </c>
      <c r="AF319" s="607"/>
      <c r="AG319" s="608" t="e">
        <f t="shared" ref="AG319" si="293">(AE319+AE320)/AF319</f>
        <v>#DIV/0!</v>
      </c>
      <c r="AH319" s="609" t="e">
        <f t="shared" ref="AH319" si="294">IF(AG319&lt;50,"Débil",IF(AG319&lt;=99,"Moderado",IF(AG319=100,"Fuerte",IF(AG319="","ERROR"))))</f>
        <v>#DIV/0!</v>
      </c>
      <c r="AI319" s="610"/>
      <c r="AJ319" s="611" t="e">
        <f t="shared" ref="AJ319" si="295">IF(AH319="Débil",0,IF(AND(AH319="Moderado",AI319="Directamente"),1,IF(AND(AH319="Moderado",AI319="No disminuye"),0,IF(AND(AH319="Fuerte",AI319="Directamente"),2,IF(AND(AH319="Fuerte",AI319="No disminuye"),0)))))</f>
        <v>#DIV/0!</v>
      </c>
      <c r="AK319" s="611" t="e">
        <f>('4-VALORACIÓN DEL RIESGO'!H59-AJ319)</f>
        <v>#DIV/0!</v>
      </c>
      <c r="AL319" s="611" t="e">
        <f t="shared" ref="AL319" si="296">IF(AK319=5,"Casi Seguro",IF(AK319=4,"Probable",IF(AK319=3,"Posible",IF(AK319=2,"Improbable",IF(AK319=1,"Rara Vez",IF(AK319=0,"Rara Vez",IF(AK319&lt;0,"Rara Vez")))))))</f>
        <v>#DIV/0!</v>
      </c>
      <c r="AM319" s="610"/>
      <c r="AN319" s="612" t="e">
        <f t="shared" ref="AN319" si="297">IF(AH319="Débil",0,IF(AND(AH319="Moderado",AM319="Directamente"),1,IF(AND(AH319="Moderado",AM319="Indirectamente"),0,IF(AND(AH319="Moderado",AM319="No disminuye"),0,IF(AND(AH319="Fuerte",AM319="Directamente"),2,IF(AND(AH319="Fuerte",AM319="Indirectamente"),1,IF(AND(AH319="Fuerte",AM319="No disminuye"),0)))))))</f>
        <v>#DIV/0!</v>
      </c>
      <c r="AO319" s="612" t="e">
        <f>('4-VALORACIÓN DEL RIESGO'!AD59-AN319)</f>
        <v>#DIV/0!</v>
      </c>
      <c r="AP319" s="613" t="e">
        <f t="shared" ref="AP319" si="298">IF(AO319=5,"Catastrófico",IF(AO319=4,"Mayor",IF(AO319=3,"Moderado",IF(AO319=2,"Moderado",IF(AO319=1,"Moderado")))))</f>
        <v>#DIV/0!</v>
      </c>
      <c r="AQ319" s="614" t="e">
        <f t="shared" ref="AQ319" si="299">IF(OR(AND(AP319="Moderado",AL319="Rara Vez"),AND(AP319="Moderado",AL319="Improbable")),"Moderado",IF(OR(AND(AP319="Mayor",AL319="Improbable"),AND(AP319="Mayor",AL319="Rara Vez"),AND(AP319="Moderado",AL319="Probable"),AND(AP319="Moderado",AL319="Posible")),"Alto",IF(OR(AND(AP319="Moderado",AL319="Casi Seguro"),AND(AP319="Mayor",AL319="Posible"),AND(AP319="Mayor",AL319="Probable"),AND(AP319="Mayor",AL319="Casi Seguro")),"Extremo",IF(AP319="Catastrófico","Extremo"))))</f>
        <v>#DIV/0!</v>
      </c>
      <c r="AR319" s="614"/>
      <c r="AS319" s="615" t="s">
        <v>452</v>
      </c>
    </row>
    <row r="320" spans="2:45" s="67" customFormat="1" ht="30.75" hidden="1" thickBot="1" x14ac:dyDescent="0.3">
      <c r="B320" s="473"/>
      <c r="C320" s="474"/>
      <c r="D320" s="594"/>
      <c r="E320" s="594"/>
      <c r="F320" s="628"/>
      <c r="G320" s="628"/>
      <c r="H320" s="628"/>
      <c r="I320" s="628"/>
      <c r="J320" s="628"/>
      <c r="K320" s="628"/>
      <c r="L320" s="628"/>
      <c r="M320" s="599"/>
      <c r="N320" s="600" t="b">
        <f t="shared" si="188"/>
        <v>0</v>
      </c>
      <c r="O320" s="601"/>
      <c r="P320" s="600" t="b">
        <f t="shared" si="189"/>
        <v>0</v>
      </c>
      <c r="Q320" s="601"/>
      <c r="R320" s="600" t="b">
        <f t="shared" si="190"/>
        <v>0</v>
      </c>
      <c r="S320" s="601"/>
      <c r="T320" s="600" t="b">
        <f t="shared" si="191"/>
        <v>0</v>
      </c>
      <c r="U320" s="601"/>
      <c r="V320" s="600" t="b">
        <f t="shared" si="192"/>
        <v>0</v>
      </c>
      <c r="W320" s="601"/>
      <c r="X320" s="600" t="b">
        <f t="shared" si="193"/>
        <v>0</v>
      </c>
      <c r="Y320" s="601"/>
      <c r="Z320" s="600" t="b">
        <f t="shared" si="194"/>
        <v>0</v>
      </c>
      <c r="AA320" s="602">
        <f t="shared" si="195"/>
        <v>0</v>
      </c>
      <c r="AB320" s="603" t="str">
        <f t="shared" si="196"/>
        <v>Débil</v>
      </c>
      <c r="AC320" s="604"/>
      <c r="AD320" s="605" t="str">
        <f t="shared" si="197"/>
        <v>Débil</v>
      </c>
      <c r="AE320" s="606" t="str">
        <f t="shared" si="198"/>
        <v>0</v>
      </c>
      <c r="AF320" s="620"/>
      <c r="AG320" s="621"/>
      <c r="AH320" s="622"/>
      <c r="AI320" s="610"/>
      <c r="AJ320" s="611"/>
      <c r="AK320" s="611"/>
      <c r="AL320" s="611"/>
      <c r="AM320" s="610"/>
      <c r="AN320" s="623"/>
      <c r="AO320" s="623"/>
      <c r="AP320" s="613"/>
      <c r="AQ320" s="614"/>
      <c r="AR320" s="614"/>
      <c r="AS320" s="615"/>
    </row>
    <row r="321" spans="2:45" s="67" customFormat="1" ht="63.75" hidden="1" x14ac:dyDescent="0.25">
      <c r="B321" s="633" t="str">
        <f>'3-IDENTIFICACIÓN DEL RIESGO'!B110</f>
        <v>Gestión de la Información</v>
      </c>
      <c r="C321" s="416" t="str">
        <f>'3-IDENTIFICACIÓN DEL RIESGO'!E110</f>
        <v>1. Dirección General (Comunicaciones y Topografía).
2.Secretaria General.
3. Dirección de Gestión del Ordenamiento Social de la Propiedad.
4. Subdirección de Sistemas de Información de Tierras.</v>
      </c>
      <c r="D321" s="594" t="str">
        <f>'3-IDENTIFICACIÓN DEL RIESGO'!G110</f>
        <v>Posibilidad de ocurrencia de revelación de secreto, por publicación de información reservada o clasificada sobre los los predios que han sido ofertados a la entidad.</v>
      </c>
      <c r="E321" s="594"/>
      <c r="F321" s="628" t="s">
        <v>1108</v>
      </c>
      <c r="G321" s="628" t="s">
        <v>486</v>
      </c>
      <c r="H321" s="628" t="s">
        <v>487</v>
      </c>
      <c r="I321" s="628" t="s">
        <v>488</v>
      </c>
      <c r="J321" s="628" t="s">
        <v>489</v>
      </c>
      <c r="K321" s="628" t="s">
        <v>490</v>
      </c>
      <c r="L321" s="628" t="s">
        <v>488</v>
      </c>
      <c r="M321" s="599" t="s">
        <v>100</v>
      </c>
      <c r="N321" s="600">
        <f t="shared" si="188"/>
        <v>15</v>
      </c>
      <c r="O321" s="601" t="s">
        <v>106</v>
      </c>
      <c r="P321" s="600">
        <f t="shared" si="189"/>
        <v>15</v>
      </c>
      <c r="Q321" s="601" t="s">
        <v>109</v>
      </c>
      <c r="R321" s="600">
        <f t="shared" si="190"/>
        <v>15</v>
      </c>
      <c r="S321" s="601" t="s">
        <v>112</v>
      </c>
      <c r="T321" s="600">
        <f t="shared" si="191"/>
        <v>15</v>
      </c>
      <c r="U321" s="601" t="s">
        <v>116</v>
      </c>
      <c r="V321" s="600">
        <f t="shared" si="192"/>
        <v>15</v>
      </c>
      <c r="W321" s="601" t="s">
        <v>119</v>
      </c>
      <c r="X321" s="600">
        <f t="shared" si="193"/>
        <v>15</v>
      </c>
      <c r="Y321" s="601" t="s">
        <v>122</v>
      </c>
      <c r="Z321" s="600">
        <f t="shared" si="194"/>
        <v>10</v>
      </c>
      <c r="AA321" s="602">
        <f t="shared" si="195"/>
        <v>100</v>
      </c>
      <c r="AB321" s="603" t="str">
        <f t="shared" si="196"/>
        <v>Fuerte</v>
      </c>
      <c r="AC321" s="604" t="s">
        <v>97</v>
      </c>
      <c r="AD321" s="605" t="str">
        <f t="shared" si="197"/>
        <v>Fuerte</v>
      </c>
      <c r="AE321" s="606" t="str">
        <f t="shared" si="198"/>
        <v>100</v>
      </c>
      <c r="AF321" s="607">
        <v>1</v>
      </c>
      <c r="AG321" s="608">
        <f t="shared" ref="AG321" si="300">(AE321+AE322)/AF321</f>
        <v>100</v>
      </c>
      <c r="AH321" s="609" t="str">
        <f t="shared" ref="AH321" si="301">IF(AG321&lt;50,"Débil",IF(AG321&lt;=99,"Moderado",IF(AG321=100,"Fuerte",IF(AG321="","ERROR"))))</f>
        <v>Fuerte</v>
      </c>
      <c r="AI321" s="610" t="s">
        <v>144</v>
      </c>
      <c r="AJ321" s="611">
        <f t="shared" ref="AJ321" si="302">IF(AH321="Débil",0,IF(AND(AH321="Moderado",AI321="Directamente"),1,IF(AND(AH321="Moderado",AI321="No disminuye"),0,IF(AND(AH321="Fuerte",AI321="Directamente"),2,IF(AND(AH321="Fuerte",AI321="No disminuye"),0)))))</f>
        <v>2</v>
      </c>
      <c r="AK321" s="611">
        <f>('4-VALORACIÓN DEL RIESGO'!H60-AJ321)</f>
        <v>2</v>
      </c>
      <c r="AL321" s="611" t="str">
        <f t="shared" ref="AL321" si="303">IF(AK321=5,"Casi Seguro",IF(AK321=4,"Probable",IF(AK321=3,"Posible",IF(AK321=2,"Improbable",IF(AK321=1,"Rara Vez",IF(AK321=0,"Rara Vez",IF(AK321&lt;0,"Rara Vez")))))))</f>
        <v>Improbable</v>
      </c>
      <c r="AM321" s="610" t="s">
        <v>145</v>
      </c>
      <c r="AN321" s="612">
        <f t="shared" ref="AN321" si="304">IF(AH321="Débil",0,IF(AND(AH321="Moderado",AM321="Directamente"),1,IF(AND(AH321="Moderado",AM321="Indirectamente"),0,IF(AND(AH321="Moderado",AM321="No disminuye"),0,IF(AND(AH321="Fuerte",AM321="Directamente"),2,IF(AND(AH321="Fuerte",AM321="Indirectamente"),1,IF(AND(AH321="Fuerte",AM321="No disminuye"),0)))))))</f>
        <v>1</v>
      </c>
      <c r="AO321" s="612">
        <f>('4-VALORACIÓN DEL RIESGO'!AD60-AN321)</f>
        <v>4</v>
      </c>
      <c r="AP321" s="613" t="str">
        <f t="shared" ref="AP321" si="305">IF(AO321=5,"Catastrófico",IF(AO321=4,"Mayor",IF(AO321=3,"Moderado",IF(AO321=2,"Moderado",IF(AO321=1,"Moderado")))))</f>
        <v>Mayor</v>
      </c>
      <c r="AQ321" s="614" t="str">
        <f t="shared" ref="AQ321" si="306">IF(OR(AND(AP321="Moderado",AL321="Rara Vez"),AND(AP321="Moderado",AL321="Improbable")),"Moderado",IF(OR(AND(AP321="Mayor",AL321="Improbable"),AND(AP321="Mayor",AL321="Rara Vez"),AND(AP321="Moderado",AL321="Probable"),AND(AP321="Moderado",AL321="Posible")),"Alto",IF(OR(AND(AP321="Moderado",AL321="Casi Seguro"),AND(AP321="Mayor",AL321="Posible"),AND(AP321="Mayor",AL321="Probable"),AND(AP321="Mayor",AL321="Casi Seguro")),"Extremo",IF(AP321="Catastrófico","Extremo"))))</f>
        <v>Alto</v>
      </c>
      <c r="AR321" s="614"/>
      <c r="AS321" s="615" t="s">
        <v>452</v>
      </c>
    </row>
    <row r="322" spans="2:45" s="67" customFormat="1" ht="30.75" hidden="1" thickBot="1" x14ac:dyDescent="0.3">
      <c r="B322" s="634"/>
      <c r="C322" s="423"/>
      <c r="D322" s="594"/>
      <c r="E322" s="594"/>
      <c r="F322" s="628"/>
      <c r="G322" s="628"/>
      <c r="H322" s="628"/>
      <c r="I322" s="628"/>
      <c r="J322" s="628"/>
      <c r="K322" s="628"/>
      <c r="L322" s="628"/>
      <c r="M322" s="599"/>
      <c r="N322" s="600" t="b">
        <f t="shared" si="188"/>
        <v>0</v>
      </c>
      <c r="O322" s="601"/>
      <c r="P322" s="600" t="b">
        <f t="shared" si="189"/>
        <v>0</v>
      </c>
      <c r="Q322" s="601"/>
      <c r="R322" s="600" t="b">
        <f t="shared" si="190"/>
        <v>0</v>
      </c>
      <c r="S322" s="601"/>
      <c r="T322" s="600" t="b">
        <f t="shared" si="191"/>
        <v>0</v>
      </c>
      <c r="U322" s="601"/>
      <c r="V322" s="600" t="b">
        <f t="shared" si="192"/>
        <v>0</v>
      </c>
      <c r="W322" s="601"/>
      <c r="X322" s="600" t="b">
        <f t="shared" si="193"/>
        <v>0</v>
      </c>
      <c r="Y322" s="601"/>
      <c r="Z322" s="600" t="b">
        <f t="shared" si="194"/>
        <v>0</v>
      </c>
      <c r="AA322" s="602">
        <f t="shared" si="195"/>
        <v>0</v>
      </c>
      <c r="AB322" s="603" t="str">
        <f t="shared" si="196"/>
        <v>Débil</v>
      </c>
      <c r="AC322" s="604"/>
      <c r="AD322" s="605" t="str">
        <f t="shared" si="197"/>
        <v>Débil</v>
      </c>
      <c r="AE322" s="606" t="str">
        <f t="shared" si="198"/>
        <v>0</v>
      </c>
      <c r="AF322" s="620"/>
      <c r="AG322" s="621"/>
      <c r="AH322" s="622"/>
      <c r="AI322" s="610"/>
      <c r="AJ322" s="611"/>
      <c r="AK322" s="611"/>
      <c r="AL322" s="611"/>
      <c r="AM322" s="610"/>
      <c r="AN322" s="623"/>
      <c r="AO322" s="623"/>
      <c r="AP322" s="613"/>
      <c r="AQ322" s="614"/>
      <c r="AR322" s="614"/>
      <c r="AS322" s="615"/>
    </row>
    <row r="323" spans="2:45" s="67" customFormat="1" ht="63.75" hidden="1" x14ac:dyDescent="0.25">
      <c r="B323" s="634"/>
      <c r="C323" s="423"/>
      <c r="D323" s="594" t="str">
        <f>'3-IDENTIFICACIÓN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E323" s="594"/>
      <c r="F323" s="628" t="s">
        <v>1108</v>
      </c>
      <c r="G323" s="628" t="s">
        <v>486</v>
      </c>
      <c r="H323" s="706" t="s">
        <v>491</v>
      </c>
      <c r="I323" s="628" t="s">
        <v>488</v>
      </c>
      <c r="J323" s="628" t="s">
        <v>489</v>
      </c>
      <c r="K323" s="628" t="s">
        <v>490</v>
      </c>
      <c r="L323" s="628" t="s">
        <v>488</v>
      </c>
      <c r="M323" s="599" t="s">
        <v>100</v>
      </c>
      <c r="N323" s="600">
        <f t="shared" si="188"/>
        <v>15</v>
      </c>
      <c r="O323" s="601" t="s">
        <v>106</v>
      </c>
      <c r="P323" s="600">
        <f t="shared" si="189"/>
        <v>15</v>
      </c>
      <c r="Q323" s="601" t="s">
        <v>109</v>
      </c>
      <c r="R323" s="600">
        <f t="shared" si="190"/>
        <v>15</v>
      </c>
      <c r="S323" s="601" t="s">
        <v>112</v>
      </c>
      <c r="T323" s="600">
        <f t="shared" si="191"/>
        <v>15</v>
      </c>
      <c r="U323" s="601" t="s">
        <v>116</v>
      </c>
      <c r="V323" s="600">
        <f t="shared" si="192"/>
        <v>15</v>
      </c>
      <c r="W323" s="601" t="s">
        <v>119</v>
      </c>
      <c r="X323" s="600">
        <f t="shared" si="193"/>
        <v>15</v>
      </c>
      <c r="Y323" s="601" t="s">
        <v>122</v>
      </c>
      <c r="Z323" s="600">
        <f t="shared" si="194"/>
        <v>10</v>
      </c>
      <c r="AA323" s="602">
        <f t="shared" si="195"/>
        <v>100</v>
      </c>
      <c r="AB323" s="603" t="str">
        <f t="shared" si="196"/>
        <v>Fuerte</v>
      </c>
      <c r="AC323" s="604" t="s">
        <v>27</v>
      </c>
      <c r="AD323" s="605" t="str">
        <f t="shared" si="197"/>
        <v>Moderado</v>
      </c>
      <c r="AE323" s="606" t="str">
        <f t="shared" si="198"/>
        <v>50</v>
      </c>
      <c r="AF323" s="607">
        <v>1</v>
      </c>
      <c r="AG323" s="608">
        <f t="shared" ref="AG323" si="307">(AE323+AE324)/AF323</f>
        <v>50</v>
      </c>
      <c r="AH323" s="609" t="str">
        <f t="shared" ref="AH323" si="308">IF(AG323&lt;50,"Débil",IF(AG323&lt;=99,"Moderado",IF(AG323=100,"Fuerte",IF(AG323="","ERROR"))))</f>
        <v>Moderado</v>
      </c>
      <c r="AI323" s="610" t="s">
        <v>144</v>
      </c>
      <c r="AJ323" s="611">
        <f t="shared" ref="AJ323" si="309">IF(AH323="Débil",0,IF(AND(AH323="Moderado",AI323="Directamente"),1,IF(AND(AH323="Moderado",AI323="No disminuye"),0,IF(AND(AH323="Fuerte",AI323="Directamente"),2,IF(AND(AH323="Fuerte",AI323="No disminuye"),0)))))</f>
        <v>1</v>
      </c>
      <c r="AK323" s="611">
        <f>('4-VALORACIÓN DEL RIESGO'!H61-AJ323)</f>
        <v>2</v>
      </c>
      <c r="AL323" s="611" t="str">
        <f t="shared" ref="AL323" si="310">IF(AK323=5,"Casi Seguro",IF(AK323=4,"Probable",IF(AK323=3,"Posible",IF(AK323=2,"Improbable",IF(AK323=1,"Rara Vez",IF(AK323=0,"Rara Vez",IF(AK323&lt;0,"Rara Vez")))))))</f>
        <v>Improbable</v>
      </c>
      <c r="AM323" s="610" t="s">
        <v>145</v>
      </c>
      <c r="AN323" s="612">
        <f t="shared" ref="AN323" si="311">IF(AH323="Débil",0,IF(AND(AH323="Moderado",AM323="Directamente"),1,IF(AND(AH323="Moderado",AM323="Indirectamente"),0,IF(AND(AH323="Moderado",AM323="No disminuye"),0,IF(AND(AH323="Fuerte",AM323="Directamente"),2,IF(AND(AH323="Fuerte",AM323="Indirectamente"),1,IF(AND(AH323="Fuerte",AM323="No disminuye"),0)))))))</f>
        <v>0</v>
      </c>
      <c r="AO323" s="612">
        <f>('4-VALORACIÓN DEL RIESGO'!AD61-AN323)</f>
        <v>5</v>
      </c>
      <c r="AP323" s="613" t="str">
        <f t="shared" ref="AP323" si="312">IF(AO323=5,"Catastrófico",IF(AO323=4,"Mayor",IF(AO323=3,"Moderado",IF(AO323=2,"Moderado",IF(AO323=1,"Moderado")))))</f>
        <v>Catastrófico</v>
      </c>
      <c r="AQ323" s="614" t="str">
        <f t="shared" ref="AQ323" si="313">IF(OR(AND(AP323="Moderado",AL323="Rara Vez"),AND(AP323="Moderado",AL323="Improbable")),"Moderado",IF(OR(AND(AP323="Mayor",AL323="Improbable"),AND(AP323="Mayor",AL323="Rara Vez"),AND(AP323="Moderado",AL323="Probable"),AND(AP323="Moderado",AL323="Posible")),"Alto",IF(OR(AND(AP323="Moderado",AL323="Casi Seguro"),AND(AP323="Mayor",AL323="Posible"),AND(AP323="Mayor",AL323="Probable"),AND(AP323="Mayor",AL323="Casi Seguro")),"Extremo",IF(AP323="Catastrófico","Extremo"))))</f>
        <v>Extremo</v>
      </c>
      <c r="AR323" s="614"/>
      <c r="AS323" s="615" t="s">
        <v>452</v>
      </c>
    </row>
    <row r="324" spans="2:45" s="67" customFormat="1" ht="30.75" hidden="1" thickBot="1" x14ac:dyDescent="0.3">
      <c r="B324" s="634"/>
      <c r="C324" s="423"/>
      <c r="D324" s="594"/>
      <c r="E324" s="594"/>
      <c r="F324" s="628"/>
      <c r="G324" s="628"/>
      <c r="H324" s="628"/>
      <c r="I324" s="628"/>
      <c r="J324" s="628"/>
      <c r="K324" s="628"/>
      <c r="L324" s="628"/>
      <c r="M324" s="599"/>
      <c r="N324" s="600" t="b">
        <f t="shared" si="188"/>
        <v>0</v>
      </c>
      <c r="O324" s="601"/>
      <c r="P324" s="600" t="b">
        <f t="shared" si="189"/>
        <v>0</v>
      </c>
      <c r="Q324" s="601"/>
      <c r="R324" s="600" t="b">
        <f t="shared" si="190"/>
        <v>0</v>
      </c>
      <c r="S324" s="601"/>
      <c r="T324" s="600" t="b">
        <f t="shared" si="191"/>
        <v>0</v>
      </c>
      <c r="U324" s="601"/>
      <c r="V324" s="600" t="b">
        <f t="shared" si="192"/>
        <v>0</v>
      </c>
      <c r="W324" s="601"/>
      <c r="X324" s="600" t="b">
        <f t="shared" si="193"/>
        <v>0</v>
      </c>
      <c r="Y324" s="601"/>
      <c r="Z324" s="600" t="b">
        <f t="shared" si="194"/>
        <v>0</v>
      </c>
      <c r="AA324" s="602">
        <f t="shared" si="195"/>
        <v>0</v>
      </c>
      <c r="AB324" s="603" t="str">
        <f t="shared" si="196"/>
        <v>Débil</v>
      </c>
      <c r="AC324" s="604"/>
      <c r="AD324" s="605" t="str">
        <f t="shared" si="197"/>
        <v>Débil</v>
      </c>
      <c r="AE324" s="606" t="str">
        <f t="shared" si="198"/>
        <v>0</v>
      </c>
      <c r="AF324" s="620"/>
      <c r="AG324" s="621"/>
      <c r="AH324" s="622"/>
      <c r="AI324" s="610"/>
      <c r="AJ324" s="611"/>
      <c r="AK324" s="611"/>
      <c r="AL324" s="611"/>
      <c r="AM324" s="610"/>
      <c r="AN324" s="623"/>
      <c r="AO324" s="623"/>
      <c r="AP324" s="613"/>
      <c r="AQ324" s="614"/>
      <c r="AR324" s="614"/>
      <c r="AS324" s="615"/>
    </row>
    <row r="325" spans="2:45" s="67" customFormat="1" ht="63.75" hidden="1" x14ac:dyDescent="0.25">
      <c r="B325" s="634"/>
      <c r="C325" s="423"/>
      <c r="D325" s="594" t="str">
        <f>'3-IDENTIFICACIÓN DEL RIESGO'!G114</f>
        <v>Posibilidad de ocurrencia de utilización indebida de información oficial privilegiada, cuando un colaborador no autorizado, asuma la representación de la entidad frente a los medios de comunicación y la opinión pública.</v>
      </c>
      <c r="E325" s="594"/>
      <c r="F325" s="628" t="s">
        <v>1108</v>
      </c>
      <c r="G325" s="628" t="s">
        <v>486</v>
      </c>
      <c r="H325" s="706" t="s">
        <v>492</v>
      </c>
      <c r="I325" s="706" t="s">
        <v>493</v>
      </c>
      <c r="J325" s="628" t="s">
        <v>494</v>
      </c>
      <c r="K325" s="706" t="s">
        <v>495</v>
      </c>
      <c r="L325" s="706" t="s">
        <v>493</v>
      </c>
      <c r="M325" s="599" t="s">
        <v>100</v>
      </c>
      <c r="N325" s="600">
        <f t="shared" si="188"/>
        <v>15</v>
      </c>
      <c r="O325" s="601" t="s">
        <v>106</v>
      </c>
      <c r="P325" s="600">
        <f t="shared" si="189"/>
        <v>15</v>
      </c>
      <c r="Q325" s="601" t="s">
        <v>109</v>
      </c>
      <c r="R325" s="600">
        <f t="shared" si="190"/>
        <v>15</v>
      </c>
      <c r="S325" s="601" t="s">
        <v>112</v>
      </c>
      <c r="T325" s="600">
        <f t="shared" si="191"/>
        <v>15</v>
      </c>
      <c r="U325" s="601" t="s">
        <v>116</v>
      </c>
      <c r="V325" s="600">
        <f t="shared" si="192"/>
        <v>15</v>
      </c>
      <c r="W325" s="601" t="s">
        <v>119</v>
      </c>
      <c r="X325" s="600">
        <f t="shared" si="193"/>
        <v>15</v>
      </c>
      <c r="Y325" s="601" t="s">
        <v>122</v>
      </c>
      <c r="Z325" s="600">
        <f t="shared" si="194"/>
        <v>10</v>
      </c>
      <c r="AA325" s="602">
        <f t="shared" si="195"/>
        <v>100</v>
      </c>
      <c r="AB325" s="603" t="str">
        <f t="shared" si="196"/>
        <v>Fuerte</v>
      </c>
      <c r="AC325" s="604" t="s">
        <v>97</v>
      </c>
      <c r="AD325" s="605" t="str">
        <f t="shared" si="197"/>
        <v>Fuerte</v>
      </c>
      <c r="AE325" s="606" t="str">
        <f t="shared" si="198"/>
        <v>100</v>
      </c>
      <c r="AF325" s="607">
        <v>1</v>
      </c>
      <c r="AG325" s="608">
        <f t="shared" ref="AG325" si="314">(AE325+AE326)/AF325</f>
        <v>100</v>
      </c>
      <c r="AH325" s="609" t="str">
        <f t="shared" ref="AH325" si="315">IF(AG325&lt;50,"Débil",IF(AG325&lt;=99,"Moderado",IF(AG325=100,"Fuerte",IF(AG325="","ERROR"))))</f>
        <v>Fuerte</v>
      </c>
      <c r="AI325" s="610" t="s">
        <v>146</v>
      </c>
      <c r="AJ325" s="611">
        <f t="shared" ref="AJ325" si="316">IF(AH325="Débil",0,IF(AND(AH325="Moderado",AI325="Directamente"),1,IF(AND(AH325="Moderado",AI325="No disminuye"),0,IF(AND(AH325="Fuerte",AI325="Directamente"),2,IF(AND(AH325="Fuerte",AI325="No disminuye"),0)))))</f>
        <v>0</v>
      </c>
      <c r="AK325" s="611">
        <f>('4-VALORACIÓN DEL RIESGO'!H62-AJ325)</f>
        <v>3</v>
      </c>
      <c r="AL325" s="611" t="str">
        <f t="shared" ref="AL325" si="317">IF(AK325=5,"Casi Seguro",IF(AK325=4,"Probable",IF(AK325=3,"Posible",IF(AK325=2,"Improbable",IF(AK325=1,"Rara Vez",IF(AK325=0,"Rara Vez",IF(AK325&lt;0,"Rara Vez")))))))</f>
        <v>Posible</v>
      </c>
      <c r="AM325" s="610" t="s">
        <v>145</v>
      </c>
      <c r="AN325" s="612">
        <f t="shared" ref="AN325" si="318">IF(AH325="Débil",0,IF(AND(AH325="Moderado",AM325="Directamente"),1,IF(AND(AH325="Moderado",AM325="Indirectamente"),0,IF(AND(AH325="Moderado",AM325="No disminuye"),0,IF(AND(AH325="Fuerte",AM325="Directamente"),2,IF(AND(AH325="Fuerte",AM325="Indirectamente"),1,IF(AND(AH325="Fuerte",AM325="No disminuye"),0)))))))</f>
        <v>1</v>
      </c>
      <c r="AO325" s="612">
        <f>('4-VALORACIÓN DEL RIESGO'!AD62-AN325)</f>
        <v>3</v>
      </c>
      <c r="AP325" s="613" t="str">
        <f t="shared" ref="AP325" si="319">IF(AO325=5,"Catastrófico",IF(AO325=4,"Mayor",IF(AO325=3,"Moderado",IF(AO325=2,"Moderado",IF(AO325=1,"Moderado")))))</f>
        <v>Moderado</v>
      </c>
      <c r="AQ325" s="614" t="str">
        <f t="shared" ref="AQ325" si="320">IF(OR(AND(AP325="Moderado",AL325="Rara Vez"),AND(AP325="Moderado",AL325="Improbable")),"Moderado",IF(OR(AND(AP325="Mayor",AL325="Improbable"),AND(AP325="Mayor",AL325="Rara Vez"),AND(AP325="Moderado",AL325="Probable"),AND(AP325="Moderado",AL325="Posible")),"Alto",IF(OR(AND(AP325="Moderado",AL325="Casi Seguro"),AND(AP325="Mayor",AL325="Posible"),AND(AP325="Mayor",AL325="Probable"),AND(AP325="Mayor",AL325="Casi Seguro")),"Extremo",IF(AP325="Catastrófico","Extremo"))))</f>
        <v>Alto</v>
      </c>
      <c r="AR325" s="614"/>
      <c r="AS325" s="615" t="s">
        <v>452</v>
      </c>
    </row>
    <row r="326" spans="2:45" s="67" customFormat="1" ht="30.75" hidden="1" thickBot="1" x14ac:dyDescent="0.3">
      <c r="B326" s="634"/>
      <c r="C326" s="423"/>
      <c r="D326" s="594"/>
      <c r="E326" s="594"/>
      <c r="F326" s="628"/>
      <c r="G326" s="628"/>
      <c r="H326" s="628"/>
      <c r="I326" s="628"/>
      <c r="J326" s="628"/>
      <c r="K326" s="628"/>
      <c r="L326" s="628"/>
      <c r="M326" s="599"/>
      <c r="N326" s="600" t="b">
        <f t="shared" si="188"/>
        <v>0</v>
      </c>
      <c r="O326" s="601"/>
      <c r="P326" s="600" t="b">
        <f t="shared" si="189"/>
        <v>0</v>
      </c>
      <c r="Q326" s="601"/>
      <c r="R326" s="600" t="b">
        <f t="shared" si="190"/>
        <v>0</v>
      </c>
      <c r="S326" s="601"/>
      <c r="T326" s="600" t="b">
        <f t="shared" si="191"/>
        <v>0</v>
      </c>
      <c r="U326" s="601"/>
      <c r="V326" s="600" t="b">
        <f t="shared" si="192"/>
        <v>0</v>
      </c>
      <c r="W326" s="601"/>
      <c r="X326" s="600" t="b">
        <f t="shared" si="193"/>
        <v>0</v>
      </c>
      <c r="Y326" s="601"/>
      <c r="Z326" s="600" t="b">
        <f t="shared" si="194"/>
        <v>0</v>
      </c>
      <c r="AA326" s="602">
        <f t="shared" si="195"/>
        <v>0</v>
      </c>
      <c r="AB326" s="603" t="str">
        <f t="shared" si="196"/>
        <v>Débil</v>
      </c>
      <c r="AC326" s="604"/>
      <c r="AD326" s="605" t="str">
        <f t="shared" si="197"/>
        <v>Débil</v>
      </c>
      <c r="AE326" s="606" t="str">
        <f t="shared" si="198"/>
        <v>0</v>
      </c>
      <c r="AF326" s="620"/>
      <c r="AG326" s="621"/>
      <c r="AH326" s="622"/>
      <c r="AI326" s="610"/>
      <c r="AJ326" s="611"/>
      <c r="AK326" s="611"/>
      <c r="AL326" s="611"/>
      <c r="AM326" s="610"/>
      <c r="AN326" s="623"/>
      <c r="AO326" s="623"/>
      <c r="AP326" s="613"/>
      <c r="AQ326" s="614"/>
      <c r="AR326" s="614"/>
      <c r="AS326" s="615"/>
    </row>
    <row r="327" spans="2:45" s="67" customFormat="1" ht="30" hidden="1" x14ac:dyDescent="0.25">
      <c r="B327" s="634"/>
      <c r="C327" s="423"/>
      <c r="D327" s="594" t="str">
        <f>'3-IDENTIFICACIÓN DEL RIESGO'!G116</f>
        <v>Riesgo 4</v>
      </c>
      <c r="E327" s="594"/>
      <c r="F327" s="628"/>
      <c r="G327" s="628"/>
      <c r="H327" s="628"/>
      <c r="I327" s="628"/>
      <c r="J327" s="628"/>
      <c r="K327" s="628"/>
      <c r="L327" s="628"/>
      <c r="M327" s="599"/>
      <c r="N327" s="600" t="b">
        <f t="shared" si="188"/>
        <v>0</v>
      </c>
      <c r="O327" s="601"/>
      <c r="P327" s="600" t="b">
        <f t="shared" si="189"/>
        <v>0</v>
      </c>
      <c r="Q327" s="601"/>
      <c r="R327" s="600" t="b">
        <f t="shared" si="190"/>
        <v>0</v>
      </c>
      <c r="S327" s="601"/>
      <c r="T327" s="600" t="b">
        <f t="shared" si="191"/>
        <v>0</v>
      </c>
      <c r="U327" s="601"/>
      <c r="V327" s="600" t="b">
        <f t="shared" si="192"/>
        <v>0</v>
      </c>
      <c r="W327" s="601"/>
      <c r="X327" s="600" t="b">
        <f t="shared" si="193"/>
        <v>0</v>
      </c>
      <c r="Y327" s="601"/>
      <c r="Z327" s="600" t="b">
        <f t="shared" si="194"/>
        <v>0</v>
      </c>
      <c r="AA327" s="602">
        <f t="shared" si="195"/>
        <v>0</v>
      </c>
      <c r="AB327" s="603" t="str">
        <f t="shared" si="196"/>
        <v>Débil</v>
      </c>
      <c r="AC327" s="604"/>
      <c r="AD327" s="605" t="str">
        <f t="shared" si="197"/>
        <v>Débil</v>
      </c>
      <c r="AE327" s="606" t="str">
        <f t="shared" si="198"/>
        <v>0</v>
      </c>
      <c r="AF327" s="607"/>
      <c r="AG327" s="608" t="e">
        <f t="shared" ref="AG327" si="321">(AE327+AE328)/AF327</f>
        <v>#DIV/0!</v>
      </c>
      <c r="AH327" s="609" t="e">
        <f t="shared" ref="AH327" si="322">IF(AG327&lt;50,"Débil",IF(AG327&lt;=99,"Moderado",IF(AG327=100,"Fuerte",IF(AG327="","ERROR"))))</f>
        <v>#DIV/0!</v>
      </c>
      <c r="AI327" s="610"/>
      <c r="AJ327" s="611" t="e">
        <f t="shared" ref="AJ327" si="323">IF(AH327="Débil",0,IF(AND(AH327="Moderado",AI327="Directamente"),1,IF(AND(AH327="Moderado",AI327="No disminuye"),0,IF(AND(AH327="Fuerte",AI327="Directamente"),2,IF(AND(AH327="Fuerte",AI327="No disminuye"),0)))))</f>
        <v>#DIV/0!</v>
      </c>
      <c r="AK327" s="611" t="e">
        <f>('4-VALORACIÓN DEL RIESGO'!H63-AJ327)</f>
        <v>#DIV/0!</v>
      </c>
      <c r="AL327" s="611" t="e">
        <f t="shared" ref="AL327" si="324">IF(AK327=5,"Casi Seguro",IF(AK327=4,"Probable",IF(AK327=3,"Posible",IF(AK327=2,"Improbable",IF(AK327=1,"Rara Vez",IF(AK327=0,"Rara Vez",IF(AK327&lt;0,"Rara Vez")))))))</f>
        <v>#DIV/0!</v>
      </c>
      <c r="AM327" s="610"/>
      <c r="AN327" s="612" t="e">
        <f t="shared" ref="AN327" si="325">IF(AH327="Débil",0,IF(AND(AH327="Moderado",AM327="Directamente"),1,IF(AND(AH327="Moderado",AM327="Indirectamente"),0,IF(AND(AH327="Moderado",AM327="No disminuye"),0,IF(AND(AH327="Fuerte",AM327="Directamente"),2,IF(AND(AH327="Fuerte",AM327="Indirectamente"),1,IF(AND(AH327="Fuerte",AM327="No disminuye"),0)))))))</f>
        <v>#DIV/0!</v>
      </c>
      <c r="AO327" s="612" t="e">
        <f>('4-VALORACIÓN DEL RIESGO'!AD63-AN327)</f>
        <v>#DIV/0!</v>
      </c>
      <c r="AP327" s="613" t="e">
        <f t="shared" ref="AP327" si="326">IF(AO327=5,"Catastrófico",IF(AO327=4,"Mayor",IF(AO327=3,"Moderado",IF(AO327=2,"Moderado",IF(AO327=1,"Moderado")))))</f>
        <v>#DIV/0!</v>
      </c>
      <c r="AQ327" s="614" t="e">
        <f t="shared" ref="AQ327" si="327">IF(OR(AND(AP327="Moderado",AL327="Rara Vez"),AND(AP327="Moderado",AL327="Improbable")),"Moderado",IF(OR(AND(AP327="Mayor",AL327="Improbable"),AND(AP327="Mayor",AL327="Rara Vez"),AND(AP327="Moderado",AL327="Probable"),AND(AP327="Moderado",AL327="Posible")),"Alto",IF(OR(AND(AP327="Moderado",AL327="Casi Seguro"),AND(AP327="Mayor",AL327="Posible"),AND(AP327="Mayor",AL327="Probable"),AND(AP327="Mayor",AL327="Casi Seguro")),"Extremo",IF(AP327="Catastrófico","Extremo"))))</f>
        <v>#DIV/0!</v>
      </c>
      <c r="AR327" s="614"/>
      <c r="AS327" s="615" t="s">
        <v>452</v>
      </c>
    </row>
    <row r="328" spans="2:45" s="67" customFormat="1" ht="30.75" hidden="1" thickBot="1" x14ac:dyDescent="0.3">
      <c r="B328" s="634"/>
      <c r="C328" s="423"/>
      <c r="D328" s="594"/>
      <c r="E328" s="594"/>
      <c r="F328" s="628"/>
      <c r="G328" s="628"/>
      <c r="H328" s="628"/>
      <c r="I328" s="628"/>
      <c r="J328" s="628"/>
      <c r="K328" s="628"/>
      <c r="L328" s="628"/>
      <c r="M328" s="599"/>
      <c r="N328" s="600" t="b">
        <f t="shared" si="188"/>
        <v>0</v>
      </c>
      <c r="O328" s="601"/>
      <c r="P328" s="600" t="b">
        <f t="shared" si="189"/>
        <v>0</v>
      </c>
      <c r="Q328" s="601"/>
      <c r="R328" s="600" t="b">
        <f t="shared" si="190"/>
        <v>0</v>
      </c>
      <c r="S328" s="601"/>
      <c r="T328" s="600" t="b">
        <f t="shared" si="191"/>
        <v>0</v>
      </c>
      <c r="U328" s="601"/>
      <c r="V328" s="600" t="b">
        <f t="shared" si="192"/>
        <v>0</v>
      </c>
      <c r="W328" s="601"/>
      <c r="X328" s="600" t="b">
        <f t="shared" si="193"/>
        <v>0</v>
      </c>
      <c r="Y328" s="601"/>
      <c r="Z328" s="600" t="b">
        <f t="shared" si="194"/>
        <v>0</v>
      </c>
      <c r="AA328" s="602">
        <f t="shared" si="195"/>
        <v>0</v>
      </c>
      <c r="AB328" s="603" t="str">
        <f t="shared" si="196"/>
        <v>Débil</v>
      </c>
      <c r="AC328" s="604"/>
      <c r="AD328" s="605" t="str">
        <f t="shared" si="197"/>
        <v>Débil</v>
      </c>
      <c r="AE328" s="606" t="str">
        <f t="shared" si="198"/>
        <v>0</v>
      </c>
      <c r="AF328" s="620"/>
      <c r="AG328" s="621"/>
      <c r="AH328" s="622"/>
      <c r="AI328" s="610"/>
      <c r="AJ328" s="611"/>
      <c r="AK328" s="611"/>
      <c r="AL328" s="611"/>
      <c r="AM328" s="610"/>
      <c r="AN328" s="623"/>
      <c r="AO328" s="623"/>
      <c r="AP328" s="613"/>
      <c r="AQ328" s="614"/>
      <c r="AR328" s="614"/>
      <c r="AS328" s="615"/>
    </row>
    <row r="329" spans="2:45" s="67" customFormat="1" ht="30" hidden="1" x14ac:dyDescent="0.25">
      <c r="B329" s="634"/>
      <c r="C329" s="423"/>
      <c r="D329" s="594" t="str">
        <f>'3-IDENTIFICACIÓN DEL RIESGO'!G118</f>
        <v>Riesgo 5</v>
      </c>
      <c r="E329" s="594"/>
      <c r="F329" s="628"/>
      <c r="G329" s="628"/>
      <c r="H329" s="628"/>
      <c r="I329" s="628"/>
      <c r="J329" s="628"/>
      <c r="K329" s="628"/>
      <c r="L329" s="628"/>
      <c r="M329" s="599"/>
      <c r="N329" s="600" t="b">
        <f t="shared" si="188"/>
        <v>0</v>
      </c>
      <c r="O329" s="601"/>
      <c r="P329" s="600" t="b">
        <f t="shared" si="189"/>
        <v>0</v>
      </c>
      <c r="Q329" s="601"/>
      <c r="R329" s="600" t="b">
        <f t="shared" si="190"/>
        <v>0</v>
      </c>
      <c r="S329" s="601"/>
      <c r="T329" s="600" t="b">
        <f t="shared" si="191"/>
        <v>0</v>
      </c>
      <c r="U329" s="601"/>
      <c r="V329" s="600" t="b">
        <f t="shared" si="192"/>
        <v>0</v>
      </c>
      <c r="W329" s="601"/>
      <c r="X329" s="600" t="b">
        <f t="shared" si="193"/>
        <v>0</v>
      </c>
      <c r="Y329" s="601"/>
      <c r="Z329" s="600" t="b">
        <f t="shared" si="194"/>
        <v>0</v>
      </c>
      <c r="AA329" s="602">
        <f t="shared" si="195"/>
        <v>0</v>
      </c>
      <c r="AB329" s="603" t="str">
        <f t="shared" si="196"/>
        <v>Débil</v>
      </c>
      <c r="AC329" s="604"/>
      <c r="AD329" s="605" t="str">
        <f t="shared" si="197"/>
        <v>Débil</v>
      </c>
      <c r="AE329" s="606" t="str">
        <f t="shared" si="198"/>
        <v>0</v>
      </c>
      <c r="AF329" s="607"/>
      <c r="AG329" s="608" t="e">
        <f t="shared" ref="AG329" si="328">(AE329+AE330)/AF329</f>
        <v>#DIV/0!</v>
      </c>
      <c r="AH329" s="609" t="e">
        <f t="shared" ref="AH329" si="329">IF(AG329&lt;50,"Débil",IF(AG329&lt;=99,"Moderado",IF(AG329=100,"Fuerte",IF(AG329="","ERROR"))))</f>
        <v>#DIV/0!</v>
      </c>
      <c r="AI329" s="610"/>
      <c r="AJ329" s="611" t="e">
        <f t="shared" ref="AJ329" si="330">IF(AH329="Débil",0,IF(AND(AH329="Moderado",AI329="Directamente"),1,IF(AND(AH329="Moderado",AI329="No disminuye"),0,IF(AND(AH329="Fuerte",AI329="Directamente"),2,IF(AND(AH329="Fuerte",AI329="No disminuye"),0)))))</f>
        <v>#DIV/0!</v>
      </c>
      <c r="AK329" s="611" t="e">
        <f>('4-VALORACIÓN DEL RIESGO'!H64-AJ329)</f>
        <v>#DIV/0!</v>
      </c>
      <c r="AL329" s="611" t="e">
        <f t="shared" ref="AL329" si="331">IF(AK329=5,"Casi Seguro",IF(AK329=4,"Probable",IF(AK329=3,"Posible",IF(AK329=2,"Improbable",IF(AK329=1,"Rara Vez",IF(AK329=0,"Rara Vez",IF(AK329&lt;0,"Rara Vez")))))))</f>
        <v>#DIV/0!</v>
      </c>
      <c r="AM329" s="610"/>
      <c r="AN329" s="612" t="e">
        <f t="shared" ref="AN329" si="332">IF(AH329="Débil",0,IF(AND(AH329="Moderado",AM329="Directamente"),1,IF(AND(AH329="Moderado",AM329="Indirectamente"),0,IF(AND(AH329="Moderado",AM329="No disminuye"),0,IF(AND(AH329="Fuerte",AM329="Directamente"),2,IF(AND(AH329="Fuerte",AM329="Indirectamente"),1,IF(AND(AH329="Fuerte",AM329="No disminuye"),0)))))))</f>
        <v>#DIV/0!</v>
      </c>
      <c r="AO329" s="612" t="e">
        <f>('4-VALORACIÓN DEL RIESGO'!AD64-AN329)</f>
        <v>#DIV/0!</v>
      </c>
      <c r="AP329" s="613" t="e">
        <f t="shared" ref="AP329" si="333">IF(AO329=5,"Catastrófico",IF(AO329=4,"Mayor",IF(AO329=3,"Moderado",IF(AO329=2,"Moderado",IF(AO329=1,"Moderado")))))</f>
        <v>#DIV/0!</v>
      </c>
      <c r="AQ329" s="614" t="e">
        <f t="shared" ref="AQ329" si="334">IF(OR(AND(AP329="Moderado",AL329="Rara Vez"),AND(AP329="Moderado",AL329="Improbable")),"Moderado",IF(OR(AND(AP329="Mayor",AL329="Improbable"),AND(AP329="Mayor",AL329="Rara Vez"),AND(AP329="Moderado",AL329="Probable"),AND(AP329="Moderado",AL329="Posible")),"Alto",IF(OR(AND(AP329="Moderado",AL329="Casi Seguro"),AND(AP329="Mayor",AL329="Posible"),AND(AP329="Mayor",AL329="Probable"),AND(AP329="Mayor",AL329="Casi Seguro")),"Extremo",IF(AP329="Catastrófico","Extremo"))))</f>
        <v>#DIV/0!</v>
      </c>
      <c r="AR329" s="614"/>
      <c r="AS329" s="615" t="s">
        <v>452</v>
      </c>
    </row>
    <row r="330" spans="2:45" s="67" customFormat="1" ht="30.75" hidden="1" thickBot="1" x14ac:dyDescent="0.3">
      <c r="B330" s="635"/>
      <c r="C330" s="427"/>
      <c r="D330" s="594"/>
      <c r="E330" s="594"/>
      <c r="F330" s="628"/>
      <c r="G330" s="628"/>
      <c r="H330" s="628"/>
      <c r="I330" s="628"/>
      <c r="J330" s="628"/>
      <c r="K330" s="628"/>
      <c r="L330" s="628"/>
      <c r="M330" s="599"/>
      <c r="N330" s="600" t="b">
        <f t="shared" si="188"/>
        <v>0</v>
      </c>
      <c r="O330" s="601"/>
      <c r="P330" s="600" t="b">
        <f t="shared" si="189"/>
        <v>0</v>
      </c>
      <c r="Q330" s="601"/>
      <c r="R330" s="600" t="b">
        <f t="shared" si="190"/>
        <v>0</v>
      </c>
      <c r="S330" s="601"/>
      <c r="T330" s="600" t="b">
        <f t="shared" si="191"/>
        <v>0</v>
      </c>
      <c r="U330" s="601"/>
      <c r="V330" s="600" t="b">
        <f t="shared" si="192"/>
        <v>0</v>
      </c>
      <c r="W330" s="601"/>
      <c r="X330" s="600" t="b">
        <f t="shared" si="193"/>
        <v>0</v>
      </c>
      <c r="Y330" s="601"/>
      <c r="Z330" s="600" t="b">
        <f t="shared" si="194"/>
        <v>0</v>
      </c>
      <c r="AA330" s="602">
        <f t="shared" si="195"/>
        <v>0</v>
      </c>
      <c r="AB330" s="603" t="str">
        <f t="shared" si="196"/>
        <v>Débil</v>
      </c>
      <c r="AC330" s="604"/>
      <c r="AD330" s="605" t="str">
        <f t="shared" si="197"/>
        <v>Débil</v>
      </c>
      <c r="AE330" s="606" t="str">
        <f t="shared" si="198"/>
        <v>0</v>
      </c>
      <c r="AF330" s="620"/>
      <c r="AG330" s="621"/>
      <c r="AH330" s="622"/>
      <c r="AI330" s="610"/>
      <c r="AJ330" s="611"/>
      <c r="AK330" s="611"/>
      <c r="AL330" s="611"/>
      <c r="AM330" s="610"/>
      <c r="AN330" s="623"/>
      <c r="AO330" s="623"/>
      <c r="AP330" s="613"/>
      <c r="AQ330" s="614"/>
      <c r="AR330" s="614"/>
      <c r="AS330" s="615"/>
    </row>
    <row r="331" spans="2:45" s="67" customFormat="1" ht="76.5" hidden="1" x14ac:dyDescent="0.25">
      <c r="B331" s="626" t="str">
        <f>'3-IDENTIFICACIÓN DEL RIESGO'!B120</f>
        <v>Gestión del Talento Humano</v>
      </c>
      <c r="C331" s="416" t="str">
        <f>'3-IDENTIFICACIÓN DEL RIESGO'!E120</f>
        <v>1. Subdirección de Talento Humano.
2. Secretaría General.</v>
      </c>
      <c r="D331" s="594" t="str">
        <f>'3-IDENTIFICACIÓN DEL RIESGO'!G120</f>
        <v>Posibilidad de ocurrencia de prevaricato por vinculación de personal sin cumplimiento de requisitos mínimos en beneficio particular o de un tercero.</v>
      </c>
      <c r="E331" s="594"/>
      <c r="F331" s="628" t="s">
        <v>1109</v>
      </c>
      <c r="G331" s="628" t="s">
        <v>453</v>
      </c>
      <c r="H331" s="628" t="s">
        <v>498</v>
      </c>
      <c r="I331" s="628" t="s">
        <v>499</v>
      </c>
      <c r="J331" s="628" t="s">
        <v>500</v>
      </c>
      <c r="K331" s="628" t="s">
        <v>501</v>
      </c>
      <c r="L331" s="628" t="s">
        <v>502</v>
      </c>
      <c r="M331" s="599" t="s">
        <v>100</v>
      </c>
      <c r="N331" s="600">
        <f t="shared" ref="N331" si="335">IF(M331="Asignado",15,IF(M331="NO asignado",0))</f>
        <v>15</v>
      </c>
      <c r="O331" s="601" t="s">
        <v>106</v>
      </c>
      <c r="P331" s="600">
        <f t="shared" ref="P331" si="336">IF(O331="Adecuado",15,IF(O331="Inadecuado",0))</f>
        <v>15</v>
      </c>
      <c r="Q331" s="601" t="s">
        <v>109</v>
      </c>
      <c r="R331" s="600">
        <f t="shared" ref="R331" si="337">IF(Q331="Oportuna",15,IF(Q331="Inoportuna",0))</f>
        <v>15</v>
      </c>
      <c r="S331" s="601" t="s">
        <v>113</v>
      </c>
      <c r="T331" s="600">
        <f t="shared" ref="T331" si="338">IF(S331="Prevenir",15,IF(S331="Detectar",10,IF(S331="No es un control",0)))</f>
        <v>10</v>
      </c>
      <c r="U331" s="601" t="s">
        <v>116</v>
      </c>
      <c r="V331" s="600">
        <f t="shared" ref="V331" si="339">IF(U331="Confiable",15,IF(U331="No confiable",0))</f>
        <v>15</v>
      </c>
      <c r="W331" s="601" t="s">
        <v>119</v>
      </c>
      <c r="X331" s="600">
        <f t="shared" ref="X331" si="340">IF(W331="Se investigan oportunamente",15,IF(W331="No se investigan oportunamente",0))</f>
        <v>15</v>
      </c>
      <c r="Y331" s="601" t="s">
        <v>122</v>
      </c>
      <c r="Z331" s="600">
        <f t="shared" si="194"/>
        <v>10</v>
      </c>
      <c r="AA331" s="602">
        <f t="shared" si="195"/>
        <v>95</v>
      </c>
      <c r="AB331" s="603" t="str">
        <f t="shared" si="196"/>
        <v>Moderado</v>
      </c>
      <c r="AC331" s="604" t="s">
        <v>97</v>
      </c>
      <c r="AD331" s="605" t="str">
        <f t="shared" si="197"/>
        <v>Moderado</v>
      </c>
      <c r="AE331" s="606" t="str">
        <f t="shared" si="198"/>
        <v>50</v>
      </c>
      <c r="AF331" s="607">
        <v>1</v>
      </c>
      <c r="AG331" s="608">
        <f t="shared" ref="AG331" si="341">(AE331+AE332)/AF331</f>
        <v>50</v>
      </c>
      <c r="AH331" s="609" t="str">
        <f t="shared" ref="AH331" si="342">IF(AG331&lt;50,"Débil",IF(AG331&lt;=99,"Moderado",IF(AG331=100,"Fuerte",IF(AG331="","ERROR"))))</f>
        <v>Moderado</v>
      </c>
      <c r="AI331" s="610" t="s">
        <v>144</v>
      </c>
      <c r="AJ331" s="611">
        <f t="shared" ref="AJ331" si="343">IF(AH331="Débil",0,IF(AND(AH331="Moderado",AI331="Directamente"),1,IF(AND(AH331="Moderado",AI331="No disminuye"),0,IF(AND(AH331="Fuerte",AI331="Directamente"),2,IF(AND(AH331="Fuerte",AI331="No disminuye"),0)))))</f>
        <v>1</v>
      </c>
      <c r="AK331" s="611">
        <f>('4-VALORACIÓN DEL RIESGO'!H65-AJ331)</f>
        <v>0</v>
      </c>
      <c r="AL331" s="611" t="str">
        <f t="shared" ref="AL331" si="344">IF(AK331=5,"Casi Seguro",IF(AK331=4,"Probable",IF(AK331=3,"Posible",IF(AK331=2,"Improbable",IF(AK331=1,"Rara Vez",IF(AK331=0,"Rara Vez",IF(AK331&lt;0,"Rara Vez")))))))</f>
        <v>Rara Vez</v>
      </c>
      <c r="AM331" s="610" t="s">
        <v>144</v>
      </c>
      <c r="AN331" s="612">
        <f t="shared" ref="AN331" si="345">IF(AH331="Débil",0,IF(AND(AH331="Moderado",AM331="Directamente"),1,IF(AND(AH331="Moderado",AM331="Indirectamente"),0,IF(AND(AH331="Moderado",AM331="No disminuye"),0,IF(AND(AH331="Fuerte",AM331="Directamente"),2,IF(AND(AH331="Fuerte",AM331="Indirectamente"),1,IF(AND(AH331="Fuerte",AM331="No disminuye"),0)))))))</f>
        <v>1</v>
      </c>
      <c r="AO331" s="612">
        <f>('4-VALORACIÓN DEL RIESGO'!AD65-AN331)</f>
        <v>3</v>
      </c>
      <c r="AP331" s="613" t="str">
        <f t="shared" ref="AP331" si="346">IF(AO331=5,"Catastrófico",IF(AO331=4,"Mayor",IF(AO331=3,"Moderado",IF(AO331=2,"Moderado",IF(AO331=1,"Moderado")))))</f>
        <v>Moderado</v>
      </c>
      <c r="AQ331" s="614" t="str">
        <f t="shared" ref="AQ331" si="347">IF(OR(AND(AP331="Moderado",AL331="Rara Vez"),AND(AP331="Moderado",AL331="Improbable")),"Moderado",IF(OR(AND(AP331="Mayor",AL331="Improbable"),AND(AP331="Mayor",AL331="Rara Vez"),AND(AP331="Moderado",AL331="Probable"),AND(AP331="Moderado",AL331="Posible")),"Alto",IF(OR(AND(AP331="Moderado",AL331="Casi Seguro"),AND(AP331="Mayor",AL331="Posible"),AND(AP331="Mayor",AL331="Probable"),AND(AP331="Mayor",AL331="Casi Seguro")),"Extremo",IF(AP331="Catastrófico","Extremo"))))</f>
        <v>Moderado</v>
      </c>
      <c r="AR331" s="614"/>
      <c r="AS331" s="615" t="s">
        <v>452</v>
      </c>
    </row>
    <row r="332" spans="2:45" s="67" customFormat="1" ht="30" hidden="1" x14ac:dyDescent="0.25">
      <c r="B332" s="629"/>
      <c r="C332" s="423"/>
      <c r="D332" s="594"/>
      <c r="E332" s="594"/>
      <c r="F332" s="628"/>
      <c r="G332" s="628"/>
      <c r="H332" s="707"/>
      <c r="I332" s="628"/>
      <c r="J332" s="628"/>
      <c r="K332" s="628"/>
      <c r="L332" s="628"/>
      <c r="M332" s="599"/>
      <c r="N332" s="600" t="b">
        <f t="shared" si="188"/>
        <v>0</v>
      </c>
      <c r="O332" s="601"/>
      <c r="P332" s="600" t="b">
        <f t="shared" si="189"/>
        <v>0</v>
      </c>
      <c r="Q332" s="601"/>
      <c r="R332" s="600" t="b">
        <f t="shared" si="190"/>
        <v>0</v>
      </c>
      <c r="S332" s="601"/>
      <c r="T332" s="600" t="b">
        <f t="shared" si="191"/>
        <v>0</v>
      </c>
      <c r="U332" s="601"/>
      <c r="V332" s="600" t="b">
        <f t="shared" si="192"/>
        <v>0</v>
      </c>
      <c r="W332" s="601"/>
      <c r="X332" s="600" t="b">
        <f t="shared" si="193"/>
        <v>0</v>
      </c>
      <c r="Y332" s="601"/>
      <c r="Z332" s="600" t="b">
        <f t="shared" si="194"/>
        <v>0</v>
      </c>
      <c r="AA332" s="602">
        <f t="shared" si="195"/>
        <v>0</v>
      </c>
      <c r="AB332" s="603" t="str">
        <f t="shared" si="196"/>
        <v>Débil</v>
      </c>
      <c r="AC332" s="604"/>
      <c r="AD332" s="605" t="str">
        <f t="shared" si="197"/>
        <v>Débil</v>
      </c>
      <c r="AE332" s="606" t="str">
        <f t="shared" si="198"/>
        <v>0</v>
      </c>
      <c r="AF332" s="620"/>
      <c r="AG332" s="621"/>
      <c r="AH332" s="622"/>
      <c r="AI332" s="610"/>
      <c r="AJ332" s="611"/>
      <c r="AK332" s="611"/>
      <c r="AL332" s="611"/>
      <c r="AM332" s="610"/>
      <c r="AN332" s="623"/>
      <c r="AO332" s="623"/>
      <c r="AP332" s="613"/>
      <c r="AQ332" s="614"/>
      <c r="AR332" s="614"/>
      <c r="AS332" s="615"/>
    </row>
    <row r="333" spans="2:45" s="67" customFormat="1" ht="30" hidden="1" x14ac:dyDescent="0.25">
      <c r="B333" s="629"/>
      <c r="C333" s="423"/>
      <c r="D333" s="594" t="str">
        <f>'3-IDENTIFICACIÓN DEL RIESGO'!G122</f>
        <v>Riesgo 2</v>
      </c>
      <c r="E333" s="594"/>
      <c r="F333" s="628"/>
      <c r="G333" s="628"/>
      <c r="H333" s="706"/>
      <c r="I333" s="628"/>
      <c r="J333" s="628"/>
      <c r="K333" s="628"/>
      <c r="L333" s="628"/>
      <c r="M333" s="599"/>
      <c r="N333" s="600" t="b">
        <f t="shared" si="188"/>
        <v>0</v>
      </c>
      <c r="O333" s="601"/>
      <c r="P333" s="600" t="b">
        <f t="shared" si="189"/>
        <v>0</v>
      </c>
      <c r="Q333" s="601"/>
      <c r="R333" s="600" t="b">
        <f t="shared" si="190"/>
        <v>0</v>
      </c>
      <c r="S333" s="601"/>
      <c r="T333" s="600" t="b">
        <f t="shared" si="191"/>
        <v>0</v>
      </c>
      <c r="U333" s="601"/>
      <c r="V333" s="600" t="b">
        <f t="shared" si="192"/>
        <v>0</v>
      </c>
      <c r="W333" s="601"/>
      <c r="X333" s="600" t="b">
        <f t="shared" si="193"/>
        <v>0</v>
      </c>
      <c r="Y333" s="601"/>
      <c r="Z333" s="600" t="b">
        <f t="shared" si="194"/>
        <v>0</v>
      </c>
      <c r="AA333" s="602">
        <f t="shared" si="195"/>
        <v>0</v>
      </c>
      <c r="AB333" s="603" t="str">
        <f t="shared" si="196"/>
        <v>Débil</v>
      </c>
      <c r="AC333" s="604"/>
      <c r="AD333" s="605" t="str">
        <f t="shared" si="197"/>
        <v>Débil</v>
      </c>
      <c r="AE333" s="606" t="str">
        <f t="shared" si="198"/>
        <v>0</v>
      </c>
      <c r="AF333" s="607">
        <v>1</v>
      </c>
      <c r="AG333" s="608">
        <f t="shared" ref="AG333" si="348">(AE333+AE334)/AF333</f>
        <v>0</v>
      </c>
      <c r="AH333" s="609" t="str">
        <f t="shared" ref="AH333" si="349">IF(AG333&lt;50,"Débil",IF(AG333&lt;=99,"Moderado",IF(AG333=100,"Fuerte",IF(AG333="","ERROR"))))</f>
        <v>Débil</v>
      </c>
      <c r="AI333" s="610" t="s">
        <v>144</v>
      </c>
      <c r="AJ333" s="611">
        <f t="shared" ref="AJ333" si="350">IF(AH333="Débil",0,IF(AND(AH333="Moderado",AI333="Directamente"),1,IF(AND(AH333="Moderado",AI333="No disminuye"),0,IF(AND(AH333="Fuerte",AI333="Directamente"),2,IF(AND(AH333="Fuerte",AI333="No disminuye"),0)))))</f>
        <v>0</v>
      </c>
      <c r="AK333" s="611">
        <f>('4-VALORACIÓN DEL RIESGO'!H66-AJ333)</f>
        <v>0</v>
      </c>
      <c r="AL333" s="611" t="str">
        <f t="shared" ref="AL333" si="351">IF(AK333=5,"Casi Seguro",IF(AK333=4,"Probable",IF(AK333=3,"Posible",IF(AK333=2,"Improbable",IF(AK333=1,"Rara Vez",IF(AK333=0,"Rara Vez",IF(AK333&lt;0,"Rara Vez")))))))</f>
        <v>Rara Vez</v>
      </c>
      <c r="AM333" s="610" t="s">
        <v>144</v>
      </c>
      <c r="AN333" s="612">
        <f t="shared" ref="AN333" si="352">IF(AH333="Débil",0,IF(AND(AH333="Moderado",AM333="Directamente"),1,IF(AND(AH333="Moderado",AM333="Indirectamente"),0,IF(AND(AH333="Moderado",AM333="No disminuye"),0,IF(AND(AH333="Fuerte",AM333="Directamente"),2,IF(AND(AH333="Fuerte",AM333="Indirectamente"),1,IF(AND(AH333="Fuerte",AM333="No disminuye"),0)))))))</f>
        <v>0</v>
      </c>
      <c r="AO333" s="612">
        <f>('4-VALORACIÓN DEL RIESGO'!AD66-AN333)</f>
        <v>3</v>
      </c>
      <c r="AP333" s="613" t="str">
        <f t="shared" ref="AP333" si="353">IF(AO333=5,"Catastrófico",IF(AO333=4,"Mayor",IF(AO333=3,"Moderado",IF(AO333=2,"Moderado",IF(AO333=1,"Moderado")))))</f>
        <v>Moderado</v>
      </c>
      <c r="AQ333" s="614" t="str">
        <f t="shared" ref="AQ333" si="354">IF(OR(AND(AP333="Moderado",AL333="Rara Vez"),AND(AP333="Moderado",AL333="Improbable")),"Moderado",IF(OR(AND(AP333="Mayor",AL333="Improbable"),AND(AP333="Mayor",AL333="Rara Vez"),AND(AP333="Moderado",AL333="Probable"),AND(AP333="Moderado",AL333="Posible")),"Alto",IF(OR(AND(AP333="Moderado",AL333="Casi Seguro"),AND(AP333="Mayor",AL333="Posible"),AND(AP333="Mayor",AL333="Probable"),AND(AP333="Mayor",AL333="Casi Seguro")),"Extremo",IF(AP333="Catastrófico","Extremo"))))</f>
        <v>Moderado</v>
      </c>
      <c r="AR333" s="614"/>
      <c r="AS333" s="615" t="s">
        <v>452</v>
      </c>
    </row>
    <row r="334" spans="2:45" s="67" customFormat="1" ht="30.75" hidden="1" thickBot="1" x14ac:dyDescent="0.3">
      <c r="B334" s="629"/>
      <c r="C334" s="423"/>
      <c r="D334" s="594"/>
      <c r="E334" s="594"/>
      <c r="F334" s="628"/>
      <c r="G334" s="628"/>
      <c r="H334" s="628"/>
      <c r="I334" s="628"/>
      <c r="J334" s="628"/>
      <c r="K334" s="628"/>
      <c r="L334" s="628"/>
      <c r="M334" s="599"/>
      <c r="N334" s="600" t="b">
        <f t="shared" si="188"/>
        <v>0</v>
      </c>
      <c r="O334" s="601"/>
      <c r="P334" s="600" t="b">
        <f t="shared" si="189"/>
        <v>0</v>
      </c>
      <c r="Q334" s="601"/>
      <c r="R334" s="600" t="b">
        <f t="shared" si="190"/>
        <v>0</v>
      </c>
      <c r="S334" s="601"/>
      <c r="T334" s="600" t="b">
        <f t="shared" si="191"/>
        <v>0</v>
      </c>
      <c r="U334" s="601"/>
      <c r="V334" s="600" t="b">
        <f t="shared" si="192"/>
        <v>0</v>
      </c>
      <c r="W334" s="601"/>
      <c r="X334" s="600" t="b">
        <f t="shared" si="193"/>
        <v>0</v>
      </c>
      <c r="Y334" s="601"/>
      <c r="Z334" s="600" t="b">
        <f t="shared" si="194"/>
        <v>0</v>
      </c>
      <c r="AA334" s="602">
        <f t="shared" si="195"/>
        <v>0</v>
      </c>
      <c r="AB334" s="603" t="str">
        <f t="shared" si="196"/>
        <v>Débil</v>
      </c>
      <c r="AC334" s="604"/>
      <c r="AD334" s="605" t="str">
        <f t="shared" si="197"/>
        <v>Débil</v>
      </c>
      <c r="AE334" s="606" t="str">
        <f t="shared" si="198"/>
        <v>0</v>
      </c>
      <c r="AF334" s="620"/>
      <c r="AG334" s="621"/>
      <c r="AH334" s="622"/>
      <c r="AI334" s="610"/>
      <c r="AJ334" s="611"/>
      <c r="AK334" s="611"/>
      <c r="AL334" s="611"/>
      <c r="AM334" s="610"/>
      <c r="AN334" s="623"/>
      <c r="AO334" s="623"/>
      <c r="AP334" s="613"/>
      <c r="AQ334" s="614"/>
      <c r="AR334" s="614"/>
      <c r="AS334" s="615"/>
    </row>
    <row r="335" spans="2:45" s="67" customFormat="1" ht="30" hidden="1" x14ac:dyDescent="0.25">
      <c r="B335" s="629"/>
      <c r="C335" s="423"/>
      <c r="D335" s="594" t="str">
        <f>'3-IDENTIFICACIÓN DEL RIESGO'!G124</f>
        <v>Riesgo 3</v>
      </c>
      <c r="E335" s="594"/>
      <c r="F335" s="628"/>
      <c r="G335" s="628"/>
      <c r="H335" s="628"/>
      <c r="I335" s="628"/>
      <c r="J335" s="628"/>
      <c r="K335" s="628"/>
      <c r="L335" s="628"/>
      <c r="M335" s="599"/>
      <c r="N335" s="600" t="b">
        <f t="shared" si="188"/>
        <v>0</v>
      </c>
      <c r="O335" s="601"/>
      <c r="P335" s="600" t="b">
        <f t="shared" si="189"/>
        <v>0</v>
      </c>
      <c r="Q335" s="601"/>
      <c r="R335" s="600" t="b">
        <f t="shared" si="190"/>
        <v>0</v>
      </c>
      <c r="S335" s="601"/>
      <c r="T335" s="600" t="b">
        <f t="shared" si="191"/>
        <v>0</v>
      </c>
      <c r="U335" s="601"/>
      <c r="V335" s="600" t="b">
        <f t="shared" si="192"/>
        <v>0</v>
      </c>
      <c r="W335" s="601"/>
      <c r="X335" s="600" t="b">
        <f t="shared" si="193"/>
        <v>0</v>
      </c>
      <c r="Y335" s="601"/>
      <c r="Z335" s="600" t="b">
        <f t="shared" si="194"/>
        <v>0</v>
      </c>
      <c r="AA335" s="602">
        <f t="shared" si="195"/>
        <v>0</v>
      </c>
      <c r="AB335" s="603" t="str">
        <f t="shared" si="196"/>
        <v>Débil</v>
      </c>
      <c r="AC335" s="604"/>
      <c r="AD335" s="605" t="str">
        <f t="shared" si="197"/>
        <v>Débil</v>
      </c>
      <c r="AE335" s="606" t="str">
        <f t="shared" si="198"/>
        <v>0</v>
      </c>
      <c r="AF335" s="607">
        <v>1</v>
      </c>
      <c r="AG335" s="608">
        <f t="shared" ref="AG335" si="355">(AE335+AE336)/AF335</f>
        <v>0</v>
      </c>
      <c r="AH335" s="609" t="str">
        <f t="shared" ref="AH335" si="356">IF(AG335&lt;50,"Débil",IF(AG335&lt;=99,"Moderado",IF(AG335=100,"Fuerte",IF(AG335="","ERROR"))))</f>
        <v>Débil</v>
      </c>
      <c r="AI335" s="610" t="s">
        <v>146</v>
      </c>
      <c r="AJ335" s="611">
        <f t="shared" ref="AJ335" si="357">IF(AH335="Débil",0,IF(AND(AH335="Moderado",AI335="Directamente"),1,IF(AND(AH335="Moderado",AI335="No disminuye"),0,IF(AND(AH335="Fuerte",AI335="Directamente"),2,IF(AND(AH335="Fuerte",AI335="No disminuye"),0)))))</f>
        <v>0</v>
      </c>
      <c r="AK335" s="611">
        <f>('4-VALORACIÓN DEL RIESGO'!H67-AJ335)</f>
        <v>0</v>
      </c>
      <c r="AL335" s="611" t="str">
        <f t="shared" ref="AL335" si="358">IF(AK335=5,"Casi Seguro",IF(AK335=4,"Probable",IF(AK335=3,"Posible",IF(AK335=2,"Improbable",IF(AK335=1,"Rara Vez",IF(AK335=0,"Rara Vez",IF(AK335&lt;0,"Rara Vez")))))))</f>
        <v>Rara Vez</v>
      </c>
      <c r="AM335" s="610" t="s">
        <v>144</v>
      </c>
      <c r="AN335" s="612">
        <f t="shared" ref="AN335" si="359">IF(AH335="Débil",0,IF(AND(AH335="Moderado",AM335="Directamente"),1,IF(AND(AH335="Moderado",AM335="Indirectamente"),0,IF(AND(AH335="Moderado",AM335="No disminuye"),0,IF(AND(AH335="Fuerte",AM335="Directamente"),2,IF(AND(AH335="Fuerte",AM335="Indirectamente"),1,IF(AND(AH335="Fuerte",AM335="No disminuye"),0)))))))</f>
        <v>0</v>
      </c>
      <c r="AO335" s="612">
        <f>('4-VALORACIÓN DEL RIESGO'!AD67-AN335)</f>
        <v>3</v>
      </c>
      <c r="AP335" s="613" t="str">
        <f t="shared" ref="AP335" si="360">IF(AO335=5,"Catastrófico",IF(AO335=4,"Mayor",IF(AO335=3,"Moderado",IF(AO335=2,"Moderado",IF(AO335=1,"Moderado")))))</f>
        <v>Moderado</v>
      </c>
      <c r="AQ335" s="614" t="str">
        <f t="shared" ref="AQ335" si="361">IF(OR(AND(AP335="Moderado",AL335="Rara Vez"),AND(AP335="Moderado",AL335="Improbable")),"Moderado",IF(OR(AND(AP335="Mayor",AL335="Improbable"),AND(AP335="Mayor",AL335="Rara Vez"),AND(AP335="Moderado",AL335="Probable"),AND(AP335="Moderado",AL335="Posible")),"Alto",IF(OR(AND(AP335="Moderado",AL335="Casi Seguro"),AND(AP335="Mayor",AL335="Posible"),AND(AP335="Mayor",AL335="Probable"),AND(AP335="Mayor",AL335="Casi Seguro")),"Extremo",IF(AP335="Catastrófico","Extremo"))))</f>
        <v>Moderado</v>
      </c>
      <c r="AR335" s="614"/>
      <c r="AS335" s="615" t="s">
        <v>452</v>
      </c>
    </row>
    <row r="336" spans="2:45" s="67" customFormat="1" ht="30" hidden="1" x14ac:dyDescent="0.25">
      <c r="B336" s="629"/>
      <c r="C336" s="423"/>
      <c r="D336" s="594"/>
      <c r="E336" s="594"/>
      <c r="F336" s="628"/>
      <c r="G336" s="628"/>
      <c r="H336" s="628"/>
      <c r="I336" s="628"/>
      <c r="J336" s="628"/>
      <c r="K336" s="628"/>
      <c r="L336" s="628"/>
      <c r="M336" s="599"/>
      <c r="N336" s="600" t="b">
        <f t="shared" si="188"/>
        <v>0</v>
      </c>
      <c r="O336" s="601"/>
      <c r="P336" s="600" t="b">
        <f t="shared" si="189"/>
        <v>0</v>
      </c>
      <c r="Q336" s="601"/>
      <c r="R336" s="600" t="b">
        <f t="shared" si="190"/>
        <v>0</v>
      </c>
      <c r="S336" s="601"/>
      <c r="T336" s="600" t="b">
        <f t="shared" si="191"/>
        <v>0</v>
      </c>
      <c r="U336" s="601"/>
      <c r="V336" s="600" t="b">
        <f t="shared" si="192"/>
        <v>0</v>
      </c>
      <c r="W336" s="601"/>
      <c r="X336" s="600" t="b">
        <f t="shared" si="193"/>
        <v>0</v>
      </c>
      <c r="Y336" s="601"/>
      <c r="Z336" s="600" t="b">
        <f t="shared" si="194"/>
        <v>0</v>
      </c>
      <c r="AA336" s="602">
        <f t="shared" si="195"/>
        <v>0</v>
      </c>
      <c r="AB336" s="603" t="str">
        <f t="shared" si="196"/>
        <v>Débil</v>
      </c>
      <c r="AC336" s="604"/>
      <c r="AD336" s="605" t="str">
        <f t="shared" si="197"/>
        <v>Débil</v>
      </c>
      <c r="AE336" s="606" t="str">
        <f t="shared" si="198"/>
        <v>0</v>
      </c>
      <c r="AF336" s="620">
        <v>1</v>
      </c>
      <c r="AG336" s="621"/>
      <c r="AH336" s="622"/>
      <c r="AI336" s="610" t="s">
        <v>146</v>
      </c>
      <c r="AJ336" s="611"/>
      <c r="AK336" s="611"/>
      <c r="AL336" s="611"/>
      <c r="AM336" s="610" t="s">
        <v>144</v>
      </c>
      <c r="AN336" s="623"/>
      <c r="AO336" s="623"/>
      <c r="AP336" s="613"/>
      <c r="AQ336" s="614"/>
      <c r="AR336" s="614"/>
      <c r="AS336" s="615"/>
    </row>
    <row r="337" spans="2:45" s="67" customFormat="1" ht="30" hidden="1" x14ac:dyDescent="0.25">
      <c r="B337" s="629"/>
      <c r="C337" s="423"/>
      <c r="D337" s="594" t="str">
        <f>'3-IDENTIFICACIÓN DEL RIESGO'!G126</f>
        <v>Riesgo 4</v>
      </c>
      <c r="E337" s="594"/>
      <c r="F337" s="628"/>
      <c r="G337" s="628"/>
      <c r="H337" s="628"/>
      <c r="I337" s="628"/>
      <c r="J337" s="628"/>
      <c r="K337" s="628"/>
      <c r="L337" s="628"/>
      <c r="M337" s="599"/>
      <c r="N337" s="600" t="b">
        <f t="shared" si="188"/>
        <v>0</v>
      </c>
      <c r="O337" s="601"/>
      <c r="P337" s="600" t="b">
        <f t="shared" si="189"/>
        <v>0</v>
      </c>
      <c r="Q337" s="601"/>
      <c r="R337" s="600" t="b">
        <f t="shared" si="190"/>
        <v>0</v>
      </c>
      <c r="S337" s="601"/>
      <c r="T337" s="600" t="b">
        <f t="shared" si="191"/>
        <v>0</v>
      </c>
      <c r="U337" s="601"/>
      <c r="V337" s="600" t="b">
        <f t="shared" si="192"/>
        <v>0</v>
      </c>
      <c r="W337" s="601"/>
      <c r="X337" s="600" t="b">
        <f t="shared" si="193"/>
        <v>0</v>
      </c>
      <c r="Y337" s="601"/>
      <c r="Z337" s="600" t="b">
        <f t="shared" si="194"/>
        <v>0</v>
      </c>
      <c r="AA337" s="602">
        <f t="shared" si="195"/>
        <v>0</v>
      </c>
      <c r="AB337" s="603" t="str">
        <f t="shared" si="196"/>
        <v>Débil</v>
      </c>
      <c r="AC337" s="604"/>
      <c r="AD337" s="605" t="str">
        <f t="shared" si="197"/>
        <v>Débil</v>
      </c>
      <c r="AE337" s="606" t="str">
        <f t="shared" si="198"/>
        <v>0</v>
      </c>
      <c r="AF337" s="607"/>
      <c r="AG337" s="608" t="e">
        <f t="shared" ref="AG337" si="362">(AE337+AE338)/AF337</f>
        <v>#DIV/0!</v>
      </c>
      <c r="AH337" s="609" t="e">
        <f t="shared" ref="AH337" si="363">IF(AG337&lt;50,"Débil",IF(AG337&lt;=99,"Moderado",IF(AG337=100,"Fuerte",IF(AG337="","ERROR"))))</f>
        <v>#DIV/0!</v>
      </c>
      <c r="AI337" s="610"/>
      <c r="AJ337" s="611" t="e">
        <f t="shared" ref="AJ337" si="364">IF(AH337="Débil",0,IF(AND(AH337="Moderado",AI337="Directamente"),1,IF(AND(AH337="Moderado",AI337="No disminuye"),0,IF(AND(AH337="Fuerte",AI337="Directamente"),2,IF(AND(AH337="Fuerte",AI337="No disminuye"),0)))))</f>
        <v>#DIV/0!</v>
      </c>
      <c r="AK337" s="611" t="e">
        <f>('4-VALORACIÓN DEL RIESGO'!H68-AJ337)</f>
        <v>#DIV/0!</v>
      </c>
      <c r="AL337" s="611" t="e">
        <f t="shared" ref="AL337" si="365">IF(AK337=5,"Casi Seguro",IF(AK337=4,"Probable",IF(AK337=3,"Posible",IF(AK337=2,"Improbable",IF(AK337=1,"Rara Vez",IF(AK337=0,"Rara Vez",IF(AK337&lt;0,"Rara Vez")))))))</f>
        <v>#DIV/0!</v>
      </c>
      <c r="AM337" s="610"/>
      <c r="AN337" s="612" t="e">
        <f t="shared" ref="AN337" si="366">IF(AH337="Débil",0,IF(AND(AH337="Moderado",AM337="Directamente"),1,IF(AND(AH337="Moderado",AM337="Indirectamente"),0,IF(AND(AH337="Moderado",AM337="No disminuye"),0,IF(AND(AH337="Fuerte",AM337="Directamente"),2,IF(AND(AH337="Fuerte",AM337="Indirectamente"),1,IF(AND(AH337="Fuerte",AM337="No disminuye"),0)))))))</f>
        <v>#DIV/0!</v>
      </c>
      <c r="AO337" s="612" t="e">
        <f>('4-VALORACIÓN DEL RIESGO'!AD68-AN337)</f>
        <v>#DIV/0!</v>
      </c>
      <c r="AP337" s="613" t="e">
        <f t="shared" ref="AP337" si="367">IF(AO337=5,"Catastrófico",IF(AO337=4,"Mayor",IF(AO337=3,"Moderado",IF(AO337=2,"Moderado",IF(AO337=1,"Moderado")))))</f>
        <v>#DIV/0!</v>
      </c>
      <c r="AQ337" s="614" t="e">
        <f t="shared" ref="AQ337" si="368">IF(OR(AND(AP337="Moderado",AL337="Rara Vez"),AND(AP337="Moderado",AL337="Improbable")),"Moderado",IF(OR(AND(AP337="Mayor",AL337="Improbable"),AND(AP337="Mayor",AL337="Rara Vez"),AND(AP337="Moderado",AL337="Probable"),AND(AP337="Moderado",AL337="Posible")),"Alto",IF(OR(AND(AP337="Moderado",AL337="Casi Seguro"),AND(AP337="Mayor",AL337="Posible"),AND(AP337="Mayor",AL337="Probable"),AND(AP337="Mayor",AL337="Casi Seguro")),"Extremo",IF(AP337="Catastrófico","Extremo"))))</f>
        <v>#DIV/0!</v>
      </c>
      <c r="AR337" s="614"/>
      <c r="AS337" s="615" t="s">
        <v>452</v>
      </c>
    </row>
    <row r="338" spans="2:45" s="67" customFormat="1" ht="30.75" hidden="1" thickBot="1" x14ac:dyDescent="0.3">
      <c r="B338" s="629"/>
      <c r="C338" s="423"/>
      <c r="D338" s="594"/>
      <c r="E338" s="594"/>
      <c r="F338" s="628"/>
      <c r="G338" s="628"/>
      <c r="H338" s="628"/>
      <c r="I338" s="628"/>
      <c r="J338" s="628"/>
      <c r="K338" s="628"/>
      <c r="L338" s="628"/>
      <c r="M338" s="599"/>
      <c r="N338" s="600" t="b">
        <f t="shared" si="188"/>
        <v>0</v>
      </c>
      <c r="O338" s="601"/>
      <c r="P338" s="600" t="b">
        <f t="shared" si="189"/>
        <v>0</v>
      </c>
      <c r="Q338" s="601"/>
      <c r="R338" s="600" t="b">
        <f t="shared" si="190"/>
        <v>0</v>
      </c>
      <c r="S338" s="601"/>
      <c r="T338" s="600" t="b">
        <f t="shared" si="191"/>
        <v>0</v>
      </c>
      <c r="U338" s="601"/>
      <c r="V338" s="600" t="b">
        <f t="shared" si="192"/>
        <v>0</v>
      </c>
      <c r="W338" s="601"/>
      <c r="X338" s="600" t="b">
        <f t="shared" si="193"/>
        <v>0</v>
      </c>
      <c r="Y338" s="601"/>
      <c r="Z338" s="600" t="b">
        <f t="shared" si="194"/>
        <v>0</v>
      </c>
      <c r="AA338" s="602">
        <f t="shared" si="195"/>
        <v>0</v>
      </c>
      <c r="AB338" s="603" t="str">
        <f t="shared" si="196"/>
        <v>Débil</v>
      </c>
      <c r="AC338" s="604"/>
      <c r="AD338" s="605" t="str">
        <f t="shared" si="197"/>
        <v>Débil</v>
      </c>
      <c r="AE338" s="606" t="str">
        <f t="shared" si="198"/>
        <v>0</v>
      </c>
      <c r="AF338" s="620"/>
      <c r="AG338" s="621"/>
      <c r="AH338" s="622"/>
      <c r="AI338" s="610"/>
      <c r="AJ338" s="611"/>
      <c r="AK338" s="611"/>
      <c r="AL338" s="611"/>
      <c r="AM338" s="610"/>
      <c r="AN338" s="623"/>
      <c r="AO338" s="623"/>
      <c r="AP338" s="613"/>
      <c r="AQ338" s="614"/>
      <c r="AR338" s="614"/>
      <c r="AS338" s="615"/>
    </row>
    <row r="339" spans="2:45" s="67" customFormat="1" ht="30" hidden="1" x14ac:dyDescent="0.25">
      <c r="B339" s="629"/>
      <c r="C339" s="423"/>
      <c r="D339" s="594" t="str">
        <f>'3-IDENTIFICACIÓN DEL RIESGO'!G128</f>
        <v>Riesgo 5</v>
      </c>
      <c r="E339" s="594"/>
      <c r="F339" s="628"/>
      <c r="G339" s="628"/>
      <c r="H339" s="628"/>
      <c r="I339" s="628"/>
      <c r="J339" s="628"/>
      <c r="K339" s="628"/>
      <c r="L339" s="628"/>
      <c r="M339" s="599"/>
      <c r="N339" s="600" t="b">
        <f t="shared" si="188"/>
        <v>0</v>
      </c>
      <c r="O339" s="601"/>
      <c r="P339" s="600" t="b">
        <f t="shared" si="189"/>
        <v>0</v>
      </c>
      <c r="Q339" s="601"/>
      <c r="R339" s="600" t="b">
        <f t="shared" si="190"/>
        <v>0</v>
      </c>
      <c r="S339" s="601"/>
      <c r="T339" s="600" t="b">
        <f t="shared" si="191"/>
        <v>0</v>
      </c>
      <c r="U339" s="601"/>
      <c r="V339" s="600" t="b">
        <f t="shared" si="192"/>
        <v>0</v>
      </c>
      <c r="W339" s="601"/>
      <c r="X339" s="600" t="b">
        <f t="shared" si="193"/>
        <v>0</v>
      </c>
      <c r="Y339" s="601"/>
      <c r="Z339" s="600" t="b">
        <f t="shared" si="194"/>
        <v>0</v>
      </c>
      <c r="AA339" s="602">
        <f t="shared" si="195"/>
        <v>0</v>
      </c>
      <c r="AB339" s="603" t="str">
        <f t="shared" si="196"/>
        <v>Débil</v>
      </c>
      <c r="AC339" s="604"/>
      <c r="AD339" s="605" t="str">
        <f t="shared" si="197"/>
        <v>Débil</v>
      </c>
      <c r="AE339" s="606" t="str">
        <f t="shared" si="198"/>
        <v>0</v>
      </c>
      <c r="AF339" s="607"/>
      <c r="AG339" s="608" t="e">
        <f t="shared" ref="AG339" si="369">(AE339+AE340)/AF339</f>
        <v>#DIV/0!</v>
      </c>
      <c r="AH339" s="609" t="e">
        <f t="shared" ref="AH339" si="370">IF(AG339&lt;50,"Débil",IF(AG339&lt;=99,"Moderado",IF(AG339=100,"Fuerte",IF(AG339="","ERROR"))))</f>
        <v>#DIV/0!</v>
      </c>
      <c r="AI339" s="610"/>
      <c r="AJ339" s="611" t="e">
        <f t="shared" ref="AJ339" si="371">IF(AH339="Débil",0,IF(AND(AH339="Moderado",AI339="Directamente"),1,IF(AND(AH339="Moderado",AI339="No disminuye"),0,IF(AND(AH339="Fuerte",AI339="Directamente"),2,IF(AND(AH339="Fuerte",AI339="No disminuye"),0)))))</f>
        <v>#DIV/0!</v>
      </c>
      <c r="AK339" s="611" t="e">
        <f>('4-VALORACIÓN DEL RIESGO'!H69-AJ339)</f>
        <v>#DIV/0!</v>
      </c>
      <c r="AL339" s="611" t="e">
        <f t="shared" ref="AL339" si="372">IF(AK339=5,"Casi Seguro",IF(AK339=4,"Probable",IF(AK339=3,"Posible",IF(AK339=2,"Improbable",IF(AK339=1,"Rara Vez",IF(AK339=0,"Rara Vez",IF(AK339&lt;0,"Rara Vez")))))))</f>
        <v>#DIV/0!</v>
      </c>
      <c r="AM339" s="610"/>
      <c r="AN339" s="612" t="e">
        <f t="shared" ref="AN339" si="373">IF(AH339="Débil",0,IF(AND(AH339="Moderado",AM339="Directamente"),1,IF(AND(AH339="Moderado",AM339="Indirectamente"),0,IF(AND(AH339="Moderado",AM339="No disminuye"),0,IF(AND(AH339="Fuerte",AM339="Directamente"),2,IF(AND(AH339="Fuerte",AM339="Indirectamente"),1,IF(AND(AH339="Fuerte",AM339="No disminuye"),0)))))))</f>
        <v>#DIV/0!</v>
      </c>
      <c r="AO339" s="612" t="e">
        <f>('4-VALORACIÓN DEL RIESGO'!AD69-AN339)</f>
        <v>#DIV/0!</v>
      </c>
      <c r="AP339" s="613" t="e">
        <f t="shared" ref="AP339" si="374">IF(AO339=5,"Catastrófico",IF(AO339=4,"Mayor",IF(AO339=3,"Moderado",IF(AO339=2,"Moderado",IF(AO339=1,"Moderado")))))</f>
        <v>#DIV/0!</v>
      </c>
      <c r="AQ339" s="614" t="e">
        <f t="shared" ref="AQ339" si="375">IF(OR(AND(AP339="Moderado",AL339="Rara Vez"),AND(AP339="Moderado",AL339="Improbable")),"Moderado",IF(OR(AND(AP339="Mayor",AL339="Improbable"),AND(AP339="Mayor",AL339="Rara Vez"),AND(AP339="Moderado",AL339="Probable"),AND(AP339="Moderado",AL339="Posible")),"Alto",IF(OR(AND(AP339="Moderado",AL339="Casi Seguro"),AND(AP339="Mayor",AL339="Posible"),AND(AP339="Mayor",AL339="Probable"),AND(AP339="Mayor",AL339="Casi Seguro")),"Extremo",IF(AP339="Catastrófico","Extremo"))))</f>
        <v>#DIV/0!</v>
      </c>
      <c r="AR339" s="614"/>
      <c r="AS339" s="615" t="s">
        <v>452</v>
      </c>
    </row>
    <row r="340" spans="2:45" s="67" customFormat="1" ht="30.75" hidden="1" thickBot="1" x14ac:dyDescent="0.3">
      <c r="B340" s="631"/>
      <c r="C340" s="427"/>
      <c r="D340" s="594"/>
      <c r="E340" s="594"/>
      <c r="F340" s="628"/>
      <c r="G340" s="628"/>
      <c r="H340" s="628"/>
      <c r="I340" s="628"/>
      <c r="J340" s="628"/>
      <c r="K340" s="628"/>
      <c r="L340" s="628"/>
      <c r="M340" s="599"/>
      <c r="N340" s="600" t="b">
        <f t="shared" si="188"/>
        <v>0</v>
      </c>
      <c r="O340" s="601"/>
      <c r="P340" s="600" t="b">
        <f t="shared" si="189"/>
        <v>0</v>
      </c>
      <c r="Q340" s="601"/>
      <c r="R340" s="600" t="b">
        <f t="shared" si="190"/>
        <v>0</v>
      </c>
      <c r="S340" s="601"/>
      <c r="T340" s="600" t="b">
        <f t="shared" si="191"/>
        <v>0</v>
      </c>
      <c r="U340" s="601"/>
      <c r="V340" s="600" t="b">
        <f t="shared" si="192"/>
        <v>0</v>
      </c>
      <c r="W340" s="601"/>
      <c r="X340" s="600" t="b">
        <f t="shared" si="193"/>
        <v>0</v>
      </c>
      <c r="Y340" s="601"/>
      <c r="Z340" s="600" t="b">
        <f t="shared" si="194"/>
        <v>0</v>
      </c>
      <c r="AA340" s="602">
        <f t="shared" si="195"/>
        <v>0</v>
      </c>
      <c r="AB340" s="603" t="str">
        <f t="shared" si="196"/>
        <v>Débil</v>
      </c>
      <c r="AC340" s="604"/>
      <c r="AD340" s="605" t="str">
        <f t="shared" si="197"/>
        <v>Débil</v>
      </c>
      <c r="AE340" s="606" t="str">
        <f t="shared" si="198"/>
        <v>0</v>
      </c>
      <c r="AF340" s="620"/>
      <c r="AG340" s="621"/>
      <c r="AH340" s="622"/>
      <c r="AI340" s="610"/>
      <c r="AJ340" s="611"/>
      <c r="AK340" s="611"/>
      <c r="AL340" s="611"/>
      <c r="AM340" s="610"/>
      <c r="AN340" s="623"/>
      <c r="AO340" s="623"/>
      <c r="AP340" s="613"/>
      <c r="AQ340" s="614"/>
      <c r="AR340" s="614"/>
      <c r="AS340" s="615"/>
    </row>
    <row r="341" spans="2:45" s="67" customFormat="1" ht="204" hidden="1" x14ac:dyDescent="0.25">
      <c r="B341" s="626" t="str">
        <f>'3-IDENTIFICACIÓN DEL RIESGO'!B130</f>
        <v>Apoyo Jurídico</v>
      </c>
      <c r="C341" s="416" t="str">
        <f>'3-IDENTIFICACIÓN DEL RIESGO'!E130</f>
        <v>1. Oficina Jurídica</v>
      </c>
      <c r="D341" s="594" t="str">
        <f>'3-IDENTIFICACIÓN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341" s="594"/>
      <c r="F341" s="628" t="s">
        <v>1110</v>
      </c>
      <c r="G341" s="628" t="s">
        <v>496</v>
      </c>
      <c r="H341" s="628" t="s">
        <v>503</v>
      </c>
      <c r="I341" s="628" t="s">
        <v>504</v>
      </c>
      <c r="J341" s="628" t="s">
        <v>497</v>
      </c>
      <c r="K341" s="628" t="s">
        <v>505</v>
      </c>
      <c r="L341" s="628" t="s">
        <v>506</v>
      </c>
      <c r="M341" s="599" t="s">
        <v>100</v>
      </c>
      <c r="N341" s="600">
        <f t="shared" si="188"/>
        <v>15</v>
      </c>
      <c r="O341" s="601" t="s">
        <v>106</v>
      </c>
      <c r="P341" s="600">
        <f t="shared" si="189"/>
        <v>15</v>
      </c>
      <c r="Q341" s="601" t="s">
        <v>109</v>
      </c>
      <c r="R341" s="600">
        <f t="shared" si="190"/>
        <v>15</v>
      </c>
      <c r="S341" s="601" t="s">
        <v>112</v>
      </c>
      <c r="T341" s="600">
        <f t="shared" si="191"/>
        <v>15</v>
      </c>
      <c r="U341" s="601" t="s">
        <v>116</v>
      </c>
      <c r="V341" s="600">
        <f t="shared" si="192"/>
        <v>15</v>
      </c>
      <c r="W341" s="601" t="s">
        <v>119</v>
      </c>
      <c r="X341" s="600">
        <f t="shared" si="193"/>
        <v>15</v>
      </c>
      <c r="Y341" s="601" t="s">
        <v>122</v>
      </c>
      <c r="Z341" s="600">
        <f t="shared" si="194"/>
        <v>10</v>
      </c>
      <c r="AA341" s="602">
        <f t="shared" si="195"/>
        <v>100</v>
      </c>
      <c r="AB341" s="603" t="str">
        <f t="shared" si="196"/>
        <v>Fuerte</v>
      </c>
      <c r="AC341" s="604" t="s">
        <v>97</v>
      </c>
      <c r="AD341" s="605" t="str">
        <f t="shared" si="197"/>
        <v>Fuerte</v>
      </c>
      <c r="AE341" s="606" t="str">
        <f t="shared" si="198"/>
        <v>100</v>
      </c>
      <c r="AF341" s="607">
        <v>1</v>
      </c>
      <c r="AG341" s="608">
        <f t="shared" ref="AG341" si="376">(AE341+AE342)/AF341</f>
        <v>100</v>
      </c>
      <c r="AH341" s="609" t="str">
        <f t="shared" ref="AH341" si="377">IF(AG341&lt;50,"Débil",IF(AG341&lt;=99,"Moderado",IF(AG341=100,"Fuerte",IF(AG341="","ERROR"))))</f>
        <v>Fuerte</v>
      </c>
      <c r="AI341" s="610" t="s">
        <v>144</v>
      </c>
      <c r="AJ341" s="611">
        <f t="shared" ref="AJ341" si="378">IF(AH341="Débil",0,IF(AND(AH341="Moderado",AI341="Directamente"),1,IF(AND(AH341="Moderado",AI341="No disminuye"),0,IF(AND(AH341="Fuerte",AI341="Directamente"),2,IF(AND(AH341="Fuerte",AI341="No disminuye"),0)))))</f>
        <v>2</v>
      </c>
      <c r="AK341" s="611">
        <f>('4-VALORACIÓN DEL RIESGO'!H70-AJ341)</f>
        <v>1</v>
      </c>
      <c r="AL341" s="611" t="str">
        <f t="shared" ref="AL341" si="379">IF(AK341=5,"Casi Seguro",IF(AK341=4,"Probable",IF(AK341=3,"Posible",IF(AK341=2,"Improbable",IF(AK341=1,"Rara Vez",IF(AK341=0,"Rara Vez",IF(AK341&lt;0,"Rara Vez")))))))</f>
        <v>Rara Vez</v>
      </c>
      <c r="AM341" s="610" t="s">
        <v>144</v>
      </c>
      <c r="AN341" s="612">
        <f t="shared" ref="AN341" si="380">IF(AH341="Débil",0,IF(AND(AH341="Moderado",AM341="Directamente"),1,IF(AND(AH341="Moderado",AM341="Indirectamente"),0,IF(AND(AH341="Moderado",AM341="No disminuye"),0,IF(AND(AH341="Fuerte",AM341="Directamente"),2,IF(AND(AH341="Fuerte",AM341="Indirectamente"),1,IF(AND(AH341="Fuerte",AM341="No disminuye"),0)))))))</f>
        <v>2</v>
      </c>
      <c r="AO341" s="612">
        <f>('4-VALORACIÓN DEL RIESGO'!AD70-AN341)</f>
        <v>2</v>
      </c>
      <c r="AP341" s="613" t="str">
        <f t="shared" ref="AP341" si="381">IF(AO341=5,"Catastrófico",IF(AO341=4,"Mayor",IF(AO341=3,"Moderado",IF(AO341=2,"Moderado",IF(AO341=1,"Moderado")))))</f>
        <v>Moderado</v>
      </c>
      <c r="AQ341" s="614" t="str">
        <f t="shared" ref="AQ341" si="382">IF(OR(AND(AP341="Moderado",AL341="Rara Vez"),AND(AP341="Moderado",AL341="Improbable")),"Moderado",IF(OR(AND(AP341="Mayor",AL341="Improbable"),AND(AP341="Mayor",AL341="Rara Vez"),AND(AP341="Moderado",AL341="Probable"),AND(AP341="Moderado",AL341="Posible")),"Alto",IF(OR(AND(AP341="Moderado",AL341="Casi Seguro"),AND(AP341="Mayor",AL341="Posible"),AND(AP341="Mayor",AL341="Probable"),AND(AP341="Mayor",AL341="Casi Seguro")),"Extremo",IF(AP341="Catastrófico","Extremo"))))</f>
        <v>Moderado</v>
      </c>
      <c r="AR341" s="614"/>
      <c r="AS341" s="615" t="s">
        <v>452</v>
      </c>
    </row>
    <row r="342" spans="2:45" s="67" customFormat="1" ht="30.75" hidden="1" thickBot="1" x14ac:dyDescent="0.3">
      <c r="B342" s="629"/>
      <c r="C342" s="423"/>
      <c r="D342" s="594"/>
      <c r="E342" s="594"/>
      <c r="F342" s="628"/>
      <c r="G342" s="628"/>
      <c r="H342" s="628"/>
      <c r="I342" s="628"/>
      <c r="J342" s="628"/>
      <c r="K342" s="628"/>
      <c r="L342" s="628"/>
      <c r="M342" s="599"/>
      <c r="N342" s="600" t="b">
        <f t="shared" si="188"/>
        <v>0</v>
      </c>
      <c r="O342" s="601"/>
      <c r="P342" s="600" t="b">
        <f t="shared" si="189"/>
        <v>0</v>
      </c>
      <c r="Q342" s="601"/>
      <c r="R342" s="600" t="b">
        <f t="shared" si="190"/>
        <v>0</v>
      </c>
      <c r="S342" s="601"/>
      <c r="T342" s="600" t="b">
        <f t="shared" si="191"/>
        <v>0</v>
      </c>
      <c r="U342" s="601"/>
      <c r="V342" s="600" t="b">
        <f t="shared" si="192"/>
        <v>0</v>
      </c>
      <c r="W342" s="601"/>
      <c r="X342" s="600" t="b">
        <f t="shared" si="193"/>
        <v>0</v>
      </c>
      <c r="Y342" s="601"/>
      <c r="Z342" s="600" t="b">
        <f t="shared" si="194"/>
        <v>0</v>
      </c>
      <c r="AA342" s="602">
        <f t="shared" si="195"/>
        <v>0</v>
      </c>
      <c r="AB342" s="603" t="str">
        <f t="shared" si="196"/>
        <v>Débil</v>
      </c>
      <c r="AC342" s="604"/>
      <c r="AD342" s="605" t="str">
        <f t="shared" si="197"/>
        <v>Débil</v>
      </c>
      <c r="AE342" s="606" t="str">
        <f t="shared" si="198"/>
        <v>0</v>
      </c>
      <c r="AF342" s="620"/>
      <c r="AG342" s="621"/>
      <c r="AH342" s="622"/>
      <c r="AI342" s="610"/>
      <c r="AJ342" s="611"/>
      <c r="AK342" s="611"/>
      <c r="AL342" s="611"/>
      <c r="AM342" s="610"/>
      <c r="AN342" s="623"/>
      <c r="AO342" s="623"/>
      <c r="AP342" s="613"/>
      <c r="AQ342" s="614"/>
      <c r="AR342" s="614"/>
      <c r="AS342" s="615"/>
    </row>
    <row r="343" spans="2:45" s="67" customFormat="1" ht="204" hidden="1" x14ac:dyDescent="0.25">
      <c r="B343" s="629"/>
      <c r="C343" s="423"/>
      <c r="D343" s="594" t="str">
        <f>'3-IDENTIFICACIÓN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343" s="594"/>
      <c r="F343" s="628" t="s">
        <v>1111</v>
      </c>
      <c r="G343" s="628" t="s">
        <v>496</v>
      </c>
      <c r="H343" s="628" t="s">
        <v>507</v>
      </c>
      <c r="I343" s="628" t="s">
        <v>508</v>
      </c>
      <c r="J343" s="628" t="s">
        <v>497</v>
      </c>
      <c r="K343" s="628" t="s">
        <v>509</v>
      </c>
      <c r="L343" s="628" t="s">
        <v>506</v>
      </c>
      <c r="M343" s="599" t="s">
        <v>100</v>
      </c>
      <c r="N343" s="600">
        <f t="shared" si="188"/>
        <v>15</v>
      </c>
      <c r="O343" s="601" t="s">
        <v>106</v>
      </c>
      <c r="P343" s="600">
        <f t="shared" si="189"/>
        <v>15</v>
      </c>
      <c r="Q343" s="601" t="s">
        <v>109</v>
      </c>
      <c r="R343" s="600">
        <f t="shared" si="190"/>
        <v>15</v>
      </c>
      <c r="S343" s="601" t="s">
        <v>112</v>
      </c>
      <c r="T343" s="600">
        <f t="shared" si="191"/>
        <v>15</v>
      </c>
      <c r="U343" s="601" t="s">
        <v>116</v>
      </c>
      <c r="V343" s="600">
        <f t="shared" si="192"/>
        <v>15</v>
      </c>
      <c r="W343" s="601" t="s">
        <v>119</v>
      </c>
      <c r="X343" s="600">
        <f t="shared" si="193"/>
        <v>15</v>
      </c>
      <c r="Y343" s="601" t="s">
        <v>122</v>
      </c>
      <c r="Z343" s="600">
        <f t="shared" si="194"/>
        <v>10</v>
      </c>
      <c r="AA343" s="602">
        <f t="shared" si="195"/>
        <v>100</v>
      </c>
      <c r="AB343" s="603" t="str">
        <f t="shared" si="196"/>
        <v>Fuerte</v>
      </c>
      <c r="AC343" s="604" t="s">
        <v>97</v>
      </c>
      <c r="AD343" s="605" t="str">
        <f t="shared" si="197"/>
        <v>Fuerte</v>
      </c>
      <c r="AE343" s="606" t="str">
        <f t="shared" si="198"/>
        <v>100</v>
      </c>
      <c r="AF343" s="607">
        <v>1</v>
      </c>
      <c r="AG343" s="608">
        <f t="shared" ref="AG343" si="383">(AE343+AE344)/AF343</f>
        <v>100</v>
      </c>
      <c r="AH343" s="609" t="str">
        <f t="shared" ref="AH343" si="384">IF(AG343&lt;50,"Débil",IF(AG343&lt;=99,"Moderado",IF(AG343=100,"Fuerte",IF(AG343="","ERROR"))))</f>
        <v>Fuerte</v>
      </c>
      <c r="AI343" s="610" t="s">
        <v>144</v>
      </c>
      <c r="AJ343" s="611">
        <f t="shared" ref="AJ343" si="385">IF(AH343="Débil",0,IF(AND(AH343="Moderado",AI343="Directamente"),1,IF(AND(AH343="Moderado",AI343="No disminuye"),0,IF(AND(AH343="Fuerte",AI343="Directamente"),2,IF(AND(AH343="Fuerte",AI343="No disminuye"),0)))))</f>
        <v>2</v>
      </c>
      <c r="AK343" s="611">
        <f>('4-VALORACIÓN DEL RIESGO'!H71-AJ343)</f>
        <v>1</v>
      </c>
      <c r="AL343" s="611" t="str">
        <f t="shared" ref="AL343" si="386">IF(AK343=5,"Casi Seguro",IF(AK343=4,"Probable",IF(AK343=3,"Posible",IF(AK343=2,"Improbable",IF(AK343=1,"Rara Vez",IF(AK343=0,"Rara Vez",IF(AK343&lt;0,"Rara Vez")))))))</f>
        <v>Rara Vez</v>
      </c>
      <c r="AM343" s="610" t="s">
        <v>144</v>
      </c>
      <c r="AN343" s="612">
        <f t="shared" ref="AN343" si="387">IF(AH343="Débil",0,IF(AND(AH343="Moderado",AM343="Directamente"),1,IF(AND(AH343="Moderado",AM343="Indirectamente"),0,IF(AND(AH343="Moderado",AM343="No disminuye"),0,IF(AND(AH343="Fuerte",AM343="Directamente"),2,IF(AND(AH343="Fuerte",AM343="Indirectamente"),1,IF(AND(AH343="Fuerte",AM343="No disminuye"),0)))))))</f>
        <v>2</v>
      </c>
      <c r="AO343" s="612">
        <f>('4-VALORACIÓN DEL RIESGO'!AD71-AN343)</f>
        <v>3</v>
      </c>
      <c r="AP343" s="613" t="str">
        <f t="shared" ref="AP343" si="388">IF(AO343=5,"Catastrófico",IF(AO343=4,"Mayor",IF(AO343=3,"Moderado",IF(AO343=2,"Moderado",IF(AO343=1,"Moderado")))))</f>
        <v>Moderado</v>
      </c>
      <c r="AQ343" s="614" t="str">
        <f t="shared" ref="AQ343" si="389">IF(OR(AND(AP343="Moderado",AL343="Rara Vez"),AND(AP343="Moderado",AL343="Improbable")),"Moderado",IF(OR(AND(AP343="Mayor",AL343="Improbable"),AND(AP343="Mayor",AL343="Rara Vez"),AND(AP343="Moderado",AL343="Probable"),AND(AP343="Moderado",AL343="Posible")),"Alto",IF(OR(AND(AP343="Moderado",AL343="Casi Seguro"),AND(AP343="Mayor",AL343="Posible"),AND(AP343="Mayor",AL343="Probable"),AND(AP343="Mayor",AL343="Casi Seguro")),"Extremo",IF(AP343="Catastrófico","Extremo"))))</f>
        <v>Moderado</v>
      </c>
      <c r="AR343" s="614"/>
      <c r="AS343" s="615" t="s">
        <v>452</v>
      </c>
    </row>
    <row r="344" spans="2:45" s="67" customFormat="1" ht="30.75" hidden="1" thickBot="1" x14ac:dyDescent="0.3">
      <c r="B344" s="629"/>
      <c r="C344" s="423"/>
      <c r="D344" s="594"/>
      <c r="E344" s="594"/>
      <c r="F344" s="628"/>
      <c r="G344" s="628"/>
      <c r="H344" s="628"/>
      <c r="I344" s="628"/>
      <c r="J344" s="628"/>
      <c r="K344" s="628"/>
      <c r="L344" s="628"/>
      <c r="M344" s="599"/>
      <c r="N344" s="600" t="b">
        <f t="shared" si="188"/>
        <v>0</v>
      </c>
      <c r="O344" s="601"/>
      <c r="P344" s="600" t="b">
        <f t="shared" si="189"/>
        <v>0</v>
      </c>
      <c r="Q344" s="601"/>
      <c r="R344" s="600" t="b">
        <f t="shared" si="190"/>
        <v>0</v>
      </c>
      <c r="S344" s="601"/>
      <c r="T344" s="600" t="b">
        <f t="shared" si="191"/>
        <v>0</v>
      </c>
      <c r="U344" s="601"/>
      <c r="V344" s="600" t="b">
        <f t="shared" si="192"/>
        <v>0</v>
      </c>
      <c r="W344" s="601"/>
      <c r="X344" s="600" t="b">
        <f t="shared" si="193"/>
        <v>0</v>
      </c>
      <c r="Y344" s="601"/>
      <c r="Z344" s="600" t="b">
        <f t="shared" si="194"/>
        <v>0</v>
      </c>
      <c r="AA344" s="602">
        <f t="shared" si="195"/>
        <v>0</v>
      </c>
      <c r="AB344" s="603" t="str">
        <f t="shared" si="196"/>
        <v>Débil</v>
      </c>
      <c r="AC344" s="604"/>
      <c r="AD344" s="605" t="str">
        <f t="shared" si="197"/>
        <v>Débil</v>
      </c>
      <c r="AE344" s="606" t="str">
        <f t="shared" si="198"/>
        <v>0</v>
      </c>
      <c r="AF344" s="620"/>
      <c r="AG344" s="621"/>
      <c r="AH344" s="622"/>
      <c r="AI344" s="610"/>
      <c r="AJ344" s="611"/>
      <c r="AK344" s="611"/>
      <c r="AL344" s="611"/>
      <c r="AM344" s="610"/>
      <c r="AN344" s="623"/>
      <c r="AO344" s="623"/>
      <c r="AP344" s="613"/>
      <c r="AQ344" s="614"/>
      <c r="AR344" s="614"/>
      <c r="AS344" s="615"/>
    </row>
    <row r="345" spans="2:45" s="67" customFormat="1" ht="30" hidden="1" x14ac:dyDescent="0.25">
      <c r="B345" s="629"/>
      <c r="C345" s="423"/>
      <c r="D345" s="594" t="str">
        <f>'3-IDENTIFICACIÓN DEL RIESGO'!G134</f>
        <v>Riesgo 3</v>
      </c>
      <c r="E345" s="594"/>
      <c r="F345" s="628"/>
      <c r="G345" s="628"/>
      <c r="H345" s="628"/>
      <c r="I345" s="628"/>
      <c r="J345" s="628"/>
      <c r="K345" s="628"/>
      <c r="L345" s="628"/>
      <c r="M345" s="599"/>
      <c r="N345" s="600" t="b">
        <f t="shared" si="188"/>
        <v>0</v>
      </c>
      <c r="O345" s="601"/>
      <c r="P345" s="600" t="b">
        <f t="shared" si="189"/>
        <v>0</v>
      </c>
      <c r="Q345" s="601"/>
      <c r="R345" s="600" t="b">
        <f t="shared" si="190"/>
        <v>0</v>
      </c>
      <c r="S345" s="601"/>
      <c r="T345" s="600" t="b">
        <f t="shared" si="191"/>
        <v>0</v>
      </c>
      <c r="U345" s="601"/>
      <c r="V345" s="600" t="b">
        <f t="shared" si="192"/>
        <v>0</v>
      </c>
      <c r="W345" s="601"/>
      <c r="X345" s="600" t="b">
        <f t="shared" si="193"/>
        <v>0</v>
      </c>
      <c r="Y345" s="601"/>
      <c r="Z345" s="600" t="b">
        <f t="shared" si="194"/>
        <v>0</v>
      </c>
      <c r="AA345" s="602">
        <f t="shared" si="195"/>
        <v>0</v>
      </c>
      <c r="AB345" s="603" t="str">
        <f t="shared" si="196"/>
        <v>Débil</v>
      </c>
      <c r="AC345" s="604"/>
      <c r="AD345" s="605" t="str">
        <f t="shared" si="197"/>
        <v>Débil</v>
      </c>
      <c r="AE345" s="606" t="str">
        <f t="shared" si="198"/>
        <v>0</v>
      </c>
      <c r="AF345" s="607"/>
      <c r="AG345" s="608" t="e">
        <f t="shared" ref="AG345" si="390">(AE345+AE346)/AF345</f>
        <v>#DIV/0!</v>
      </c>
      <c r="AH345" s="609" t="e">
        <f t="shared" ref="AH345" si="391">IF(AG345&lt;50,"Débil",IF(AG345&lt;=99,"Moderado",IF(AG345=100,"Fuerte",IF(AG345="","ERROR"))))</f>
        <v>#DIV/0!</v>
      </c>
      <c r="AI345" s="610"/>
      <c r="AJ345" s="611" t="e">
        <f t="shared" ref="AJ345" si="392">IF(AH345="Débil",0,IF(AND(AH345="Moderado",AI345="Directamente"),1,IF(AND(AH345="Moderado",AI345="No disminuye"),0,IF(AND(AH345="Fuerte",AI345="Directamente"),2,IF(AND(AH345="Fuerte",AI345="No disminuye"),0)))))</f>
        <v>#DIV/0!</v>
      </c>
      <c r="AK345" s="611" t="e">
        <f>('4-VALORACIÓN DEL RIESGO'!H72-AJ345)</f>
        <v>#DIV/0!</v>
      </c>
      <c r="AL345" s="611" t="e">
        <f t="shared" ref="AL345" si="393">IF(AK345=5,"Casi Seguro",IF(AK345=4,"Probable",IF(AK345=3,"Posible",IF(AK345=2,"Improbable",IF(AK345=1,"Rara Vez",IF(AK345=0,"Rara Vez",IF(AK345&lt;0,"Rara Vez")))))))</f>
        <v>#DIV/0!</v>
      </c>
      <c r="AM345" s="610"/>
      <c r="AN345" s="612" t="e">
        <f t="shared" ref="AN345" si="394">IF(AH345="Débil",0,IF(AND(AH345="Moderado",AM345="Directamente"),1,IF(AND(AH345="Moderado",AM345="Indirectamente"),0,IF(AND(AH345="Moderado",AM345="No disminuye"),0,IF(AND(AH345="Fuerte",AM345="Directamente"),2,IF(AND(AH345="Fuerte",AM345="Indirectamente"),1,IF(AND(AH345="Fuerte",AM345="No disminuye"),0)))))))</f>
        <v>#DIV/0!</v>
      </c>
      <c r="AO345" s="612" t="e">
        <f>('4-VALORACIÓN DEL RIESGO'!AD72-AN345)</f>
        <v>#DIV/0!</v>
      </c>
      <c r="AP345" s="613" t="e">
        <f t="shared" ref="AP345" si="395">IF(AO345=5,"Catastrófico",IF(AO345=4,"Mayor",IF(AO345=3,"Moderado",IF(AO345=2,"Moderado",IF(AO345=1,"Moderado")))))</f>
        <v>#DIV/0!</v>
      </c>
      <c r="AQ345" s="614" t="e">
        <f t="shared" ref="AQ345" si="396">IF(OR(AND(AP345="Moderado",AL345="Rara Vez"),AND(AP345="Moderado",AL345="Improbable")),"Moderado",IF(OR(AND(AP345="Mayor",AL345="Improbable"),AND(AP345="Mayor",AL345="Rara Vez"),AND(AP345="Moderado",AL345="Probable"),AND(AP345="Moderado",AL345="Posible")),"Alto",IF(OR(AND(AP345="Moderado",AL345="Casi Seguro"),AND(AP345="Mayor",AL345="Posible"),AND(AP345="Mayor",AL345="Probable"),AND(AP345="Mayor",AL345="Casi Seguro")),"Extremo",IF(AP345="Catastrófico","Extremo"))))</f>
        <v>#DIV/0!</v>
      </c>
      <c r="AR345" s="614"/>
      <c r="AS345" s="615" t="s">
        <v>452</v>
      </c>
    </row>
    <row r="346" spans="2:45" s="67" customFormat="1" ht="30.75" hidden="1" thickBot="1" x14ac:dyDescent="0.3">
      <c r="B346" s="629"/>
      <c r="C346" s="423"/>
      <c r="D346" s="594"/>
      <c r="E346" s="594"/>
      <c r="F346" s="628"/>
      <c r="G346" s="628"/>
      <c r="H346" s="628"/>
      <c r="I346" s="628"/>
      <c r="J346" s="628"/>
      <c r="K346" s="628"/>
      <c r="L346" s="628"/>
      <c r="M346" s="599"/>
      <c r="N346" s="600" t="b">
        <f t="shared" si="188"/>
        <v>0</v>
      </c>
      <c r="O346" s="601"/>
      <c r="P346" s="600" t="b">
        <f t="shared" si="189"/>
        <v>0</v>
      </c>
      <c r="Q346" s="601"/>
      <c r="R346" s="600" t="b">
        <f t="shared" si="190"/>
        <v>0</v>
      </c>
      <c r="S346" s="601"/>
      <c r="T346" s="600" t="b">
        <f t="shared" si="191"/>
        <v>0</v>
      </c>
      <c r="U346" s="601"/>
      <c r="V346" s="600" t="b">
        <f t="shared" si="192"/>
        <v>0</v>
      </c>
      <c r="W346" s="601"/>
      <c r="X346" s="600" t="b">
        <f t="shared" si="193"/>
        <v>0</v>
      </c>
      <c r="Y346" s="601"/>
      <c r="Z346" s="600" t="b">
        <f t="shared" si="194"/>
        <v>0</v>
      </c>
      <c r="AA346" s="602">
        <f t="shared" si="195"/>
        <v>0</v>
      </c>
      <c r="AB346" s="603" t="str">
        <f t="shared" si="196"/>
        <v>Débil</v>
      </c>
      <c r="AC346" s="604"/>
      <c r="AD346" s="605" t="str">
        <f t="shared" si="197"/>
        <v>Débil</v>
      </c>
      <c r="AE346" s="606" t="str">
        <f t="shared" si="198"/>
        <v>0</v>
      </c>
      <c r="AF346" s="620"/>
      <c r="AG346" s="621"/>
      <c r="AH346" s="622"/>
      <c r="AI346" s="610"/>
      <c r="AJ346" s="611"/>
      <c r="AK346" s="611"/>
      <c r="AL346" s="611"/>
      <c r="AM346" s="610"/>
      <c r="AN346" s="623"/>
      <c r="AO346" s="623"/>
      <c r="AP346" s="613"/>
      <c r="AQ346" s="614"/>
      <c r="AR346" s="614"/>
      <c r="AS346" s="615"/>
    </row>
    <row r="347" spans="2:45" s="67" customFormat="1" ht="30" hidden="1" x14ac:dyDescent="0.25">
      <c r="B347" s="629"/>
      <c r="C347" s="423"/>
      <c r="D347" s="594" t="str">
        <f>'3-IDENTIFICACIÓN DEL RIESGO'!G136</f>
        <v>Riesgo 4</v>
      </c>
      <c r="E347" s="594"/>
      <c r="F347" s="628"/>
      <c r="G347" s="628"/>
      <c r="H347" s="628"/>
      <c r="I347" s="628"/>
      <c r="J347" s="628"/>
      <c r="K347" s="628"/>
      <c r="L347" s="628"/>
      <c r="M347" s="599"/>
      <c r="N347" s="600" t="b">
        <f t="shared" si="188"/>
        <v>0</v>
      </c>
      <c r="O347" s="601"/>
      <c r="P347" s="600" t="b">
        <f t="shared" si="189"/>
        <v>0</v>
      </c>
      <c r="Q347" s="601"/>
      <c r="R347" s="600" t="b">
        <f t="shared" si="190"/>
        <v>0</v>
      </c>
      <c r="S347" s="601"/>
      <c r="T347" s="600" t="b">
        <f t="shared" si="191"/>
        <v>0</v>
      </c>
      <c r="U347" s="601"/>
      <c r="V347" s="600" t="b">
        <f t="shared" si="192"/>
        <v>0</v>
      </c>
      <c r="W347" s="601"/>
      <c r="X347" s="600" t="b">
        <f t="shared" si="193"/>
        <v>0</v>
      </c>
      <c r="Y347" s="601"/>
      <c r="Z347" s="600" t="b">
        <f t="shared" si="194"/>
        <v>0</v>
      </c>
      <c r="AA347" s="602">
        <f t="shared" si="195"/>
        <v>0</v>
      </c>
      <c r="AB347" s="603" t="str">
        <f t="shared" si="196"/>
        <v>Débil</v>
      </c>
      <c r="AC347" s="604"/>
      <c r="AD347" s="605" t="str">
        <f t="shared" si="197"/>
        <v>Débil</v>
      </c>
      <c r="AE347" s="606" t="str">
        <f t="shared" si="198"/>
        <v>0</v>
      </c>
      <c r="AF347" s="607"/>
      <c r="AG347" s="608" t="e">
        <f t="shared" ref="AG347" si="397">(AE347+AE348)/AF347</f>
        <v>#DIV/0!</v>
      </c>
      <c r="AH347" s="609" t="e">
        <f t="shared" ref="AH347" si="398">IF(AG347&lt;50,"Débil",IF(AG347&lt;=99,"Moderado",IF(AG347=100,"Fuerte",IF(AG347="","ERROR"))))</f>
        <v>#DIV/0!</v>
      </c>
      <c r="AI347" s="610"/>
      <c r="AJ347" s="611" t="e">
        <f t="shared" ref="AJ347" si="399">IF(AH347="Débil",0,IF(AND(AH347="Moderado",AI347="Directamente"),1,IF(AND(AH347="Moderado",AI347="No disminuye"),0,IF(AND(AH347="Fuerte",AI347="Directamente"),2,IF(AND(AH347="Fuerte",AI347="No disminuye"),0)))))</f>
        <v>#DIV/0!</v>
      </c>
      <c r="AK347" s="611" t="e">
        <f>('4-VALORACIÓN DEL RIESGO'!H73-AJ347)</f>
        <v>#DIV/0!</v>
      </c>
      <c r="AL347" s="611" t="e">
        <f t="shared" ref="AL347" si="400">IF(AK347=5,"Casi Seguro",IF(AK347=4,"Probable",IF(AK347=3,"Posible",IF(AK347=2,"Improbable",IF(AK347=1,"Rara Vez",IF(AK347=0,"Rara Vez",IF(AK347&lt;0,"Rara Vez")))))))</f>
        <v>#DIV/0!</v>
      </c>
      <c r="AM347" s="610"/>
      <c r="AN347" s="612" t="e">
        <f t="shared" ref="AN347" si="401">IF(AH347="Débil",0,IF(AND(AH347="Moderado",AM347="Directamente"),1,IF(AND(AH347="Moderado",AM347="Indirectamente"),0,IF(AND(AH347="Moderado",AM347="No disminuye"),0,IF(AND(AH347="Fuerte",AM347="Directamente"),2,IF(AND(AH347="Fuerte",AM347="Indirectamente"),1,IF(AND(AH347="Fuerte",AM347="No disminuye"),0)))))))</f>
        <v>#DIV/0!</v>
      </c>
      <c r="AO347" s="612" t="e">
        <f>('4-VALORACIÓN DEL RIESGO'!AD73-AN347)</f>
        <v>#DIV/0!</v>
      </c>
      <c r="AP347" s="613" t="e">
        <f t="shared" ref="AP347" si="402">IF(AO347=5,"Catastrófico",IF(AO347=4,"Mayor",IF(AO347=3,"Moderado",IF(AO347=2,"Moderado",IF(AO347=1,"Moderado")))))</f>
        <v>#DIV/0!</v>
      </c>
      <c r="AQ347" s="614" t="e">
        <f t="shared" ref="AQ347" si="403">IF(OR(AND(AP347="Moderado",AL347="Rara Vez"),AND(AP347="Moderado",AL347="Improbable")),"Moderado",IF(OR(AND(AP347="Mayor",AL347="Improbable"),AND(AP347="Mayor",AL347="Rara Vez"),AND(AP347="Moderado",AL347="Probable"),AND(AP347="Moderado",AL347="Posible")),"Alto",IF(OR(AND(AP347="Moderado",AL347="Casi Seguro"),AND(AP347="Mayor",AL347="Posible"),AND(AP347="Mayor",AL347="Probable"),AND(AP347="Mayor",AL347="Casi Seguro")),"Extremo",IF(AP347="Catastrófico","Extremo"))))</f>
        <v>#DIV/0!</v>
      </c>
      <c r="AR347" s="614"/>
      <c r="AS347" s="615" t="s">
        <v>452</v>
      </c>
    </row>
    <row r="348" spans="2:45" s="67" customFormat="1" ht="30.75" hidden="1" thickBot="1" x14ac:dyDescent="0.3">
      <c r="B348" s="629"/>
      <c r="C348" s="423"/>
      <c r="D348" s="594"/>
      <c r="E348" s="594"/>
      <c r="F348" s="628"/>
      <c r="G348" s="628"/>
      <c r="H348" s="628"/>
      <c r="I348" s="628"/>
      <c r="J348" s="628"/>
      <c r="K348" s="628"/>
      <c r="L348" s="628"/>
      <c r="M348" s="599"/>
      <c r="N348" s="600" t="b">
        <f t="shared" si="188"/>
        <v>0</v>
      </c>
      <c r="O348" s="601"/>
      <c r="P348" s="600" t="b">
        <f t="shared" si="189"/>
        <v>0</v>
      </c>
      <c r="Q348" s="601"/>
      <c r="R348" s="600" t="b">
        <f t="shared" si="190"/>
        <v>0</v>
      </c>
      <c r="S348" s="601"/>
      <c r="T348" s="600" t="b">
        <f t="shared" si="191"/>
        <v>0</v>
      </c>
      <c r="U348" s="601"/>
      <c r="V348" s="600" t="b">
        <f t="shared" si="192"/>
        <v>0</v>
      </c>
      <c r="W348" s="601"/>
      <c r="X348" s="600" t="b">
        <f t="shared" si="193"/>
        <v>0</v>
      </c>
      <c r="Y348" s="601"/>
      <c r="Z348" s="600" t="b">
        <f t="shared" si="194"/>
        <v>0</v>
      </c>
      <c r="AA348" s="602">
        <f t="shared" si="195"/>
        <v>0</v>
      </c>
      <c r="AB348" s="603" t="str">
        <f t="shared" si="196"/>
        <v>Débil</v>
      </c>
      <c r="AC348" s="604"/>
      <c r="AD348" s="605" t="str">
        <f t="shared" si="197"/>
        <v>Débil</v>
      </c>
      <c r="AE348" s="606" t="str">
        <f t="shared" si="198"/>
        <v>0</v>
      </c>
      <c r="AF348" s="620"/>
      <c r="AG348" s="621"/>
      <c r="AH348" s="622"/>
      <c r="AI348" s="610"/>
      <c r="AJ348" s="611"/>
      <c r="AK348" s="611"/>
      <c r="AL348" s="611"/>
      <c r="AM348" s="610"/>
      <c r="AN348" s="623"/>
      <c r="AO348" s="623"/>
      <c r="AP348" s="613"/>
      <c r="AQ348" s="614"/>
      <c r="AR348" s="614"/>
      <c r="AS348" s="615"/>
    </row>
    <row r="349" spans="2:45" s="67" customFormat="1" ht="30" hidden="1" x14ac:dyDescent="0.25">
      <c r="B349" s="629"/>
      <c r="C349" s="423"/>
      <c r="D349" s="594" t="str">
        <f>'3-IDENTIFICACIÓN DEL RIESGO'!G138</f>
        <v>Riesgo 5</v>
      </c>
      <c r="E349" s="594"/>
      <c r="F349" s="628"/>
      <c r="G349" s="628"/>
      <c r="H349" s="628"/>
      <c r="I349" s="628"/>
      <c r="J349" s="628"/>
      <c r="K349" s="628"/>
      <c r="L349" s="628"/>
      <c r="M349" s="599"/>
      <c r="N349" s="600" t="b">
        <f t="shared" si="188"/>
        <v>0</v>
      </c>
      <c r="O349" s="601"/>
      <c r="P349" s="600" t="b">
        <f t="shared" si="189"/>
        <v>0</v>
      </c>
      <c r="Q349" s="601"/>
      <c r="R349" s="600" t="b">
        <f t="shared" si="190"/>
        <v>0</v>
      </c>
      <c r="S349" s="601"/>
      <c r="T349" s="600" t="b">
        <f t="shared" si="191"/>
        <v>0</v>
      </c>
      <c r="U349" s="601"/>
      <c r="V349" s="600" t="b">
        <f t="shared" si="192"/>
        <v>0</v>
      </c>
      <c r="W349" s="601"/>
      <c r="X349" s="600" t="b">
        <f t="shared" si="193"/>
        <v>0</v>
      </c>
      <c r="Y349" s="601"/>
      <c r="Z349" s="600" t="b">
        <f t="shared" si="194"/>
        <v>0</v>
      </c>
      <c r="AA349" s="602">
        <f t="shared" si="195"/>
        <v>0</v>
      </c>
      <c r="AB349" s="603" t="str">
        <f t="shared" si="196"/>
        <v>Débil</v>
      </c>
      <c r="AC349" s="604"/>
      <c r="AD349" s="605" t="str">
        <f t="shared" si="197"/>
        <v>Débil</v>
      </c>
      <c r="AE349" s="606" t="str">
        <f t="shared" si="198"/>
        <v>0</v>
      </c>
      <c r="AF349" s="607"/>
      <c r="AG349" s="608" t="e">
        <f t="shared" ref="AG349" si="404">(AE349+AE350)/AF349</f>
        <v>#DIV/0!</v>
      </c>
      <c r="AH349" s="609" t="e">
        <f t="shared" ref="AH349" si="405">IF(AG349&lt;50,"Débil",IF(AG349&lt;=99,"Moderado",IF(AG349=100,"Fuerte",IF(AG349="","ERROR"))))</f>
        <v>#DIV/0!</v>
      </c>
      <c r="AI349" s="610"/>
      <c r="AJ349" s="611" t="e">
        <f t="shared" ref="AJ349" si="406">IF(AH349="Débil",0,IF(AND(AH349="Moderado",AI349="Directamente"),1,IF(AND(AH349="Moderado",AI349="No disminuye"),0,IF(AND(AH349="Fuerte",AI349="Directamente"),2,IF(AND(AH349="Fuerte",AI349="No disminuye"),0)))))</f>
        <v>#DIV/0!</v>
      </c>
      <c r="AK349" s="611" t="e">
        <f>('4-VALORACIÓN DEL RIESGO'!H74-AJ349)</f>
        <v>#DIV/0!</v>
      </c>
      <c r="AL349" s="611" t="e">
        <f t="shared" ref="AL349" si="407">IF(AK349=5,"Casi Seguro",IF(AK349=4,"Probable",IF(AK349=3,"Posible",IF(AK349=2,"Improbable",IF(AK349=1,"Rara Vez",IF(AK349=0,"Rara Vez",IF(AK349&lt;0,"Rara Vez")))))))</f>
        <v>#DIV/0!</v>
      </c>
      <c r="AM349" s="610"/>
      <c r="AN349" s="612" t="e">
        <f t="shared" ref="AN349" si="408">IF(AH349="Débil",0,IF(AND(AH349="Moderado",AM349="Directamente"),1,IF(AND(AH349="Moderado",AM349="Indirectamente"),0,IF(AND(AH349="Moderado",AM349="No disminuye"),0,IF(AND(AH349="Fuerte",AM349="Directamente"),2,IF(AND(AH349="Fuerte",AM349="Indirectamente"),1,IF(AND(AH349="Fuerte",AM349="No disminuye"),0)))))))</f>
        <v>#DIV/0!</v>
      </c>
      <c r="AO349" s="612" t="e">
        <f>('4-VALORACIÓN DEL RIESGO'!AD74-AN349)</f>
        <v>#DIV/0!</v>
      </c>
      <c r="AP349" s="613" t="e">
        <f t="shared" ref="AP349" si="409">IF(AO349=5,"Catastrófico",IF(AO349=4,"Mayor",IF(AO349=3,"Moderado",IF(AO349=2,"Moderado",IF(AO349=1,"Moderado")))))</f>
        <v>#DIV/0!</v>
      </c>
      <c r="AQ349" s="614" t="e">
        <f t="shared" ref="AQ349" si="410">IF(OR(AND(AP349="Moderado",AL349="Rara Vez"),AND(AP349="Moderado",AL349="Improbable")),"Moderado",IF(OR(AND(AP349="Mayor",AL349="Improbable"),AND(AP349="Mayor",AL349="Rara Vez"),AND(AP349="Moderado",AL349="Probable"),AND(AP349="Moderado",AL349="Posible")),"Alto",IF(OR(AND(AP349="Moderado",AL349="Casi Seguro"),AND(AP349="Mayor",AL349="Posible"),AND(AP349="Mayor",AL349="Probable"),AND(AP349="Mayor",AL349="Casi Seguro")),"Extremo",IF(AP349="Catastrófico","Extremo"))))</f>
        <v>#DIV/0!</v>
      </c>
      <c r="AR349" s="614"/>
      <c r="AS349" s="615" t="s">
        <v>452</v>
      </c>
    </row>
    <row r="350" spans="2:45" s="67" customFormat="1" ht="30.75" hidden="1" thickBot="1" x14ac:dyDescent="0.3">
      <c r="B350" s="631"/>
      <c r="C350" s="427"/>
      <c r="D350" s="594"/>
      <c r="E350" s="594"/>
      <c r="F350" s="628"/>
      <c r="G350" s="628"/>
      <c r="H350" s="628"/>
      <c r="I350" s="628"/>
      <c r="J350" s="628"/>
      <c r="K350" s="628"/>
      <c r="L350" s="628"/>
      <c r="M350" s="599"/>
      <c r="N350" s="600" t="b">
        <f t="shared" si="188"/>
        <v>0</v>
      </c>
      <c r="O350" s="601"/>
      <c r="P350" s="600" t="b">
        <f t="shared" si="189"/>
        <v>0</v>
      </c>
      <c r="Q350" s="601"/>
      <c r="R350" s="600" t="b">
        <f t="shared" si="190"/>
        <v>0</v>
      </c>
      <c r="S350" s="601"/>
      <c r="T350" s="600" t="b">
        <f t="shared" si="191"/>
        <v>0</v>
      </c>
      <c r="U350" s="601"/>
      <c r="V350" s="600" t="b">
        <f t="shared" si="192"/>
        <v>0</v>
      </c>
      <c r="W350" s="601"/>
      <c r="X350" s="600" t="b">
        <f t="shared" si="193"/>
        <v>0</v>
      </c>
      <c r="Y350" s="601"/>
      <c r="Z350" s="600" t="b">
        <f t="shared" si="194"/>
        <v>0</v>
      </c>
      <c r="AA350" s="602">
        <f t="shared" si="195"/>
        <v>0</v>
      </c>
      <c r="AB350" s="603" t="str">
        <f t="shared" si="196"/>
        <v>Débil</v>
      </c>
      <c r="AC350" s="604"/>
      <c r="AD350" s="605" t="str">
        <f t="shared" si="197"/>
        <v>Débil</v>
      </c>
      <c r="AE350" s="606" t="str">
        <f t="shared" si="198"/>
        <v>0</v>
      </c>
      <c r="AF350" s="620"/>
      <c r="AG350" s="621"/>
      <c r="AH350" s="622"/>
      <c r="AI350" s="610"/>
      <c r="AJ350" s="611"/>
      <c r="AK350" s="611"/>
      <c r="AL350" s="611"/>
      <c r="AM350" s="610"/>
      <c r="AN350" s="623"/>
      <c r="AO350" s="623"/>
      <c r="AP350" s="613"/>
      <c r="AQ350" s="614"/>
      <c r="AR350" s="614"/>
      <c r="AS350" s="615"/>
    </row>
    <row r="351" spans="2:45" s="67" customFormat="1" ht="178.5" hidden="1" x14ac:dyDescent="0.25">
      <c r="B351" s="626" t="str">
        <f>'3-IDENTIFICACIÓN DEL RIESGO'!B140</f>
        <v>Adquisición de Bienes y Servicios</v>
      </c>
      <c r="C351" s="416" t="str">
        <f>'3-IDENTIFICACIÓN DEL RIESGO'!E140</f>
        <v>1. Subdirección Administrativa y Financiera.
2. Secretaría General.</v>
      </c>
      <c r="D351" s="594" t="str">
        <f>'3-IDENTIFICACIÓN DEL RIESGO'!G140</f>
        <v>Posibilidad de ocurrencia de celebración indebida de contratos en la adquisición de bienes y servicios de la ANT</v>
      </c>
      <c r="E351" s="594"/>
      <c r="F351" s="628" t="s">
        <v>1114</v>
      </c>
      <c r="G351" s="628" t="s">
        <v>510</v>
      </c>
      <c r="H351" s="628" t="s">
        <v>511</v>
      </c>
      <c r="I351" s="628" t="s">
        <v>512</v>
      </c>
      <c r="J351" s="628" t="s">
        <v>513</v>
      </c>
      <c r="K351" s="628" t="s">
        <v>514</v>
      </c>
      <c r="L351" s="628" t="s">
        <v>515</v>
      </c>
      <c r="M351" s="599" t="s">
        <v>100</v>
      </c>
      <c r="N351" s="600">
        <f t="shared" si="188"/>
        <v>15</v>
      </c>
      <c r="O351" s="601" t="s">
        <v>106</v>
      </c>
      <c r="P351" s="600">
        <f t="shared" si="189"/>
        <v>15</v>
      </c>
      <c r="Q351" s="601" t="s">
        <v>109</v>
      </c>
      <c r="R351" s="600">
        <f t="shared" si="190"/>
        <v>15</v>
      </c>
      <c r="S351" s="601" t="s">
        <v>112</v>
      </c>
      <c r="T351" s="600">
        <f t="shared" si="191"/>
        <v>15</v>
      </c>
      <c r="U351" s="601" t="s">
        <v>116</v>
      </c>
      <c r="V351" s="600">
        <f t="shared" si="192"/>
        <v>15</v>
      </c>
      <c r="W351" s="601" t="s">
        <v>119</v>
      </c>
      <c r="X351" s="600">
        <f t="shared" si="193"/>
        <v>15</v>
      </c>
      <c r="Y351" s="601" t="s">
        <v>123</v>
      </c>
      <c r="Z351" s="600">
        <f t="shared" si="194"/>
        <v>5</v>
      </c>
      <c r="AA351" s="602">
        <f t="shared" si="195"/>
        <v>95</v>
      </c>
      <c r="AB351" s="603" t="str">
        <f t="shared" si="196"/>
        <v>Moderado</v>
      </c>
      <c r="AC351" s="604" t="s">
        <v>97</v>
      </c>
      <c r="AD351" s="605" t="str">
        <f t="shared" si="197"/>
        <v>Moderado</v>
      </c>
      <c r="AE351" s="606" t="str">
        <f t="shared" si="198"/>
        <v>50</v>
      </c>
      <c r="AF351" s="607">
        <v>2</v>
      </c>
      <c r="AG351" s="608">
        <f t="shared" ref="AG351" si="411">(AE351+AE352)/AF351</f>
        <v>25</v>
      </c>
      <c r="AH351" s="609" t="str">
        <f t="shared" ref="AH351" si="412">IF(AG351&lt;50,"Débil",IF(AG351&lt;=99,"Moderado",IF(AG351=100,"Fuerte",IF(AG351="","ERROR"))))</f>
        <v>Débil</v>
      </c>
      <c r="AI351" s="610" t="s">
        <v>144</v>
      </c>
      <c r="AJ351" s="611">
        <f t="shared" ref="AJ351" si="413">IF(AH351="Débil",0,IF(AND(AH351="Moderado",AI351="Directamente"),1,IF(AND(AH351="Moderado",AI351="No disminuye"),0,IF(AND(AH351="Fuerte",AI351="Directamente"),2,IF(AND(AH351="Fuerte",AI351="No disminuye"),0)))))</f>
        <v>0</v>
      </c>
      <c r="AK351" s="611">
        <f>('4-VALORACIÓN DEL RIESGO'!H75-AJ351)</f>
        <v>4</v>
      </c>
      <c r="AL351" s="611" t="str">
        <f t="shared" ref="AL351" si="414">IF(AK351=5,"Casi Seguro",IF(AK351=4,"Probable",IF(AK351=3,"Posible",IF(AK351=2,"Improbable",IF(AK351=1,"Rara Vez",IF(AK351=0,"Rara Vez",IF(AK351&lt;0,"Rara Vez")))))))</f>
        <v>Probable</v>
      </c>
      <c r="AM351" s="610" t="s">
        <v>145</v>
      </c>
      <c r="AN351" s="612">
        <f t="shared" ref="AN351" si="415">IF(AH351="Débil",0,IF(AND(AH351="Moderado",AM351="Directamente"),1,IF(AND(AH351="Moderado",AM351="Indirectamente"),0,IF(AND(AH351="Moderado",AM351="No disminuye"),0,IF(AND(AH351="Fuerte",AM351="Directamente"),2,IF(AND(AH351="Fuerte",AM351="Indirectamente"),1,IF(AND(AH351="Fuerte",AM351="No disminuye"),0)))))))</f>
        <v>0</v>
      </c>
      <c r="AO351" s="612">
        <f>('4-VALORACIÓN DEL RIESGO'!AD75-AN351)</f>
        <v>5</v>
      </c>
      <c r="AP351" s="613" t="str">
        <f t="shared" ref="AP351" si="416">IF(AO351=5,"Catastrófico",IF(AO351=4,"Mayor",IF(AO351=3,"Moderado",IF(AO351=2,"Moderado",IF(AO351=1,"Moderado")))))</f>
        <v>Catastrófico</v>
      </c>
      <c r="AQ351" s="614" t="str">
        <f t="shared" ref="AQ351" si="417">IF(OR(AND(AP351="Moderado",AL351="Rara Vez"),AND(AP351="Moderado",AL351="Improbable")),"Moderado",IF(OR(AND(AP351="Mayor",AL351="Improbable"),AND(AP351="Mayor",AL351="Rara Vez"),AND(AP351="Moderado",AL351="Probable"),AND(AP351="Moderado",AL351="Posible")),"Alto",IF(OR(AND(AP351="Moderado",AL351="Casi Seguro"),AND(AP351="Mayor",AL351="Posible"),AND(AP351="Mayor",AL351="Probable"),AND(AP351="Mayor",AL351="Casi Seguro")),"Extremo",IF(AP351="Catastrófico","Extremo"))))</f>
        <v>Extremo</v>
      </c>
      <c r="AR351" s="614"/>
      <c r="AS351" s="615" t="s">
        <v>452</v>
      </c>
    </row>
    <row r="352" spans="2:45" s="67" customFormat="1" ht="30" hidden="1" x14ac:dyDescent="0.25">
      <c r="B352" s="629"/>
      <c r="C352" s="423"/>
      <c r="D352" s="594"/>
      <c r="E352" s="594"/>
      <c r="F352" s="628"/>
      <c r="G352" s="628"/>
      <c r="H352" s="628"/>
      <c r="I352" s="628"/>
      <c r="J352" s="628"/>
      <c r="K352" s="628"/>
      <c r="L352" s="628"/>
      <c r="M352" s="599"/>
      <c r="N352" s="600" t="b">
        <f t="shared" ref="N352:N380" si="418">IF(M352="Asignado",15,IF(M352="NO asignado",0))</f>
        <v>0</v>
      </c>
      <c r="O352" s="601"/>
      <c r="P352" s="600" t="b">
        <f t="shared" ref="P352:P380" si="419">IF(O352="Adecuado",15,IF(O352="Inadecuado",0))</f>
        <v>0</v>
      </c>
      <c r="Q352" s="601"/>
      <c r="R352" s="600" t="b">
        <f t="shared" ref="R352:R379" si="420">IF(Q352="Oportuna",15,IF(Q352="Inoportuna",0))</f>
        <v>0</v>
      </c>
      <c r="S352" s="601"/>
      <c r="T352" s="600" t="b">
        <f t="shared" ref="T352:T380" si="421">IF(S352="Prevenir",15,IF(S352="Detectar",10,IF(S352="No es un control",0)))</f>
        <v>0</v>
      </c>
      <c r="U352" s="601"/>
      <c r="V352" s="600" t="b">
        <f t="shared" ref="V352:V380" si="422">IF(U352="Confiable",15,IF(U352="No confiable",0))</f>
        <v>0</v>
      </c>
      <c r="W352" s="601"/>
      <c r="X352" s="600" t="b">
        <f t="shared" ref="X352:X380" si="423">IF(W352="Se investigan oportunamente",15,IF(W352="No se investigan oportunamente",0))</f>
        <v>0</v>
      </c>
      <c r="Y352" s="601"/>
      <c r="Z352" s="600" t="b">
        <f t="shared" ref="Z352:Z380" si="424">IF(Y352="Completa",10,IF(Y352="Incompleta",5,IF(Y352="No existe",0)))</f>
        <v>0</v>
      </c>
      <c r="AA352" s="602">
        <f t="shared" ref="AA352:AA380" si="425">N352+P352+R352+T352+V352+X352+Z352</f>
        <v>0</v>
      </c>
      <c r="AB352" s="603" t="str">
        <f t="shared" ref="AB352:AB380" si="426">IF(AA352&lt;86,"Débil",(IF(AA352&lt;96,"Moderado","Fuerte")))</f>
        <v>Débil</v>
      </c>
      <c r="AC352" s="604"/>
      <c r="AD352" s="605" t="str">
        <f t="shared" ref="AD352:AD380" si="427">IF(OR(AND(AB352="Fuerte",AC352="Moderado"),AND(AB352="Moderado",AC352="Fuerte"),AND(AB352="Moderado",AC352="Moderado")),"Moderado",IF(OR(AND(AB352="Fuerte",AC352="Débil"),AND(AB352="Moderado",AC352="Débil"),AND(AB352="Débil")),"Débil",IF(AND(AB352="Fuerte",AC352="Fuerte"),"Fuerte")))</f>
        <v>Débil</v>
      </c>
      <c r="AE352" s="606" t="str">
        <f t="shared" ref="AE352:AE380" si="428">IF(AD352="Fuerte","100",IF(AD352="Moderado","50",IF(AD352="Débil","0")))</f>
        <v>0</v>
      </c>
      <c r="AF352" s="620">
        <v>2</v>
      </c>
      <c r="AG352" s="621"/>
      <c r="AH352" s="622"/>
      <c r="AI352" s="610" t="s">
        <v>144</v>
      </c>
      <c r="AJ352" s="611"/>
      <c r="AK352" s="611"/>
      <c r="AL352" s="611"/>
      <c r="AM352" s="610" t="s">
        <v>145</v>
      </c>
      <c r="AN352" s="623"/>
      <c r="AO352" s="623"/>
      <c r="AP352" s="613"/>
      <c r="AQ352" s="614"/>
      <c r="AR352" s="614"/>
      <c r="AS352" s="615"/>
    </row>
    <row r="353" spans="2:45" s="67" customFormat="1" ht="30" hidden="1" x14ac:dyDescent="0.25">
      <c r="B353" s="629"/>
      <c r="C353" s="423"/>
      <c r="D353" s="594" t="str">
        <f>'3-IDENTIFICACIÓN DEL RIESGO'!G142</f>
        <v>Riesgo 2</v>
      </c>
      <c r="E353" s="594"/>
      <c r="F353" s="628"/>
      <c r="G353" s="628"/>
      <c r="H353" s="628"/>
      <c r="I353" s="628"/>
      <c r="J353" s="628"/>
      <c r="K353" s="628"/>
      <c r="L353" s="628"/>
      <c r="M353" s="599"/>
      <c r="N353" s="600" t="b">
        <f t="shared" si="418"/>
        <v>0</v>
      </c>
      <c r="O353" s="601"/>
      <c r="P353" s="600" t="b">
        <f t="shared" si="419"/>
        <v>0</v>
      </c>
      <c r="Q353" s="601"/>
      <c r="R353" s="600" t="b">
        <f t="shared" si="420"/>
        <v>0</v>
      </c>
      <c r="S353" s="601"/>
      <c r="T353" s="600" t="b">
        <f t="shared" si="421"/>
        <v>0</v>
      </c>
      <c r="U353" s="601"/>
      <c r="V353" s="600" t="b">
        <f t="shared" si="422"/>
        <v>0</v>
      </c>
      <c r="W353" s="601"/>
      <c r="X353" s="600" t="b">
        <f t="shared" si="423"/>
        <v>0</v>
      </c>
      <c r="Y353" s="601"/>
      <c r="Z353" s="600" t="b">
        <f t="shared" si="424"/>
        <v>0</v>
      </c>
      <c r="AA353" s="602">
        <f t="shared" si="425"/>
        <v>0</v>
      </c>
      <c r="AB353" s="603" t="str">
        <f t="shared" si="426"/>
        <v>Débil</v>
      </c>
      <c r="AC353" s="604"/>
      <c r="AD353" s="605" t="str">
        <f t="shared" si="427"/>
        <v>Débil</v>
      </c>
      <c r="AE353" s="606" t="str">
        <f t="shared" si="428"/>
        <v>0</v>
      </c>
      <c r="AF353" s="607"/>
      <c r="AG353" s="608" t="e">
        <f t="shared" ref="AG353" si="429">(AE353+AE354)/AF353</f>
        <v>#DIV/0!</v>
      </c>
      <c r="AH353" s="609" t="e">
        <f t="shared" ref="AH353" si="430">IF(AG353&lt;50,"Débil",IF(AG353&lt;=99,"Moderado",IF(AG353=100,"Fuerte",IF(AG353="","ERROR"))))</f>
        <v>#DIV/0!</v>
      </c>
      <c r="AI353" s="610"/>
      <c r="AJ353" s="611" t="e">
        <f t="shared" ref="AJ353" si="431">IF(AH353="Débil",0,IF(AND(AH353="Moderado",AI353="Directamente"),1,IF(AND(AH353="Moderado",AI353="No disminuye"),0,IF(AND(AH353="Fuerte",AI353="Directamente"),2,IF(AND(AH353="Fuerte",AI353="No disminuye"),0)))))</f>
        <v>#DIV/0!</v>
      </c>
      <c r="AK353" s="611" t="e">
        <f>('4-VALORACIÓN DEL RIESGO'!H76-AJ353)</f>
        <v>#DIV/0!</v>
      </c>
      <c r="AL353" s="611" t="e">
        <f t="shared" ref="AL353" si="432">IF(AK353=5,"Casi Seguro",IF(AK353=4,"Probable",IF(AK353=3,"Posible",IF(AK353=2,"Improbable",IF(AK353=1,"Rara Vez",IF(AK353=0,"Rara Vez",IF(AK353&lt;0,"Rara Vez")))))))</f>
        <v>#DIV/0!</v>
      </c>
      <c r="AM353" s="610"/>
      <c r="AN353" s="612" t="e">
        <f t="shared" ref="AN353" si="433">IF(AH353="Débil",0,IF(AND(AH353="Moderado",AM353="Directamente"),1,IF(AND(AH353="Moderado",AM353="Indirectamente"),0,IF(AND(AH353="Moderado",AM353="No disminuye"),0,IF(AND(AH353="Fuerte",AM353="Directamente"),2,IF(AND(AH353="Fuerte",AM353="Indirectamente"),1,IF(AND(AH353="Fuerte",AM353="No disminuye"),0)))))))</f>
        <v>#DIV/0!</v>
      </c>
      <c r="AO353" s="612" t="e">
        <f>('4-VALORACIÓN DEL RIESGO'!AD76-AN353)</f>
        <v>#DIV/0!</v>
      </c>
      <c r="AP353" s="613" t="e">
        <f t="shared" ref="AP353" si="434">IF(AO353=5,"Catastrófico",IF(AO353=4,"Mayor",IF(AO353=3,"Moderado",IF(AO353=2,"Moderado",IF(AO353=1,"Moderado")))))</f>
        <v>#DIV/0!</v>
      </c>
      <c r="AQ353" s="614" t="e">
        <f t="shared" ref="AQ353" si="435">IF(OR(AND(AP353="Moderado",AL353="Rara Vez"),AND(AP353="Moderado",AL353="Improbable")),"Moderado",IF(OR(AND(AP353="Mayor",AL353="Improbable"),AND(AP353="Mayor",AL353="Rara Vez"),AND(AP353="Moderado",AL353="Probable"),AND(AP353="Moderado",AL353="Posible")),"Alto",IF(OR(AND(AP353="Moderado",AL353="Casi Seguro"),AND(AP353="Mayor",AL353="Posible"),AND(AP353="Mayor",AL353="Probable"),AND(AP353="Mayor",AL353="Casi Seguro")),"Extremo",IF(AP353="Catastrófico","Extremo"))))</f>
        <v>#DIV/0!</v>
      </c>
      <c r="AR353" s="614"/>
      <c r="AS353" s="615" t="s">
        <v>452</v>
      </c>
    </row>
    <row r="354" spans="2:45" s="67" customFormat="1" ht="30.75" hidden="1" thickBot="1" x14ac:dyDescent="0.3">
      <c r="B354" s="629"/>
      <c r="C354" s="423"/>
      <c r="D354" s="594"/>
      <c r="E354" s="594"/>
      <c r="F354" s="628"/>
      <c r="G354" s="628"/>
      <c r="H354" s="628"/>
      <c r="I354" s="628"/>
      <c r="J354" s="628"/>
      <c r="K354" s="628"/>
      <c r="L354" s="628"/>
      <c r="M354" s="599"/>
      <c r="N354" s="600" t="b">
        <f t="shared" si="418"/>
        <v>0</v>
      </c>
      <c r="O354" s="601"/>
      <c r="P354" s="600" t="b">
        <f t="shared" si="419"/>
        <v>0</v>
      </c>
      <c r="Q354" s="601"/>
      <c r="R354" s="600" t="b">
        <f t="shared" si="420"/>
        <v>0</v>
      </c>
      <c r="S354" s="601"/>
      <c r="T354" s="600" t="b">
        <f t="shared" si="421"/>
        <v>0</v>
      </c>
      <c r="U354" s="601"/>
      <c r="V354" s="600" t="b">
        <f t="shared" si="422"/>
        <v>0</v>
      </c>
      <c r="W354" s="601"/>
      <c r="X354" s="600" t="b">
        <f t="shared" si="423"/>
        <v>0</v>
      </c>
      <c r="Y354" s="601"/>
      <c r="Z354" s="600" t="b">
        <f t="shared" si="424"/>
        <v>0</v>
      </c>
      <c r="AA354" s="602">
        <f t="shared" si="425"/>
        <v>0</v>
      </c>
      <c r="AB354" s="603" t="str">
        <f t="shared" si="426"/>
        <v>Débil</v>
      </c>
      <c r="AC354" s="604"/>
      <c r="AD354" s="605" t="str">
        <f t="shared" si="427"/>
        <v>Débil</v>
      </c>
      <c r="AE354" s="606" t="str">
        <f t="shared" si="428"/>
        <v>0</v>
      </c>
      <c r="AF354" s="620"/>
      <c r="AG354" s="621"/>
      <c r="AH354" s="622"/>
      <c r="AI354" s="610"/>
      <c r="AJ354" s="611"/>
      <c r="AK354" s="611"/>
      <c r="AL354" s="611"/>
      <c r="AM354" s="610"/>
      <c r="AN354" s="623"/>
      <c r="AO354" s="623"/>
      <c r="AP354" s="613"/>
      <c r="AQ354" s="614"/>
      <c r="AR354" s="614"/>
      <c r="AS354" s="615"/>
    </row>
    <row r="355" spans="2:45" s="67" customFormat="1" ht="30" hidden="1" x14ac:dyDescent="0.25">
      <c r="B355" s="629"/>
      <c r="C355" s="423"/>
      <c r="D355" s="594" t="str">
        <f>'3-IDENTIFICACIÓN DEL RIESGO'!G144</f>
        <v>Riesgo 3</v>
      </c>
      <c r="E355" s="594"/>
      <c r="F355" s="628"/>
      <c r="G355" s="628"/>
      <c r="H355" s="628"/>
      <c r="I355" s="628"/>
      <c r="J355" s="628"/>
      <c r="K355" s="628"/>
      <c r="L355" s="628"/>
      <c r="M355" s="599"/>
      <c r="N355" s="600" t="b">
        <f t="shared" si="418"/>
        <v>0</v>
      </c>
      <c r="O355" s="601"/>
      <c r="P355" s="600" t="b">
        <f t="shared" si="419"/>
        <v>0</v>
      </c>
      <c r="Q355" s="601"/>
      <c r="R355" s="600" t="b">
        <f t="shared" si="420"/>
        <v>0</v>
      </c>
      <c r="S355" s="601"/>
      <c r="T355" s="600" t="b">
        <f t="shared" si="421"/>
        <v>0</v>
      </c>
      <c r="U355" s="601"/>
      <c r="V355" s="600" t="b">
        <f t="shared" si="422"/>
        <v>0</v>
      </c>
      <c r="W355" s="601"/>
      <c r="X355" s="600" t="b">
        <f t="shared" si="423"/>
        <v>0</v>
      </c>
      <c r="Y355" s="601"/>
      <c r="Z355" s="600" t="b">
        <f t="shared" si="424"/>
        <v>0</v>
      </c>
      <c r="AA355" s="602">
        <f t="shared" si="425"/>
        <v>0</v>
      </c>
      <c r="AB355" s="603" t="str">
        <f t="shared" si="426"/>
        <v>Débil</v>
      </c>
      <c r="AC355" s="604"/>
      <c r="AD355" s="605" t="str">
        <f t="shared" si="427"/>
        <v>Débil</v>
      </c>
      <c r="AE355" s="606" t="str">
        <f t="shared" si="428"/>
        <v>0</v>
      </c>
      <c r="AF355" s="607"/>
      <c r="AG355" s="608" t="e">
        <f t="shared" ref="AG355" si="436">(AE355+AE356)/AF355</f>
        <v>#DIV/0!</v>
      </c>
      <c r="AH355" s="609" t="e">
        <f t="shared" ref="AH355" si="437">IF(AG355&lt;50,"Débil",IF(AG355&lt;=99,"Moderado",IF(AG355=100,"Fuerte",IF(AG355="","ERROR"))))</f>
        <v>#DIV/0!</v>
      </c>
      <c r="AI355" s="610"/>
      <c r="AJ355" s="611" t="e">
        <f t="shared" ref="AJ355" si="438">IF(AH355="Débil",0,IF(AND(AH355="Moderado",AI355="Directamente"),1,IF(AND(AH355="Moderado",AI355="No disminuye"),0,IF(AND(AH355="Fuerte",AI355="Directamente"),2,IF(AND(AH355="Fuerte",AI355="No disminuye"),0)))))</f>
        <v>#DIV/0!</v>
      </c>
      <c r="AK355" s="611" t="e">
        <f>('4-VALORACIÓN DEL RIESGO'!H77-AJ355)</f>
        <v>#DIV/0!</v>
      </c>
      <c r="AL355" s="611" t="e">
        <f t="shared" ref="AL355" si="439">IF(AK355=5,"Casi Seguro",IF(AK355=4,"Probable",IF(AK355=3,"Posible",IF(AK355=2,"Improbable",IF(AK355=1,"Rara Vez",IF(AK355=0,"Rara Vez",IF(AK355&lt;0,"Rara Vez")))))))</f>
        <v>#DIV/0!</v>
      </c>
      <c r="AM355" s="610"/>
      <c r="AN355" s="612" t="e">
        <f t="shared" ref="AN355" si="440">IF(AH355="Débil",0,IF(AND(AH355="Moderado",AM355="Directamente"),1,IF(AND(AH355="Moderado",AM355="Indirectamente"),0,IF(AND(AH355="Moderado",AM355="No disminuye"),0,IF(AND(AH355="Fuerte",AM355="Directamente"),2,IF(AND(AH355="Fuerte",AM355="Indirectamente"),1,IF(AND(AH355="Fuerte",AM355="No disminuye"),0)))))))</f>
        <v>#DIV/0!</v>
      </c>
      <c r="AO355" s="612" t="e">
        <f>('4-VALORACIÓN DEL RIESGO'!AD77-AN355)</f>
        <v>#DIV/0!</v>
      </c>
      <c r="AP355" s="613" t="e">
        <f t="shared" ref="AP355" si="441">IF(AO355=5,"Catastrófico",IF(AO355=4,"Mayor",IF(AO355=3,"Moderado",IF(AO355=2,"Moderado",IF(AO355=1,"Moderado")))))</f>
        <v>#DIV/0!</v>
      </c>
      <c r="AQ355" s="614" t="e">
        <f t="shared" ref="AQ355" si="442">IF(OR(AND(AP355="Moderado",AL355="Rara Vez"),AND(AP355="Moderado",AL355="Improbable")),"Moderado",IF(OR(AND(AP355="Mayor",AL355="Improbable"),AND(AP355="Mayor",AL355="Rara Vez"),AND(AP355="Moderado",AL355="Probable"),AND(AP355="Moderado",AL355="Posible")),"Alto",IF(OR(AND(AP355="Moderado",AL355="Casi Seguro"),AND(AP355="Mayor",AL355="Posible"),AND(AP355="Mayor",AL355="Probable"),AND(AP355="Mayor",AL355="Casi Seguro")),"Extremo",IF(AP355="Catastrófico","Extremo"))))</f>
        <v>#DIV/0!</v>
      </c>
      <c r="AR355" s="614"/>
      <c r="AS355" s="615" t="s">
        <v>452</v>
      </c>
    </row>
    <row r="356" spans="2:45" s="67" customFormat="1" ht="30.75" hidden="1" thickBot="1" x14ac:dyDescent="0.3">
      <c r="B356" s="629"/>
      <c r="C356" s="423"/>
      <c r="D356" s="594"/>
      <c r="E356" s="594"/>
      <c r="F356" s="628"/>
      <c r="G356" s="628"/>
      <c r="H356" s="628"/>
      <c r="I356" s="628"/>
      <c r="J356" s="628"/>
      <c r="K356" s="628"/>
      <c r="L356" s="628"/>
      <c r="M356" s="599"/>
      <c r="N356" s="600" t="b">
        <f t="shared" si="418"/>
        <v>0</v>
      </c>
      <c r="O356" s="601"/>
      <c r="P356" s="600" t="b">
        <f t="shared" si="419"/>
        <v>0</v>
      </c>
      <c r="Q356" s="601"/>
      <c r="R356" s="600" t="b">
        <f t="shared" si="420"/>
        <v>0</v>
      </c>
      <c r="S356" s="601"/>
      <c r="T356" s="600" t="b">
        <f t="shared" si="421"/>
        <v>0</v>
      </c>
      <c r="U356" s="601"/>
      <c r="V356" s="600" t="b">
        <f t="shared" si="422"/>
        <v>0</v>
      </c>
      <c r="W356" s="601"/>
      <c r="X356" s="600" t="b">
        <f t="shared" si="423"/>
        <v>0</v>
      </c>
      <c r="Y356" s="601"/>
      <c r="Z356" s="600" t="b">
        <f t="shared" si="424"/>
        <v>0</v>
      </c>
      <c r="AA356" s="602">
        <f t="shared" si="425"/>
        <v>0</v>
      </c>
      <c r="AB356" s="603" t="str">
        <f t="shared" si="426"/>
        <v>Débil</v>
      </c>
      <c r="AC356" s="604"/>
      <c r="AD356" s="605" t="str">
        <f t="shared" si="427"/>
        <v>Débil</v>
      </c>
      <c r="AE356" s="606" t="str">
        <f t="shared" si="428"/>
        <v>0</v>
      </c>
      <c r="AF356" s="620"/>
      <c r="AG356" s="621"/>
      <c r="AH356" s="622"/>
      <c r="AI356" s="610"/>
      <c r="AJ356" s="611"/>
      <c r="AK356" s="611"/>
      <c r="AL356" s="611"/>
      <c r="AM356" s="610"/>
      <c r="AN356" s="623"/>
      <c r="AO356" s="623"/>
      <c r="AP356" s="613"/>
      <c r="AQ356" s="614"/>
      <c r="AR356" s="614"/>
      <c r="AS356" s="615"/>
    </row>
    <row r="357" spans="2:45" s="67" customFormat="1" ht="30" hidden="1" x14ac:dyDescent="0.25">
      <c r="B357" s="629"/>
      <c r="C357" s="423"/>
      <c r="D357" s="594" t="str">
        <f>'3-IDENTIFICACIÓN DEL RIESGO'!G146</f>
        <v>Riesgo 4</v>
      </c>
      <c r="E357" s="594"/>
      <c r="F357" s="628"/>
      <c r="G357" s="628"/>
      <c r="H357" s="628"/>
      <c r="I357" s="628"/>
      <c r="J357" s="628"/>
      <c r="K357" s="628"/>
      <c r="L357" s="628"/>
      <c r="M357" s="599"/>
      <c r="N357" s="600" t="b">
        <f t="shared" si="418"/>
        <v>0</v>
      </c>
      <c r="O357" s="601"/>
      <c r="P357" s="600" t="b">
        <f t="shared" si="419"/>
        <v>0</v>
      </c>
      <c r="Q357" s="601"/>
      <c r="R357" s="600" t="b">
        <f t="shared" si="420"/>
        <v>0</v>
      </c>
      <c r="S357" s="601"/>
      <c r="T357" s="600" t="b">
        <f t="shared" si="421"/>
        <v>0</v>
      </c>
      <c r="U357" s="601"/>
      <c r="V357" s="600" t="b">
        <f t="shared" si="422"/>
        <v>0</v>
      </c>
      <c r="W357" s="601"/>
      <c r="X357" s="600" t="b">
        <f t="shared" si="423"/>
        <v>0</v>
      </c>
      <c r="Y357" s="601"/>
      <c r="Z357" s="600" t="b">
        <f t="shared" si="424"/>
        <v>0</v>
      </c>
      <c r="AA357" s="602">
        <f t="shared" si="425"/>
        <v>0</v>
      </c>
      <c r="AB357" s="603" t="str">
        <f t="shared" si="426"/>
        <v>Débil</v>
      </c>
      <c r="AC357" s="604"/>
      <c r="AD357" s="605" t="str">
        <f t="shared" si="427"/>
        <v>Débil</v>
      </c>
      <c r="AE357" s="606" t="str">
        <f t="shared" si="428"/>
        <v>0</v>
      </c>
      <c r="AF357" s="607"/>
      <c r="AG357" s="608" t="e">
        <f t="shared" ref="AG357" si="443">(AE357+AE358)/AF357</f>
        <v>#DIV/0!</v>
      </c>
      <c r="AH357" s="609" t="e">
        <f t="shared" ref="AH357" si="444">IF(AG357&lt;50,"Débil",IF(AG357&lt;=99,"Moderado",IF(AG357=100,"Fuerte",IF(AG357="","ERROR"))))</f>
        <v>#DIV/0!</v>
      </c>
      <c r="AI357" s="610"/>
      <c r="AJ357" s="611" t="e">
        <f t="shared" ref="AJ357" si="445">IF(AH357="Débil",0,IF(AND(AH357="Moderado",AI357="Directamente"),1,IF(AND(AH357="Moderado",AI357="No disminuye"),0,IF(AND(AH357="Fuerte",AI357="Directamente"),2,IF(AND(AH357="Fuerte",AI357="No disminuye"),0)))))</f>
        <v>#DIV/0!</v>
      </c>
      <c r="AK357" s="611" t="e">
        <f>('4-VALORACIÓN DEL RIESGO'!H78-AJ357)</f>
        <v>#DIV/0!</v>
      </c>
      <c r="AL357" s="611" t="e">
        <f t="shared" ref="AL357" si="446">IF(AK357=5,"Casi Seguro",IF(AK357=4,"Probable",IF(AK357=3,"Posible",IF(AK357=2,"Improbable",IF(AK357=1,"Rara Vez",IF(AK357=0,"Rara Vez",IF(AK357&lt;0,"Rara Vez")))))))</f>
        <v>#DIV/0!</v>
      </c>
      <c r="AM357" s="610"/>
      <c r="AN357" s="612" t="e">
        <f t="shared" ref="AN357" si="447">IF(AH357="Débil",0,IF(AND(AH357="Moderado",AM357="Directamente"),1,IF(AND(AH357="Moderado",AM357="Indirectamente"),0,IF(AND(AH357="Moderado",AM357="No disminuye"),0,IF(AND(AH357="Fuerte",AM357="Directamente"),2,IF(AND(AH357="Fuerte",AM357="Indirectamente"),1,IF(AND(AH357="Fuerte",AM357="No disminuye"),0)))))))</f>
        <v>#DIV/0!</v>
      </c>
      <c r="AO357" s="612" t="e">
        <f>('4-VALORACIÓN DEL RIESGO'!AD78-AN357)</f>
        <v>#DIV/0!</v>
      </c>
      <c r="AP357" s="613" t="e">
        <f t="shared" ref="AP357" si="448">IF(AO357=5,"Catastrófico",IF(AO357=4,"Mayor",IF(AO357=3,"Moderado",IF(AO357=2,"Moderado",IF(AO357=1,"Moderado")))))</f>
        <v>#DIV/0!</v>
      </c>
      <c r="AQ357" s="614" t="e">
        <f t="shared" ref="AQ357" si="449">IF(OR(AND(AP357="Moderado",AL357="Rara Vez"),AND(AP357="Moderado",AL357="Improbable")),"Moderado",IF(OR(AND(AP357="Mayor",AL357="Improbable"),AND(AP357="Mayor",AL357="Rara Vez"),AND(AP357="Moderado",AL357="Probable"),AND(AP357="Moderado",AL357="Posible")),"Alto",IF(OR(AND(AP357="Moderado",AL357="Casi Seguro"),AND(AP357="Mayor",AL357="Posible"),AND(AP357="Mayor",AL357="Probable"),AND(AP357="Mayor",AL357="Casi Seguro")),"Extremo",IF(AP357="Catastrófico","Extremo"))))</f>
        <v>#DIV/0!</v>
      </c>
      <c r="AR357" s="614"/>
      <c r="AS357" s="615" t="s">
        <v>452</v>
      </c>
    </row>
    <row r="358" spans="2:45" s="67" customFormat="1" ht="30.75" hidden="1" thickBot="1" x14ac:dyDescent="0.3">
      <c r="B358" s="629"/>
      <c r="C358" s="423"/>
      <c r="D358" s="594"/>
      <c r="E358" s="594"/>
      <c r="F358" s="628"/>
      <c r="G358" s="628"/>
      <c r="H358" s="628"/>
      <c r="I358" s="628"/>
      <c r="J358" s="628"/>
      <c r="K358" s="628"/>
      <c r="L358" s="628"/>
      <c r="M358" s="599"/>
      <c r="N358" s="600" t="b">
        <f t="shared" si="418"/>
        <v>0</v>
      </c>
      <c r="O358" s="601"/>
      <c r="P358" s="600" t="b">
        <f t="shared" si="419"/>
        <v>0</v>
      </c>
      <c r="Q358" s="601"/>
      <c r="R358" s="600" t="b">
        <f t="shared" si="420"/>
        <v>0</v>
      </c>
      <c r="S358" s="601"/>
      <c r="T358" s="600" t="b">
        <f t="shared" si="421"/>
        <v>0</v>
      </c>
      <c r="U358" s="601"/>
      <c r="V358" s="600" t="b">
        <f t="shared" si="422"/>
        <v>0</v>
      </c>
      <c r="W358" s="601"/>
      <c r="X358" s="600" t="b">
        <f t="shared" si="423"/>
        <v>0</v>
      </c>
      <c r="Y358" s="601"/>
      <c r="Z358" s="600" t="b">
        <f t="shared" si="424"/>
        <v>0</v>
      </c>
      <c r="AA358" s="602">
        <f t="shared" si="425"/>
        <v>0</v>
      </c>
      <c r="AB358" s="603" t="str">
        <f t="shared" si="426"/>
        <v>Débil</v>
      </c>
      <c r="AC358" s="604"/>
      <c r="AD358" s="605" t="str">
        <f t="shared" si="427"/>
        <v>Débil</v>
      </c>
      <c r="AE358" s="606" t="str">
        <f t="shared" si="428"/>
        <v>0</v>
      </c>
      <c r="AF358" s="620"/>
      <c r="AG358" s="621"/>
      <c r="AH358" s="622"/>
      <c r="AI358" s="610"/>
      <c r="AJ358" s="611"/>
      <c r="AK358" s="611"/>
      <c r="AL358" s="611"/>
      <c r="AM358" s="610"/>
      <c r="AN358" s="623"/>
      <c r="AO358" s="623"/>
      <c r="AP358" s="613"/>
      <c r="AQ358" s="614"/>
      <c r="AR358" s="614"/>
      <c r="AS358" s="615"/>
    </row>
    <row r="359" spans="2:45" s="67" customFormat="1" ht="30" hidden="1" x14ac:dyDescent="0.25">
      <c r="B359" s="629"/>
      <c r="C359" s="423"/>
      <c r="D359" s="594" t="str">
        <f>'3-IDENTIFICACIÓN DEL RIESGO'!G148</f>
        <v>Riesgo 5</v>
      </c>
      <c r="E359" s="594"/>
      <c r="F359" s="628"/>
      <c r="G359" s="628"/>
      <c r="H359" s="628"/>
      <c r="I359" s="628"/>
      <c r="J359" s="628"/>
      <c r="K359" s="628"/>
      <c r="L359" s="628"/>
      <c r="M359" s="599"/>
      <c r="N359" s="600" t="b">
        <f t="shared" si="418"/>
        <v>0</v>
      </c>
      <c r="O359" s="601"/>
      <c r="P359" s="600" t="b">
        <f t="shared" si="419"/>
        <v>0</v>
      </c>
      <c r="Q359" s="601"/>
      <c r="R359" s="600" t="b">
        <f t="shared" si="420"/>
        <v>0</v>
      </c>
      <c r="S359" s="601"/>
      <c r="T359" s="600" t="b">
        <f t="shared" si="421"/>
        <v>0</v>
      </c>
      <c r="U359" s="601"/>
      <c r="V359" s="600" t="b">
        <f t="shared" si="422"/>
        <v>0</v>
      </c>
      <c r="W359" s="601"/>
      <c r="X359" s="600" t="b">
        <f t="shared" si="423"/>
        <v>0</v>
      </c>
      <c r="Y359" s="601"/>
      <c r="Z359" s="600" t="b">
        <f t="shared" si="424"/>
        <v>0</v>
      </c>
      <c r="AA359" s="602">
        <f t="shared" si="425"/>
        <v>0</v>
      </c>
      <c r="AB359" s="603" t="str">
        <f t="shared" si="426"/>
        <v>Débil</v>
      </c>
      <c r="AC359" s="604"/>
      <c r="AD359" s="605" t="str">
        <f t="shared" si="427"/>
        <v>Débil</v>
      </c>
      <c r="AE359" s="606" t="str">
        <f t="shared" si="428"/>
        <v>0</v>
      </c>
      <c r="AF359" s="607"/>
      <c r="AG359" s="608" t="e">
        <f t="shared" ref="AG359" si="450">(AE359+AE360)/AF359</f>
        <v>#DIV/0!</v>
      </c>
      <c r="AH359" s="609" t="e">
        <f t="shared" ref="AH359" si="451">IF(AG359&lt;50,"Débil",IF(AG359&lt;=99,"Moderado",IF(AG359=100,"Fuerte",IF(AG359="","ERROR"))))</f>
        <v>#DIV/0!</v>
      </c>
      <c r="AI359" s="610"/>
      <c r="AJ359" s="611" t="e">
        <f t="shared" ref="AJ359" si="452">IF(AH359="Débil",0,IF(AND(AH359="Moderado",AI359="Directamente"),1,IF(AND(AH359="Moderado",AI359="No disminuye"),0,IF(AND(AH359="Fuerte",AI359="Directamente"),2,IF(AND(AH359="Fuerte",AI359="No disminuye"),0)))))</f>
        <v>#DIV/0!</v>
      </c>
      <c r="AK359" s="611" t="e">
        <f>('4-VALORACIÓN DEL RIESGO'!H79-AJ359)</f>
        <v>#DIV/0!</v>
      </c>
      <c r="AL359" s="611" t="e">
        <f t="shared" ref="AL359" si="453">IF(AK359=5,"Casi Seguro",IF(AK359=4,"Probable",IF(AK359=3,"Posible",IF(AK359=2,"Improbable",IF(AK359=1,"Rara Vez",IF(AK359=0,"Rara Vez",IF(AK359&lt;0,"Rara Vez")))))))</f>
        <v>#DIV/0!</v>
      </c>
      <c r="AM359" s="610"/>
      <c r="AN359" s="612" t="e">
        <f t="shared" ref="AN359" si="454">IF(AH359="Débil",0,IF(AND(AH359="Moderado",AM359="Directamente"),1,IF(AND(AH359="Moderado",AM359="Indirectamente"),0,IF(AND(AH359="Moderado",AM359="No disminuye"),0,IF(AND(AH359="Fuerte",AM359="Directamente"),2,IF(AND(AH359="Fuerte",AM359="Indirectamente"),1,IF(AND(AH359="Fuerte",AM359="No disminuye"),0)))))))</f>
        <v>#DIV/0!</v>
      </c>
      <c r="AO359" s="612" t="e">
        <f>('4-VALORACIÓN DEL RIESGO'!AD79-AN359)</f>
        <v>#DIV/0!</v>
      </c>
      <c r="AP359" s="613" t="e">
        <f t="shared" ref="AP359" si="455">IF(AO359=5,"Catastrófico",IF(AO359=4,"Mayor",IF(AO359=3,"Moderado",IF(AO359=2,"Moderado",IF(AO359=1,"Moderado")))))</f>
        <v>#DIV/0!</v>
      </c>
      <c r="AQ359" s="614" t="e">
        <f t="shared" ref="AQ359" si="456">IF(OR(AND(AP359="Moderado",AL359="Rara Vez"),AND(AP359="Moderado",AL359="Improbable")),"Moderado",IF(OR(AND(AP359="Mayor",AL359="Improbable"),AND(AP359="Mayor",AL359="Rara Vez"),AND(AP359="Moderado",AL359="Probable"),AND(AP359="Moderado",AL359="Posible")),"Alto",IF(OR(AND(AP359="Moderado",AL359="Casi Seguro"),AND(AP359="Mayor",AL359="Posible"),AND(AP359="Mayor",AL359="Probable"),AND(AP359="Mayor",AL359="Casi Seguro")),"Extremo",IF(AP359="Catastrófico","Extremo"))))</f>
        <v>#DIV/0!</v>
      </c>
      <c r="AR359" s="614"/>
      <c r="AS359" s="615" t="s">
        <v>452</v>
      </c>
    </row>
    <row r="360" spans="2:45" s="67" customFormat="1" ht="30.75" hidden="1" thickBot="1" x14ac:dyDescent="0.3">
      <c r="B360" s="631"/>
      <c r="C360" s="427"/>
      <c r="D360" s="594"/>
      <c r="E360" s="594"/>
      <c r="F360" s="628"/>
      <c r="G360" s="628"/>
      <c r="H360" s="628"/>
      <c r="I360" s="628"/>
      <c r="J360" s="628"/>
      <c r="K360" s="628"/>
      <c r="L360" s="628"/>
      <c r="M360" s="599"/>
      <c r="N360" s="600" t="b">
        <f t="shared" si="418"/>
        <v>0</v>
      </c>
      <c r="O360" s="601"/>
      <c r="P360" s="600" t="b">
        <f t="shared" si="419"/>
        <v>0</v>
      </c>
      <c r="Q360" s="601"/>
      <c r="R360" s="600" t="b">
        <f t="shared" si="420"/>
        <v>0</v>
      </c>
      <c r="S360" s="601"/>
      <c r="T360" s="600" t="b">
        <f t="shared" si="421"/>
        <v>0</v>
      </c>
      <c r="U360" s="601"/>
      <c r="V360" s="600" t="b">
        <f t="shared" si="422"/>
        <v>0</v>
      </c>
      <c r="W360" s="601"/>
      <c r="X360" s="600" t="b">
        <f t="shared" si="423"/>
        <v>0</v>
      </c>
      <c r="Y360" s="601"/>
      <c r="Z360" s="600" t="b">
        <f t="shared" si="424"/>
        <v>0</v>
      </c>
      <c r="AA360" s="602">
        <f t="shared" si="425"/>
        <v>0</v>
      </c>
      <c r="AB360" s="603" t="str">
        <f t="shared" si="426"/>
        <v>Débil</v>
      </c>
      <c r="AC360" s="604"/>
      <c r="AD360" s="605" t="str">
        <f t="shared" si="427"/>
        <v>Débil</v>
      </c>
      <c r="AE360" s="606" t="str">
        <f t="shared" si="428"/>
        <v>0</v>
      </c>
      <c r="AF360" s="620"/>
      <c r="AG360" s="621"/>
      <c r="AH360" s="622"/>
      <c r="AI360" s="610"/>
      <c r="AJ360" s="611"/>
      <c r="AK360" s="611"/>
      <c r="AL360" s="611"/>
      <c r="AM360" s="610"/>
      <c r="AN360" s="623"/>
      <c r="AO360" s="623"/>
      <c r="AP360" s="613"/>
      <c r="AQ360" s="614"/>
      <c r="AR360" s="614"/>
      <c r="AS360" s="615"/>
    </row>
    <row r="361" spans="2:45" s="67" customFormat="1" ht="63.75" hidden="1" x14ac:dyDescent="0.25">
      <c r="B361" s="626" t="str">
        <f>'3-IDENTIFICACIÓN DEL RIESGO'!B150</f>
        <v>Administración de Bienes y Servicios</v>
      </c>
      <c r="C361" s="416" t="str">
        <f>'3-IDENTIFICACIÓN DEL RIESGO'!E150</f>
        <v>1. Subdirección Administrativa y Financiera.
2. Secretaría General.</v>
      </c>
      <c r="D361" s="594" t="str">
        <f>'3-IDENTIFICACIÓN DEL RIESGO'!G150</f>
        <v>Posibilidad de incurrir en peculado con los bienes devolutivos de la Agencia Nacional de Tierras.</v>
      </c>
      <c r="E361" s="594"/>
      <c r="F361" s="708" t="s">
        <v>1115</v>
      </c>
      <c r="G361" s="709" t="s">
        <v>496</v>
      </c>
      <c r="H361" s="597" t="s">
        <v>516</v>
      </c>
      <c r="I361" s="710" t="s">
        <v>517</v>
      </c>
      <c r="J361" s="597" t="s">
        <v>518</v>
      </c>
      <c r="K361" s="628" t="s">
        <v>519</v>
      </c>
      <c r="L361" s="628" t="s">
        <v>520</v>
      </c>
      <c r="M361" s="599" t="s">
        <v>100</v>
      </c>
      <c r="N361" s="600">
        <f t="shared" si="418"/>
        <v>15</v>
      </c>
      <c r="O361" s="601" t="s">
        <v>106</v>
      </c>
      <c r="P361" s="600">
        <f t="shared" si="419"/>
        <v>15</v>
      </c>
      <c r="Q361" s="601" t="s">
        <v>109</v>
      </c>
      <c r="R361" s="600">
        <f t="shared" si="420"/>
        <v>15</v>
      </c>
      <c r="S361" s="601" t="s">
        <v>112</v>
      </c>
      <c r="T361" s="600">
        <f t="shared" si="421"/>
        <v>15</v>
      </c>
      <c r="U361" s="601" t="s">
        <v>116</v>
      </c>
      <c r="V361" s="600">
        <f t="shared" si="422"/>
        <v>15</v>
      </c>
      <c r="W361" s="601" t="s">
        <v>119</v>
      </c>
      <c r="X361" s="600">
        <f t="shared" si="423"/>
        <v>15</v>
      </c>
      <c r="Y361" s="601" t="s">
        <v>122</v>
      </c>
      <c r="Z361" s="600">
        <f t="shared" si="424"/>
        <v>10</v>
      </c>
      <c r="AA361" s="602">
        <f t="shared" si="425"/>
        <v>100</v>
      </c>
      <c r="AB361" s="603" t="str">
        <f t="shared" si="426"/>
        <v>Fuerte</v>
      </c>
      <c r="AC361" s="604" t="s">
        <v>97</v>
      </c>
      <c r="AD361" s="605" t="str">
        <f t="shared" si="427"/>
        <v>Fuerte</v>
      </c>
      <c r="AE361" s="606" t="str">
        <f t="shared" si="428"/>
        <v>100</v>
      </c>
      <c r="AF361" s="607">
        <v>1</v>
      </c>
      <c r="AG361" s="608">
        <f t="shared" ref="AG361" si="457">(AE361+AE362)/AF361</f>
        <v>100</v>
      </c>
      <c r="AH361" s="609" t="str">
        <f t="shared" ref="AH361" si="458">IF(AG361&lt;50,"Débil",IF(AG361&lt;=99,"Moderado",IF(AG361=100,"Fuerte",IF(AG361="","ERROR"))))</f>
        <v>Fuerte</v>
      </c>
      <c r="AI361" s="610" t="s">
        <v>144</v>
      </c>
      <c r="AJ361" s="611">
        <f t="shared" ref="AJ361" si="459">IF(AH361="Débil",0,IF(AND(AH361="Moderado",AI361="Directamente"),1,IF(AND(AH361="Moderado",AI361="No disminuye"),0,IF(AND(AH361="Fuerte",AI361="Directamente"),2,IF(AND(AH361="Fuerte",AI361="No disminuye"),0)))))</f>
        <v>2</v>
      </c>
      <c r="AK361" s="611">
        <f>('4-VALORACIÓN DEL RIESGO'!H80-AJ361)</f>
        <v>2</v>
      </c>
      <c r="AL361" s="611" t="str">
        <f t="shared" ref="AL361" si="460">IF(AK361=5,"Casi Seguro",IF(AK361=4,"Probable",IF(AK361=3,"Posible",IF(AK361=2,"Improbable",IF(AK361=1,"Rara Vez",IF(AK361=0,"Rara Vez",IF(AK361&lt;0,"Rara Vez")))))))</f>
        <v>Improbable</v>
      </c>
      <c r="AM361" s="610" t="s">
        <v>146</v>
      </c>
      <c r="AN361" s="612">
        <f t="shared" ref="AN361" si="461">IF(AH361="Débil",0,IF(AND(AH361="Moderado",AM361="Directamente"),1,IF(AND(AH361="Moderado",AM361="Indirectamente"),0,IF(AND(AH361="Moderado",AM361="No disminuye"),0,IF(AND(AH361="Fuerte",AM361="Directamente"),2,IF(AND(AH361="Fuerte",AM361="Indirectamente"),1,IF(AND(AH361="Fuerte",AM361="No disminuye"),0)))))))</f>
        <v>0</v>
      </c>
      <c r="AO361" s="612">
        <f>('4-VALORACIÓN DEL RIESGO'!AD80-AN361)</f>
        <v>4</v>
      </c>
      <c r="AP361" s="613" t="str">
        <f t="shared" ref="AP361" si="462">IF(AO361=5,"Catastrófico",IF(AO361=4,"Mayor",IF(AO361=3,"Moderado",IF(AO361=2,"Moderado",IF(AO361=1,"Moderado")))))</f>
        <v>Mayor</v>
      </c>
      <c r="AQ361" s="614" t="str">
        <f t="shared" ref="AQ361" si="463">IF(OR(AND(AP361="Moderado",AL361="Rara Vez"),AND(AP361="Moderado",AL361="Improbable")),"Moderado",IF(OR(AND(AP361="Mayor",AL361="Improbable"),AND(AP361="Mayor",AL361="Rara Vez"),AND(AP361="Moderado",AL361="Probable"),AND(AP361="Moderado",AL361="Posible")),"Alto",IF(OR(AND(AP361="Moderado",AL361="Casi Seguro"),AND(AP361="Mayor",AL361="Posible"),AND(AP361="Mayor",AL361="Probable"),AND(AP361="Mayor",AL361="Casi Seguro")),"Extremo",IF(AP361="Catastrófico","Extremo"))))</f>
        <v>Alto</v>
      </c>
      <c r="AR361" s="614"/>
      <c r="AS361" s="615" t="s">
        <v>452</v>
      </c>
    </row>
    <row r="362" spans="2:45" s="67" customFormat="1" ht="30.75" hidden="1" thickBot="1" x14ac:dyDescent="0.3">
      <c r="B362" s="629"/>
      <c r="C362" s="423"/>
      <c r="D362" s="594"/>
      <c r="E362" s="594"/>
      <c r="F362" s="628"/>
      <c r="G362" s="628"/>
      <c r="H362" s="628"/>
      <c r="I362" s="628"/>
      <c r="J362" s="628"/>
      <c r="K362" s="628"/>
      <c r="L362" s="628"/>
      <c r="M362" s="599"/>
      <c r="N362" s="600" t="b">
        <f t="shared" si="418"/>
        <v>0</v>
      </c>
      <c r="O362" s="601"/>
      <c r="P362" s="600" t="b">
        <f t="shared" si="419"/>
        <v>0</v>
      </c>
      <c r="Q362" s="601"/>
      <c r="R362" s="600" t="b">
        <f t="shared" si="420"/>
        <v>0</v>
      </c>
      <c r="S362" s="601"/>
      <c r="T362" s="600" t="b">
        <f t="shared" si="421"/>
        <v>0</v>
      </c>
      <c r="U362" s="601"/>
      <c r="V362" s="600" t="b">
        <f t="shared" si="422"/>
        <v>0</v>
      </c>
      <c r="W362" s="601"/>
      <c r="X362" s="600" t="b">
        <f t="shared" si="423"/>
        <v>0</v>
      </c>
      <c r="Y362" s="601"/>
      <c r="Z362" s="600" t="b">
        <f t="shared" si="424"/>
        <v>0</v>
      </c>
      <c r="AA362" s="602">
        <f t="shared" si="425"/>
        <v>0</v>
      </c>
      <c r="AB362" s="603" t="str">
        <f t="shared" si="426"/>
        <v>Débil</v>
      </c>
      <c r="AC362" s="604"/>
      <c r="AD362" s="605" t="str">
        <f t="shared" si="427"/>
        <v>Débil</v>
      </c>
      <c r="AE362" s="606" t="str">
        <f t="shared" si="428"/>
        <v>0</v>
      </c>
      <c r="AF362" s="620">
        <v>1</v>
      </c>
      <c r="AG362" s="621"/>
      <c r="AH362" s="622"/>
      <c r="AI362" s="610" t="s">
        <v>144</v>
      </c>
      <c r="AJ362" s="611"/>
      <c r="AK362" s="611"/>
      <c r="AL362" s="611"/>
      <c r="AM362" s="610" t="s">
        <v>146</v>
      </c>
      <c r="AN362" s="623"/>
      <c r="AO362" s="623"/>
      <c r="AP362" s="613"/>
      <c r="AQ362" s="614"/>
      <c r="AR362" s="614"/>
      <c r="AS362" s="615"/>
    </row>
    <row r="363" spans="2:45" s="67" customFormat="1" ht="30" hidden="1" x14ac:dyDescent="0.25">
      <c r="B363" s="629"/>
      <c r="C363" s="423"/>
      <c r="D363" s="594" t="str">
        <f>'3-IDENTIFICACIÓN DEL RIESGO'!G152</f>
        <v>Riesgo 2</v>
      </c>
      <c r="E363" s="594"/>
      <c r="F363" s="628"/>
      <c r="G363" s="503"/>
      <c r="H363" s="711"/>
      <c r="I363" s="711"/>
      <c r="J363" s="711"/>
      <c r="K363" s="711"/>
      <c r="L363" s="711"/>
      <c r="M363" s="599"/>
      <c r="N363" s="600" t="b">
        <f t="shared" si="418"/>
        <v>0</v>
      </c>
      <c r="O363" s="601"/>
      <c r="P363" s="600" t="b">
        <f t="shared" si="419"/>
        <v>0</v>
      </c>
      <c r="Q363" s="601"/>
      <c r="R363" s="600" t="b">
        <f t="shared" si="420"/>
        <v>0</v>
      </c>
      <c r="S363" s="601"/>
      <c r="T363" s="600" t="b">
        <f t="shared" si="421"/>
        <v>0</v>
      </c>
      <c r="U363" s="601"/>
      <c r="V363" s="600" t="b">
        <f t="shared" si="422"/>
        <v>0</v>
      </c>
      <c r="W363" s="601"/>
      <c r="X363" s="600" t="b">
        <f t="shared" si="423"/>
        <v>0</v>
      </c>
      <c r="Y363" s="601"/>
      <c r="Z363" s="600" t="b">
        <f t="shared" si="424"/>
        <v>0</v>
      </c>
      <c r="AA363" s="602">
        <f t="shared" si="425"/>
        <v>0</v>
      </c>
      <c r="AB363" s="603" t="str">
        <f t="shared" si="426"/>
        <v>Débil</v>
      </c>
      <c r="AC363" s="604"/>
      <c r="AD363" s="605" t="str">
        <f t="shared" si="427"/>
        <v>Débil</v>
      </c>
      <c r="AE363" s="606" t="str">
        <f t="shared" si="428"/>
        <v>0</v>
      </c>
      <c r="AF363" s="607"/>
      <c r="AG363" s="608" t="e">
        <f t="shared" ref="AG363" si="464">(AE363+AE364)/AF363</f>
        <v>#DIV/0!</v>
      </c>
      <c r="AH363" s="609" t="e">
        <f t="shared" ref="AH363" si="465">IF(AG363&lt;50,"Débil",IF(AG363&lt;=99,"Moderado",IF(AG363=100,"Fuerte",IF(AG363="","ERROR"))))</f>
        <v>#DIV/0!</v>
      </c>
      <c r="AI363" s="610"/>
      <c r="AJ363" s="611" t="e">
        <f t="shared" ref="AJ363" si="466">IF(AH363="Débil",0,IF(AND(AH363="Moderado",AI363="Directamente"),1,IF(AND(AH363="Moderado",AI363="No disminuye"),0,IF(AND(AH363="Fuerte",AI363="Directamente"),2,IF(AND(AH363="Fuerte",AI363="No disminuye"),0)))))</f>
        <v>#DIV/0!</v>
      </c>
      <c r="AK363" s="611" t="e">
        <f>('4-VALORACIÓN DEL RIESGO'!H81-AJ363)</f>
        <v>#DIV/0!</v>
      </c>
      <c r="AL363" s="611" t="e">
        <f t="shared" ref="AL363" si="467">IF(AK363=5,"Casi Seguro",IF(AK363=4,"Probable",IF(AK363=3,"Posible",IF(AK363=2,"Improbable",IF(AK363=1,"Rara Vez",IF(AK363=0,"Rara Vez",IF(AK363&lt;0,"Rara Vez")))))))</f>
        <v>#DIV/0!</v>
      </c>
      <c r="AM363" s="610"/>
      <c r="AN363" s="612" t="e">
        <f t="shared" ref="AN363" si="468">IF(AH363="Débil",0,IF(AND(AH363="Moderado",AM363="Directamente"),1,IF(AND(AH363="Moderado",AM363="Indirectamente"),0,IF(AND(AH363="Moderado",AM363="No disminuye"),0,IF(AND(AH363="Fuerte",AM363="Directamente"),2,IF(AND(AH363="Fuerte",AM363="Indirectamente"),1,IF(AND(AH363="Fuerte",AM363="No disminuye"),0)))))))</f>
        <v>#DIV/0!</v>
      </c>
      <c r="AO363" s="612" t="e">
        <f>('4-VALORACIÓN DEL RIESGO'!AD81-AN363)</f>
        <v>#DIV/0!</v>
      </c>
      <c r="AP363" s="613" t="e">
        <f t="shared" ref="AP363" si="469">IF(AO363=5,"Catastrófico",IF(AO363=4,"Mayor",IF(AO363=3,"Moderado",IF(AO363=2,"Moderado",IF(AO363=1,"Moderado")))))</f>
        <v>#DIV/0!</v>
      </c>
      <c r="AQ363" s="614" t="e">
        <f t="shared" ref="AQ363" si="470">IF(OR(AND(AP363="Moderado",AL363="Rara Vez"),AND(AP363="Moderado",AL363="Improbable")),"Moderado",IF(OR(AND(AP363="Mayor",AL363="Improbable"),AND(AP363="Mayor",AL363="Rara Vez"),AND(AP363="Moderado",AL363="Probable"),AND(AP363="Moderado",AL363="Posible")),"Alto",IF(OR(AND(AP363="Moderado",AL363="Casi Seguro"),AND(AP363="Mayor",AL363="Posible"),AND(AP363="Mayor",AL363="Probable"),AND(AP363="Mayor",AL363="Casi Seguro")),"Extremo",IF(AP363="Catastrófico","Extremo"))))</f>
        <v>#DIV/0!</v>
      </c>
      <c r="AR363" s="614"/>
      <c r="AS363" s="615" t="s">
        <v>452</v>
      </c>
    </row>
    <row r="364" spans="2:45" s="67" customFormat="1" ht="30" hidden="1" x14ac:dyDescent="0.25">
      <c r="B364" s="629"/>
      <c r="C364" s="423"/>
      <c r="D364" s="594"/>
      <c r="E364" s="594"/>
      <c r="F364" s="628"/>
      <c r="G364" s="503"/>
      <c r="H364" s="711"/>
      <c r="I364" s="711"/>
      <c r="J364" s="711"/>
      <c r="K364" s="711"/>
      <c r="L364" s="711"/>
      <c r="M364" s="599"/>
      <c r="N364" s="600" t="b">
        <f t="shared" si="418"/>
        <v>0</v>
      </c>
      <c r="O364" s="601"/>
      <c r="P364" s="600" t="b">
        <f t="shared" si="419"/>
        <v>0</v>
      </c>
      <c r="Q364" s="601"/>
      <c r="R364" s="600" t="b">
        <f t="shared" si="420"/>
        <v>0</v>
      </c>
      <c r="S364" s="601"/>
      <c r="T364" s="600" t="b">
        <f t="shared" si="421"/>
        <v>0</v>
      </c>
      <c r="U364" s="601"/>
      <c r="V364" s="600" t="b">
        <f t="shared" si="422"/>
        <v>0</v>
      </c>
      <c r="W364" s="601"/>
      <c r="X364" s="600" t="b">
        <f t="shared" si="423"/>
        <v>0</v>
      </c>
      <c r="Y364" s="601"/>
      <c r="Z364" s="600" t="b">
        <f t="shared" si="424"/>
        <v>0</v>
      </c>
      <c r="AA364" s="602">
        <f t="shared" si="425"/>
        <v>0</v>
      </c>
      <c r="AB364" s="603" t="str">
        <f t="shared" si="426"/>
        <v>Débil</v>
      </c>
      <c r="AC364" s="604"/>
      <c r="AD364" s="605" t="str">
        <f t="shared" si="427"/>
        <v>Débil</v>
      </c>
      <c r="AE364" s="606" t="str">
        <f t="shared" si="428"/>
        <v>0</v>
      </c>
      <c r="AF364" s="620"/>
      <c r="AG364" s="621"/>
      <c r="AH364" s="622"/>
      <c r="AI364" s="610"/>
      <c r="AJ364" s="611"/>
      <c r="AK364" s="611"/>
      <c r="AL364" s="611"/>
      <c r="AM364" s="610"/>
      <c r="AN364" s="623"/>
      <c r="AO364" s="623"/>
      <c r="AP364" s="613"/>
      <c r="AQ364" s="614"/>
      <c r="AR364" s="614"/>
      <c r="AS364" s="615"/>
    </row>
    <row r="365" spans="2:45" s="67" customFormat="1" ht="30" hidden="1" x14ac:dyDescent="0.25">
      <c r="B365" s="629"/>
      <c r="C365" s="423"/>
      <c r="D365" s="594" t="str">
        <f>'3-IDENTIFICACIÓN DEL RIESGO'!G154</f>
        <v>Riesgo 3</v>
      </c>
      <c r="E365" s="594"/>
      <c r="F365" s="628"/>
      <c r="G365" s="628"/>
      <c r="H365" s="628"/>
      <c r="I365" s="628"/>
      <c r="J365" s="628"/>
      <c r="K365" s="628"/>
      <c r="L365" s="628"/>
      <c r="M365" s="599"/>
      <c r="N365" s="600" t="b">
        <f t="shared" si="418"/>
        <v>0</v>
      </c>
      <c r="O365" s="601"/>
      <c r="P365" s="600" t="b">
        <f t="shared" si="419"/>
        <v>0</v>
      </c>
      <c r="Q365" s="601"/>
      <c r="R365" s="600" t="b">
        <f t="shared" si="420"/>
        <v>0</v>
      </c>
      <c r="S365" s="601"/>
      <c r="T365" s="600" t="b">
        <f t="shared" si="421"/>
        <v>0</v>
      </c>
      <c r="U365" s="601"/>
      <c r="V365" s="600" t="b">
        <f t="shared" si="422"/>
        <v>0</v>
      </c>
      <c r="W365" s="601"/>
      <c r="X365" s="600" t="b">
        <f t="shared" si="423"/>
        <v>0</v>
      </c>
      <c r="Y365" s="601"/>
      <c r="Z365" s="600" t="b">
        <f t="shared" si="424"/>
        <v>0</v>
      </c>
      <c r="AA365" s="602">
        <f t="shared" si="425"/>
        <v>0</v>
      </c>
      <c r="AB365" s="603" t="str">
        <f t="shared" si="426"/>
        <v>Débil</v>
      </c>
      <c r="AC365" s="604"/>
      <c r="AD365" s="605" t="str">
        <f t="shared" si="427"/>
        <v>Débil</v>
      </c>
      <c r="AE365" s="606" t="str">
        <f t="shared" si="428"/>
        <v>0</v>
      </c>
      <c r="AF365" s="607"/>
      <c r="AG365" s="608" t="e">
        <f t="shared" ref="AG365" si="471">(AE365+AE366)/AF365</f>
        <v>#DIV/0!</v>
      </c>
      <c r="AH365" s="609" t="e">
        <f t="shared" ref="AH365" si="472">IF(AG365&lt;50,"Débil",IF(AG365&lt;=99,"Moderado",IF(AG365=100,"Fuerte",IF(AG365="","ERROR"))))</f>
        <v>#DIV/0!</v>
      </c>
      <c r="AI365" s="610"/>
      <c r="AJ365" s="611" t="e">
        <f t="shared" ref="AJ365" si="473">IF(AH365="Débil",0,IF(AND(AH365="Moderado",AI365="Directamente"),1,IF(AND(AH365="Moderado",AI365="No disminuye"),0,IF(AND(AH365="Fuerte",AI365="Directamente"),2,IF(AND(AH365="Fuerte",AI365="No disminuye"),0)))))</f>
        <v>#DIV/0!</v>
      </c>
      <c r="AK365" s="611" t="e">
        <f>('4-VALORACIÓN DEL RIESGO'!H82-AJ365)</f>
        <v>#DIV/0!</v>
      </c>
      <c r="AL365" s="611" t="e">
        <f t="shared" ref="AL365" si="474">IF(AK365=5,"Casi Seguro",IF(AK365=4,"Probable",IF(AK365=3,"Posible",IF(AK365=2,"Improbable",IF(AK365=1,"Rara Vez",IF(AK365=0,"Rara Vez",IF(AK365&lt;0,"Rara Vez")))))))</f>
        <v>#DIV/0!</v>
      </c>
      <c r="AM365" s="610"/>
      <c r="AN365" s="612" t="e">
        <f t="shared" ref="AN365" si="475">IF(AH365="Débil",0,IF(AND(AH365="Moderado",AM365="Directamente"),1,IF(AND(AH365="Moderado",AM365="Indirectamente"),0,IF(AND(AH365="Moderado",AM365="No disminuye"),0,IF(AND(AH365="Fuerte",AM365="Directamente"),2,IF(AND(AH365="Fuerte",AM365="Indirectamente"),1,IF(AND(AH365="Fuerte",AM365="No disminuye"),0)))))))</f>
        <v>#DIV/0!</v>
      </c>
      <c r="AO365" s="612" t="e">
        <f>('4-VALORACIÓN DEL RIESGO'!AD82-AN365)</f>
        <v>#DIV/0!</v>
      </c>
      <c r="AP365" s="613" t="e">
        <f t="shared" ref="AP365" si="476">IF(AO365=5,"Catastrófico",IF(AO365=4,"Mayor",IF(AO365=3,"Moderado",IF(AO365=2,"Moderado",IF(AO365=1,"Moderado")))))</f>
        <v>#DIV/0!</v>
      </c>
      <c r="AQ365" s="614" t="e">
        <f t="shared" ref="AQ365" si="477">IF(OR(AND(AP365="Moderado",AL365="Rara Vez"),AND(AP365="Moderado",AL365="Improbable")),"Moderado",IF(OR(AND(AP365="Mayor",AL365="Improbable"),AND(AP365="Mayor",AL365="Rara Vez"),AND(AP365="Moderado",AL365="Probable"),AND(AP365="Moderado",AL365="Posible")),"Alto",IF(OR(AND(AP365="Moderado",AL365="Casi Seguro"),AND(AP365="Mayor",AL365="Posible"),AND(AP365="Mayor",AL365="Probable"),AND(AP365="Mayor",AL365="Casi Seguro")),"Extremo",IF(AP365="Catastrófico","Extremo"))))</f>
        <v>#DIV/0!</v>
      </c>
      <c r="AR365" s="614"/>
      <c r="AS365" s="615" t="s">
        <v>452</v>
      </c>
    </row>
    <row r="366" spans="2:45" s="67" customFormat="1" ht="30.75" hidden="1" thickBot="1" x14ac:dyDescent="0.3">
      <c r="B366" s="629"/>
      <c r="C366" s="423"/>
      <c r="D366" s="594"/>
      <c r="E366" s="594"/>
      <c r="F366" s="628"/>
      <c r="G366" s="628"/>
      <c r="H366" s="628"/>
      <c r="I366" s="628"/>
      <c r="J366" s="628"/>
      <c r="K366" s="628"/>
      <c r="L366" s="628"/>
      <c r="M366" s="599"/>
      <c r="N366" s="600" t="b">
        <f t="shared" si="418"/>
        <v>0</v>
      </c>
      <c r="O366" s="601"/>
      <c r="P366" s="600" t="b">
        <f t="shared" si="419"/>
        <v>0</v>
      </c>
      <c r="Q366" s="601"/>
      <c r="R366" s="600" t="b">
        <f t="shared" si="420"/>
        <v>0</v>
      </c>
      <c r="S366" s="601"/>
      <c r="T366" s="600" t="b">
        <f t="shared" si="421"/>
        <v>0</v>
      </c>
      <c r="U366" s="601"/>
      <c r="V366" s="600" t="b">
        <f t="shared" si="422"/>
        <v>0</v>
      </c>
      <c r="W366" s="601"/>
      <c r="X366" s="600" t="b">
        <f t="shared" si="423"/>
        <v>0</v>
      </c>
      <c r="Y366" s="601"/>
      <c r="Z366" s="600" t="b">
        <f t="shared" si="424"/>
        <v>0</v>
      </c>
      <c r="AA366" s="602">
        <f t="shared" si="425"/>
        <v>0</v>
      </c>
      <c r="AB366" s="603" t="str">
        <f t="shared" si="426"/>
        <v>Débil</v>
      </c>
      <c r="AC366" s="604"/>
      <c r="AD366" s="605" t="str">
        <f t="shared" si="427"/>
        <v>Débil</v>
      </c>
      <c r="AE366" s="606" t="str">
        <f t="shared" si="428"/>
        <v>0</v>
      </c>
      <c r="AF366" s="620"/>
      <c r="AG366" s="621"/>
      <c r="AH366" s="622"/>
      <c r="AI366" s="610"/>
      <c r="AJ366" s="611"/>
      <c r="AK366" s="611"/>
      <c r="AL366" s="611"/>
      <c r="AM366" s="610"/>
      <c r="AN366" s="623"/>
      <c r="AO366" s="623"/>
      <c r="AP366" s="613"/>
      <c r="AQ366" s="614"/>
      <c r="AR366" s="614"/>
      <c r="AS366" s="615"/>
    </row>
    <row r="367" spans="2:45" s="67" customFormat="1" ht="30" hidden="1" x14ac:dyDescent="0.25">
      <c r="B367" s="629"/>
      <c r="C367" s="423"/>
      <c r="D367" s="594" t="str">
        <f>'3-IDENTIFICACIÓN DEL RIESGO'!G156</f>
        <v>Riesgo 4</v>
      </c>
      <c r="E367" s="594"/>
      <c r="F367" s="628"/>
      <c r="G367" s="628"/>
      <c r="H367" s="628"/>
      <c r="I367" s="628"/>
      <c r="J367" s="628"/>
      <c r="K367" s="628"/>
      <c r="L367" s="628"/>
      <c r="M367" s="599"/>
      <c r="N367" s="600" t="b">
        <f t="shared" si="418"/>
        <v>0</v>
      </c>
      <c r="O367" s="601"/>
      <c r="P367" s="600" t="b">
        <f t="shared" si="419"/>
        <v>0</v>
      </c>
      <c r="Q367" s="601"/>
      <c r="R367" s="600" t="b">
        <f t="shared" si="420"/>
        <v>0</v>
      </c>
      <c r="S367" s="601"/>
      <c r="T367" s="600" t="b">
        <f t="shared" si="421"/>
        <v>0</v>
      </c>
      <c r="U367" s="601"/>
      <c r="V367" s="600" t="b">
        <f t="shared" si="422"/>
        <v>0</v>
      </c>
      <c r="W367" s="601"/>
      <c r="X367" s="600" t="b">
        <f t="shared" si="423"/>
        <v>0</v>
      </c>
      <c r="Y367" s="601"/>
      <c r="Z367" s="600" t="b">
        <f t="shared" si="424"/>
        <v>0</v>
      </c>
      <c r="AA367" s="602">
        <f t="shared" si="425"/>
        <v>0</v>
      </c>
      <c r="AB367" s="603" t="str">
        <f t="shared" si="426"/>
        <v>Débil</v>
      </c>
      <c r="AC367" s="604"/>
      <c r="AD367" s="605" t="str">
        <f t="shared" si="427"/>
        <v>Débil</v>
      </c>
      <c r="AE367" s="606" t="str">
        <f t="shared" si="428"/>
        <v>0</v>
      </c>
      <c r="AF367" s="607"/>
      <c r="AG367" s="608" t="e">
        <f t="shared" ref="AG367" si="478">(AE367+AE368)/AF367</f>
        <v>#DIV/0!</v>
      </c>
      <c r="AH367" s="609" t="e">
        <f t="shared" ref="AH367" si="479">IF(AG367&lt;50,"Débil",IF(AG367&lt;=99,"Moderado",IF(AG367=100,"Fuerte",IF(AG367="","ERROR"))))</f>
        <v>#DIV/0!</v>
      </c>
      <c r="AI367" s="610"/>
      <c r="AJ367" s="611" t="e">
        <f t="shared" ref="AJ367" si="480">IF(AH367="Débil",0,IF(AND(AH367="Moderado",AI367="Directamente"),1,IF(AND(AH367="Moderado",AI367="No disminuye"),0,IF(AND(AH367="Fuerte",AI367="Directamente"),2,IF(AND(AH367="Fuerte",AI367="No disminuye"),0)))))</f>
        <v>#DIV/0!</v>
      </c>
      <c r="AK367" s="611" t="e">
        <f>('4-VALORACIÓN DEL RIESGO'!H83-AJ367)</f>
        <v>#DIV/0!</v>
      </c>
      <c r="AL367" s="611" t="e">
        <f t="shared" ref="AL367" si="481">IF(AK367=5,"Casi Seguro",IF(AK367=4,"Probable",IF(AK367=3,"Posible",IF(AK367=2,"Improbable",IF(AK367=1,"Rara Vez",IF(AK367=0,"Rara Vez",IF(AK367&lt;0,"Rara Vez")))))))</f>
        <v>#DIV/0!</v>
      </c>
      <c r="AM367" s="610"/>
      <c r="AN367" s="612" t="e">
        <f t="shared" ref="AN367" si="482">IF(AH367="Débil",0,IF(AND(AH367="Moderado",AM367="Directamente"),1,IF(AND(AH367="Moderado",AM367="Indirectamente"),0,IF(AND(AH367="Moderado",AM367="No disminuye"),0,IF(AND(AH367="Fuerte",AM367="Directamente"),2,IF(AND(AH367="Fuerte",AM367="Indirectamente"),1,IF(AND(AH367="Fuerte",AM367="No disminuye"),0)))))))</f>
        <v>#DIV/0!</v>
      </c>
      <c r="AO367" s="612" t="e">
        <f>('4-VALORACIÓN DEL RIESGO'!AD83-AN367)</f>
        <v>#DIV/0!</v>
      </c>
      <c r="AP367" s="613" t="e">
        <f t="shared" ref="AP367" si="483">IF(AO367=5,"Catastrófico",IF(AO367=4,"Mayor",IF(AO367=3,"Moderado",IF(AO367=2,"Moderado",IF(AO367=1,"Moderado")))))</f>
        <v>#DIV/0!</v>
      </c>
      <c r="AQ367" s="614" t="e">
        <f t="shared" ref="AQ367" si="484">IF(OR(AND(AP367="Moderado",AL367="Rara Vez"),AND(AP367="Moderado",AL367="Improbable")),"Moderado",IF(OR(AND(AP367="Mayor",AL367="Improbable"),AND(AP367="Mayor",AL367="Rara Vez"),AND(AP367="Moderado",AL367="Probable"),AND(AP367="Moderado",AL367="Posible")),"Alto",IF(OR(AND(AP367="Moderado",AL367="Casi Seguro"),AND(AP367="Mayor",AL367="Posible"),AND(AP367="Mayor",AL367="Probable"),AND(AP367="Mayor",AL367="Casi Seguro")),"Extremo",IF(AP367="Catastrófico","Extremo"))))</f>
        <v>#DIV/0!</v>
      </c>
      <c r="AR367" s="614"/>
      <c r="AS367" s="615" t="s">
        <v>452</v>
      </c>
    </row>
    <row r="368" spans="2:45" s="67" customFormat="1" ht="30.75" hidden="1" thickBot="1" x14ac:dyDescent="0.3">
      <c r="B368" s="629"/>
      <c r="C368" s="423"/>
      <c r="D368" s="594"/>
      <c r="E368" s="594"/>
      <c r="F368" s="628"/>
      <c r="G368" s="628"/>
      <c r="H368" s="628"/>
      <c r="I368" s="628"/>
      <c r="J368" s="628"/>
      <c r="K368" s="628"/>
      <c r="L368" s="628"/>
      <c r="M368" s="599"/>
      <c r="N368" s="600" t="b">
        <f t="shared" si="418"/>
        <v>0</v>
      </c>
      <c r="O368" s="601"/>
      <c r="P368" s="600" t="b">
        <f t="shared" si="419"/>
        <v>0</v>
      </c>
      <c r="Q368" s="601"/>
      <c r="R368" s="600" t="b">
        <f t="shared" si="420"/>
        <v>0</v>
      </c>
      <c r="S368" s="601"/>
      <c r="T368" s="600" t="b">
        <f t="shared" si="421"/>
        <v>0</v>
      </c>
      <c r="U368" s="601"/>
      <c r="V368" s="600" t="b">
        <f t="shared" si="422"/>
        <v>0</v>
      </c>
      <c r="W368" s="601"/>
      <c r="X368" s="600" t="b">
        <f t="shared" si="423"/>
        <v>0</v>
      </c>
      <c r="Y368" s="601"/>
      <c r="Z368" s="600" t="b">
        <f t="shared" si="424"/>
        <v>0</v>
      </c>
      <c r="AA368" s="602">
        <f t="shared" si="425"/>
        <v>0</v>
      </c>
      <c r="AB368" s="603" t="str">
        <f t="shared" si="426"/>
        <v>Débil</v>
      </c>
      <c r="AC368" s="604"/>
      <c r="AD368" s="605" t="str">
        <f t="shared" si="427"/>
        <v>Débil</v>
      </c>
      <c r="AE368" s="606" t="str">
        <f t="shared" si="428"/>
        <v>0</v>
      </c>
      <c r="AF368" s="620"/>
      <c r="AG368" s="621"/>
      <c r="AH368" s="622"/>
      <c r="AI368" s="610"/>
      <c r="AJ368" s="611"/>
      <c r="AK368" s="611"/>
      <c r="AL368" s="611"/>
      <c r="AM368" s="610"/>
      <c r="AN368" s="623"/>
      <c r="AO368" s="623"/>
      <c r="AP368" s="613"/>
      <c r="AQ368" s="614"/>
      <c r="AR368" s="614"/>
      <c r="AS368" s="615"/>
    </row>
    <row r="369" spans="2:45" s="67" customFormat="1" ht="30" hidden="1" x14ac:dyDescent="0.25">
      <c r="B369" s="629"/>
      <c r="C369" s="423"/>
      <c r="D369" s="594" t="str">
        <f>'3-IDENTIFICACIÓN DEL RIESGO'!G158</f>
        <v>Riesgo 5</v>
      </c>
      <c r="E369" s="594"/>
      <c r="F369" s="628"/>
      <c r="G369" s="628"/>
      <c r="H369" s="628"/>
      <c r="I369" s="628"/>
      <c r="J369" s="628"/>
      <c r="K369" s="628"/>
      <c r="L369" s="628"/>
      <c r="M369" s="599"/>
      <c r="N369" s="600" t="b">
        <f t="shared" si="418"/>
        <v>0</v>
      </c>
      <c r="O369" s="601"/>
      <c r="P369" s="600" t="b">
        <f t="shared" si="419"/>
        <v>0</v>
      </c>
      <c r="Q369" s="601"/>
      <c r="R369" s="600" t="b">
        <f t="shared" si="420"/>
        <v>0</v>
      </c>
      <c r="S369" s="601"/>
      <c r="T369" s="600" t="b">
        <f t="shared" si="421"/>
        <v>0</v>
      </c>
      <c r="U369" s="601"/>
      <c r="V369" s="600" t="b">
        <f t="shared" si="422"/>
        <v>0</v>
      </c>
      <c r="W369" s="601"/>
      <c r="X369" s="600" t="b">
        <f t="shared" si="423"/>
        <v>0</v>
      </c>
      <c r="Y369" s="601"/>
      <c r="Z369" s="600" t="b">
        <f t="shared" si="424"/>
        <v>0</v>
      </c>
      <c r="AA369" s="602">
        <f t="shared" si="425"/>
        <v>0</v>
      </c>
      <c r="AB369" s="603" t="str">
        <f t="shared" si="426"/>
        <v>Débil</v>
      </c>
      <c r="AC369" s="604"/>
      <c r="AD369" s="605" t="str">
        <f t="shared" si="427"/>
        <v>Débil</v>
      </c>
      <c r="AE369" s="606" t="str">
        <f t="shared" si="428"/>
        <v>0</v>
      </c>
      <c r="AF369" s="607"/>
      <c r="AG369" s="608" t="e">
        <f t="shared" ref="AG369" si="485">(AE369+AE370)/AF369</f>
        <v>#DIV/0!</v>
      </c>
      <c r="AH369" s="609" t="e">
        <f t="shared" ref="AH369" si="486">IF(AG369&lt;50,"Débil",IF(AG369&lt;=99,"Moderado",IF(AG369=100,"Fuerte",IF(AG369="","ERROR"))))</f>
        <v>#DIV/0!</v>
      </c>
      <c r="AI369" s="610"/>
      <c r="AJ369" s="611" t="e">
        <f t="shared" ref="AJ369" si="487">IF(AH369="Débil",0,IF(AND(AH369="Moderado",AI369="Directamente"),1,IF(AND(AH369="Moderado",AI369="No disminuye"),0,IF(AND(AH369="Fuerte",AI369="Directamente"),2,IF(AND(AH369="Fuerte",AI369="No disminuye"),0)))))</f>
        <v>#DIV/0!</v>
      </c>
      <c r="AK369" s="611" t="e">
        <f>('4-VALORACIÓN DEL RIESGO'!H84-AJ369)</f>
        <v>#DIV/0!</v>
      </c>
      <c r="AL369" s="611" t="e">
        <f t="shared" ref="AL369" si="488">IF(AK369=5,"Casi Seguro",IF(AK369=4,"Probable",IF(AK369=3,"Posible",IF(AK369=2,"Improbable",IF(AK369=1,"Rara Vez",IF(AK369=0,"Rara Vez",IF(AK369&lt;0,"Rara Vez")))))))</f>
        <v>#DIV/0!</v>
      </c>
      <c r="AM369" s="610"/>
      <c r="AN369" s="612" t="e">
        <f t="shared" ref="AN369" si="489">IF(AH369="Débil",0,IF(AND(AH369="Moderado",AM369="Directamente"),1,IF(AND(AH369="Moderado",AM369="Indirectamente"),0,IF(AND(AH369="Moderado",AM369="No disminuye"),0,IF(AND(AH369="Fuerte",AM369="Directamente"),2,IF(AND(AH369="Fuerte",AM369="Indirectamente"),1,IF(AND(AH369="Fuerte",AM369="No disminuye"),0)))))))</f>
        <v>#DIV/0!</v>
      </c>
      <c r="AO369" s="612" t="e">
        <f>('4-VALORACIÓN DEL RIESGO'!AD84-AN369)</f>
        <v>#DIV/0!</v>
      </c>
      <c r="AP369" s="613" t="e">
        <f t="shared" ref="AP369" si="490">IF(AO369=5,"Catastrófico",IF(AO369=4,"Mayor",IF(AO369=3,"Moderado",IF(AO369=2,"Moderado",IF(AO369=1,"Moderado")))))</f>
        <v>#DIV/0!</v>
      </c>
      <c r="AQ369" s="614" t="e">
        <f t="shared" ref="AQ369" si="491">IF(OR(AND(AP369="Moderado",AL369="Rara Vez"),AND(AP369="Moderado",AL369="Improbable")),"Moderado",IF(OR(AND(AP369="Mayor",AL369="Improbable"),AND(AP369="Mayor",AL369="Rara Vez"),AND(AP369="Moderado",AL369="Probable"),AND(AP369="Moderado",AL369="Posible")),"Alto",IF(OR(AND(AP369="Moderado",AL369="Casi Seguro"),AND(AP369="Mayor",AL369="Posible"),AND(AP369="Mayor",AL369="Probable"),AND(AP369="Mayor",AL369="Casi Seguro")),"Extremo",IF(AP369="Catastrófico","Extremo"))))</f>
        <v>#DIV/0!</v>
      </c>
      <c r="AR369" s="614"/>
      <c r="AS369" s="615" t="s">
        <v>452</v>
      </c>
    </row>
    <row r="370" spans="2:45" s="67" customFormat="1" ht="30.75" hidden="1" thickBot="1" x14ac:dyDescent="0.3">
      <c r="B370" s="631"/>
      <c r="C370" s="427"/>
      <c r="D370" s="594"/>
      <c r="E370" s="594"/>
      <c r="F370" s="628"/>
      <c r="G370" s="628"/>
      <c r="H370" s="628"/>
      <c r="I370" s="628"/>
      <c r="J370" s="628"/>
      <c r="K370" s="628"/>
      <c r="L370" s="628"/>
      <c r="M370" s="599"/>
      <c r="N370" s="600" t="b">
        <f t="shared" si="418"/>
        <v>0</v>
      </c>
      <c r="O370" s="601"/>
      <c r="P370" s="600" t="b">
        <f t="shared" si="419"/>
        <v>0</v>
      </c>
      <c r="Q370" s="601"/>
      <c r="R370" s="600" t="b">
        <f t="shared" si="420"/>
        <v>0</v>
      </c>
      <c r="S370" s="601"/>
      <c r="T370" s="600" t="b">
        <f t="shared" si="421"/>
        <v>0</v>
      </c>
      <c r="U370" s="601"/>
      <c r="V370" s="600" t="b">
        <f t="shared" si="422"/>
        <v>0</v>
      </c>
      <c r="W370" s="601"/>
      <c r="X370" s="600" t="b">
        <f t="shared" si="423"/>
        <v>0</v>
      </c>
      <c r="Y370" s="601"/>
      <c r="Z370" s="600" t="b">
        <f t="shared" si="424"/>
        <v>0</v>
      </c>
      <c r="AA370" s="602">
        <f t="shared" si="425"/>
        <v>0</v>
      </c>
      <c r="AB370" s="603" t="str">
        <f t="shared" si="426"/>
        <v>Débil</v>
      </c>
      <c r="AC370" s="604"/>
      <c r="AD370" s="605" t="str">
        <f t="shared" si="427"/>
        <v>Débil</v>
      </c>
      <c r="AE370" s="606" t="str">
        <f t="shared" si="428"/>
        <v>0</v>
      </c>
      <c r="AF370" s="620"/>
      <c r="AG370" s="621"/>
      <c r="AH370" s="622"/>
      <c r="AI370" s="610"/>
      <c r="AJ370" s="611"/>
      <c r="AK370" s="611"/>
      <c r="AL370" s="611"/>
      <c r="AM370" s="610"/>
      <c r="AN370" s="623"/>
      <c r="AO370" s="623"/>
      <c r="AP370" s="613"/>
      <c r="AQ370" s="614"/>
      <c r="AR370" s="614"/>
      <c r="AS370" s="615"/>
    </row>
    <row r="371" spans="2:45" s="67" customFormat="1" ht="51" hidden="1" x14ac:dyDescent="0.25">
      <c r="B371" s="473" t="str">
        <f>'3-IDENTIFICACIÓN DEL RIESGO'!B160</f>
        <v>Gestión Financiera</v>
      </c>
      <c r="C371" s="474" t="str">
        <f>'3-IDENTIFICACIÓN DEL RIESGO'!E160</f>
        <v xml:space="preserve">1. Secretaría General.
2. Subdirección Administrativa y Financiera.
3. Subdirección de Administracion de Tierras de la Nación.
4. Oficina de Planeación </v>
      </c>
      <c r="D371" s="594" t="str">
        <f>'3-IDENTIFICACIÓN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E371" s="594"/>
      <c r="F371" s="628" t="s">
        <v>1116</v>
      </c>
      <c r="G371" s="503" t="s">
        <v>453</v>
      </c>
      <c r="H371" s="628" t="s">
        <v>521</v>
      </c>
      <c r="I371" s="628" t="s">
        <v>522</v>
      </c>
      <c r="J371" s="628" t="s">
        <v>523</v>
      </c>
      <c r="K371" s="628" t="s">
        <v>524</v>
      </c>
      <c r="L371" s="628" t="s">
        <v>525</v>
      </c>
      <c r="M371" s="599" t="s">
        <v>100</v>
      </c>
      <c r="N371" s="600">
        <f t="shared" si="418"/>
        <v>15</v>
      </c>
      <c r="O371" s="601" t="s">
        <v>106</v>
      </c>
      <c r="P371" s="600">
        <f t="shared" si="419"/>
        <v>15</v>
      </c>
      <c r="Q371" s="601" t="s">
        <v>109</v>
      </c>
      <c r="R371" s="600">
        <f t="shared" si="420"/>
        <v>15</v>
      </c>
      <c r="S371" s="601" t="s">
        <v>112</v>
      </c>
      <c r="T371" s="600">
        <f t="shared" si="421"/>
        <v>15</v>
      </c>
      <c r="U371" s="601" t="s">
        <v>116</v>
      </c>
      <c r="V371" s="600">
        <f t="shared" si="422"/>
        <v>15</v>
      </c>
      <c r="W371" s="601" t="s">
        <v>119</v>
      </c>
      <c r="X371" s="600">
        <f t="shared" si="423"/>
        <v>15</v>
      </c>
      <c r="Y371" s="601" t="s">
        <v>122</v>
      </c>
      <c r="Z371" s="600">
        <f t="shared" si="424"/>
        <v>10</v>
      </c>
      <c r="AA371" s="602">
        <f t="shared" si="425"/>
        <v>100</v>
      </c>
      <c r="AB371" s="603" t="str">
        <f t="shared" si="426"/>
        <v>Fuerte</v>
      </c>
      <c r="AC371" s="604" t="s">
        <v>27</v>
      </c>
      <c r="AD371" s="605" t="str">
        <f t="shared" si="427"/>
        <v>Moderado</v>
      </c>
      <c r="AE371" s="606" t="str">
        <f t="shared" si="428"/>
        <v>50</v>
      </c>
      <c r="AF371" s="607">
        <v>1</v>
      </c>
      <c r="AG371" s="608">
        <f t="shared" ref="AG371" si="492">(AE371+AE372)/AF371</f>
        <v>50</v>
      </c>
      <c r="AH371" s="609" t="str">
        <f t="shared" ref="AH371" si="493">IF(AG371&lt;50,"Débil",IF(AG371&lt;=99,"Moderado",IF(AG371=100,"Fuerte",IF(AG371="","ERROR"))))</f>
        <v>Moderado</v>
      </c>
      <c r="AI371" s="610" t="s">
        <v>144</v>
      </c>
      <c r="AJ371" s="611">
        <f t="shared" ref="AJ371" si="494">IF(AH371="Débil",0,IF(AND(AH371="Moderado",AI371="Directamente"),1,IF(AND(AH371="Moderado",AI371="No disminuye"),0,IF(AND(AH371="Fuerte",AI371="Directamente"),2,IF(AND(AH371="Fuerte",AI371="No disminuye"),0)))))</f>
        <v>1</v>
      </c>
      <c r="AK371" s="611">
        <f>('4-VALORACIÓN DEL RIESGO'!H85-AJ371)</f>
        <v>0</v>
      </c>
      <c r="AL371" s="611" t="str">
        <f t="shared" ref="AL371" si="495">IF(AK371=5,"Casi Seguro",IF(AK371=4,"Probable",IF(AK371=3,"Posible",IF(AK371=2,"Improbable",IF(AK371=1,"Rara Vez",IF(AK371=0,"Rara Vez",IF(AK371&lt;0,"Rara Vez")))))))</f>
        <v>Rara Vez</v>
      </c>
      <c r="AM371" s="610" t="s">
        <v>144</v>
      </c>
      <c r="AN371" s="612">
        <f t="shared" ref="AN371" si="496">IF(AH371="Débil",0,IF(AND(AH371="Moderado",AM371="Directamente"),1,IF(AND(AH371="Moderado",AM371="Indirectamente"),0,IF(AND(AH371="Moderado",AM371="No disminuye"),0,IF(AND(AH371="Fuerte",AM371="Directamente"),2,IF(AND(AH371="Fuerte",AM371="Indirectamente"),1,IF(AND(AH371="Fuerte",AM371="No disminuye"),0)))))))</f>
        <v>1</v>
      </c>
      <c r="AO371" s="612">
        <f>('4-VALORACIÓN DEL RIESGO'!AD85-AN371)</f>
        <v>4</v>
      </c>
      <c r="AP371" s="613" t="str">
        <f t="shared" ref="AP371" si="497">IF(AO371=5,"Catastrófico",IF(AO371=4,"Mayor",IF(AO371=3,"Moderado",IF(AO371=2,"Moderado",IF(AO371=1,"Moderado")))))</f>
        <v>Mayor</v>
      </c>
      <c r="AQ371" s="614" t="str">
        <f t="shared" ref="AQ371" si="498">IF(OR(AND(AP371="Moderado",AL371="Rara Vez"),AND(AP371="Moderado",AL371="Improbable")),"Moderado",IF(OR(AND(AP371="Mayor",AL371="Improbable"),AND(AP371="Mayor",AL371="Rara Vez"),AND(AP371="Moderado",AL371="Probable"),AND(AP371="Moderado",AL371="Posible")),"Alto",IF(OR(AND(AP371="Moderado",AL371="Casi Seguro"),AND(AP371="Mayor",AL371="Posible"),AND(AP371="Mayor",AL371="Probable"),AND(AP371="Mayor",AL371="Casi Seguro")),"Extremo",IF(AP371="Catastrófico","Extremo"))))</f>
        <v>Alto</v>
      </c>
      <c r="AR371" s="614"/>
      <c r="AS371" s="615" t="s">
        <v>452</v>
      </c>
    </row>
    <row r="372" spans="2:45" s="67" customFormat="1" ht="30" hidden="1" x14ac:dyDescent="0.25">
      <c r="B372" s="473"/>
      <c r="C372" s="474"/>
      <c r="D372" s="594"/>
      <c r="E372" s="594"/>
      <c r="F372" s="628"/>
      <c r="G372" s="628"/>
      <c r="H372" s="628"/>
      <c r="I372" s="628"/>
      <c r="J372" s="628"/>
      <c r="K372" s="628"/>
      <c r="L372" s="628"/>
      <c r="M372" s="599"/>
      <c r="N372" s="600" t="b">
        <f t="shared" si="418"/>
        <v>0</v>
      </c>
      <c r="O372" s="601"/>
      <c r="P372" s="600" t="b">
        <f t="shared" si="419"/>
        <v>0</v>
      </c>
      <c r="Q372" s="601"/>
      <c r="R372" s="600" t="b">
        <f t="shared" si="420"/>
        <v>0</v>
      </c>
      <c r="S372" s="601"/>
      <c r="T372" s="600" t="b">
        <f t="shared" si="421"/>
        <v>0</v>
      </c>
      <c r="U372" s="601"/>
      <c r="V372" s="600" t="b">
        <f t="shared" si="422"/>
        <v>0</v>
      </c>
      <c r="W372" s="601"/>
      <c r="X372" s="600" t="b">
        <f t="shared" si="423"/>
        <v>0</v>
      </c>
      <c r="Y372" s="601"/>
      <c r="Z372" s="600" t="b">
        <f t="shared" si="424"/>
        <v>0</v>
      </c>
      <c r="AA372" s="602">
        <f t="shared" si="425"/>
        <v>0</v>
      </c>
      <c r="AB372" s="603" t="str">
        <f t="shared" si="426"/>
        <v>Débil</v>
      </c>
      <c r="AC372" s="604"/>
      <c r="AD372" s="605" t="str">
        <f t="shared" si="427"/>
        <v>Débil</v>
      </c>
      <c r="AE372" s="606" t="str">
        <f t="shared" si="428"/>
        <v>0</v>
      </c>
      <c r="AF372" s="620">
        <v>1</v>
      </c>
      <c r="AG372" s="621"/>
      <c r="AH372" s="622"/>
      <c r="AI372" s="610" t="s">
        <v>144</v>
      </c>
      <c r="AJ372" s="611"/>
      <c r="AK372" s="611"/>
      <c r="AL372" s="611"/>
      <c r="AM372" s="610" t="s">
        <v>144</v>
      </c>
      <c r="AN372" s="623"/>
      <c r="AO372" s="623"/>
      <c r="AP372" s="613"/>
      <c r="AQ372" s="614"/>
      <c r="AR372" s="614"/>
      <c r="AS372" s="615"/>
    </row>
    <row r="373" spans="2:45" s="67" customFormat="1" ht="30" hidden="1" x14ac:dyDescent="0.25">
      <c r="B373" s="473"/>
      <c r="C373" s="474"/>
      <c r="D373" s="594" t="str">
        <f>'3-IDENTIFICACIÓN DEL RIESGO'!G162</f>
        <v>Riesgo 2</v>
      </c>
      <c r="E373" s="594"/>
      <c r="F373" s="628"/>
      <c r="G373" s="628"/>
      <c r="H373" s="628"/>
      <c r="I373" s="628"/>
      <c r="J373" s="628"/>
      <c r="K373" s="628"/>
      <c r="L373" s="628"/>
      <c r="M373" s="599"/>
      <c r="N373" s="600" t="b">
        <f t="shared" si="418"/>
        <v>0</v>
      </c>
      <c r="O373" s="601"/>
      <c r="P373" s="600" t="b">
        <f t="shared" si="419"/>
        <v>0</v>
      </c>
      <c r="Q373" s="601"/>
      <c r="R373" s="600" t="b">
        <f t="shared" si="420"/>
        <v>0</v>
      </c>
      <c r="S373" s="601"/>
      <c r="T373" s="600" t="b">
        <f t="shared" si="421"/>
        <v>0</v>
      </c>
      <c r="U373" s="601"/>
      <c r="V373" s="600" t="b">
        <f t="shared" si="422"/>
        <v>0</v>
      </c>
      <c r="W373" s="601"/>
      <c r="X373" s="600" t="b">
        <f t="shared" si="423"/>
        <v>0</v>
      </c>
      <c r="Y373" s="601"/>
      <c r="Z373" s="600" t="b">
        <f t="shared" si="424"/>
        <v>0</v>
      </c>
      <c r="AA373" s="602">
        <f t="shared" si="425"/>
        <v>0</v>
      </c>
      <c r="AB373" s="603" t="str">
        <f t="shared" si="426"/>
        <v>Débil</v>
      </c>
      <c r="AC373" s="604"/>
      <c r="AD373" s="605" t="str">
        <f t="shared" si="427"/>
        <v>Débil</v>
      </c>
      <c r="AE373" s="606" t="str">
        <f t="shared" si="428"/>
        <v>0</v>
      </c>
      <c r="AF373" s="607"/>
      <c r="AG373" s="608" t="e">
        <f t="shared" ref="AG373" si="499">(AE373+AE374)/AF373</f>
        <v>#DIV/0!</v>
      </c>
      <c r="AH373" s="609" t="e">
        <f t="shared" ref="AH373" si="500">IF(AG373&lt;50,"Débil",IF(AG373&lt;=99,"Moderado",IF(AG373=100,"Fuerte",IF(AG373="","ERROR"))))</f>
        <v>#DIV/0!</v>
      </c>
      <c r="AI373" s="610"/>
      <c r="AJ373" s="611" t="e">
        <f t="shared" ref="AJ373" si="501">IF(AH373="Débil",0,IF(AND(AH373="Moderado",AI373="Directamente"),1,IF(AND(AH373="Moderado",AI373="No disminuye"),0,IF(AND(AH373="Fuerte",AI373="Directamente"),2,IF(AND(AH373="Fuerte",AI373="No disminuye"),0)))))</f>
        <v>#DIV/0!</v>
      </c>
      <c r="AK373" s="611" t="e">
        <f>('4-VALORACIÓN DEL RIESGO'!H86-AJ373)</f>
        <v>#DIV/0!</v>
      </c>
      <c r="AL373" s="611" t="e">
        <f t="shared" ref="AL373" si="502">IF(AK373=5,"Casi Seguro",IF(AK373=4,"Probable",IF(AK373=3,"Posible",IF(AK373=2,"Improbable",IF(AK373=1,"Rara Vez",IF(AK373=0,"Rara Vez",IF(AK373&lt;0,"Rara Vez")))))))</f>
        <v>#DIV/0!</v>
      </c>
      <c r="AM373" s="610"/>
      <c r="AN373" s="612" t="e">
        <f t="shared" ref="AN373" si="503">IF(AH373="Débil",0,IF(AND(AH373="Moderado",AM373="Directamente"),1,IF(AND(AH373="Moderado",AM373="Indirectamente"),0,IF(AND(AH373="Moderado",AM373="No disminuye"),0,IF(AND(AH373="Fuerte",AM373="Directamente"),2,IF(AND(AH373="Fuerte",AM373="Indirectamente"),1,IF(AND(AH373="Fuerte",AM373="No disminuye"),0)))))))</f>
        <v>#DIV/0!</v>
      </c>
      <c r="AO373" s="612" t="e">
        <f>('4-VALORACIÓN DEL RIESGO'!AD86-AN373)</f>
        <v>#DIV/0!</v>
      </c>
      <c r="AP373" s="613" t="e">
        <f t="shared" ref="AP373" si="504">IF(AO373=5,"Catastrófico",IF(AO373=4,"Mayor",IF(AO373=3,"Moderado",IF(AO373=2,"Moderado",IF(AO373=1,"Moderado")))))</f>
        <v>#DIV/0!</v>
      </c>
      <c r="AQ373" s="614" t="e">
        <f t="shared" ref="AQ373" si="505">IF(OR(AND(AP373="Moderado",AL373="Rara Vez"),AND(AP373="Moderado",AL373="Improbable")),"Moderado",IF(OR(AND(AP373="Mayor",AL373="Improbable"),AND(AP373="Mayor",AL373="Rara Vez"),AND(AP373="Moderado",AL373="Probable"),AND(AP373="Moderado",AL373="Posible")),"Alto",IF(OR(AND(AP373="Moderado",AL373="Casi Seguro"),AND(AP373="Mayor",AL373="Posible"),AND(AP373="Mayor",AL373="Probable"),AND(AP373="Mayor",AL373="Casi Seguro")),"Extremo",IF(AP373="Catastrófico","Extremo"))))</f>
        <v>#DIV/0!</v>
      </c>
      <c r="AR373" s="614"/>
      <c r="AS373" s="615" t="s">
        <v>452</v>
      </c>
    </row>
    <row r="374" spans="2:45" s="67" customFormat="1" ht="30.75" hidden="1" thickBot="1" x14ac:dyDescent="0.3">
      <c r="B374" s="473"/>
      <c r="C374" s="474"/>
      <c r="D374" s="594"/>
      <c r="E374" s="594"/>
      <c r="F374" s="628"/>
      <c r="G374" s="628"/>
      <c r="H374" s="628"/>
      <c r="I374" s="628"/>
      <c r="J374" s="628"/>
      <c r="K374" s="628"/>
      <c r="L374" s="628"/>
      <c r="M374" s="599"/>
      <c r="N374" s="600" t="b">
        <f t="shared" si="418"/>
        <v>0</v>
      </c>
      <c r="O374" s="601"/>
      <c r="P374" s="600" t="b">
        <f t="shared" si="419"/>
        <v>0</v>
      </c>
      <c r="Q374" s="601"/>
      <c r="R374" s="600" t="b">
        <f t="shared" si="420"/>
        <v>0</v>
      </c>
      <c r="S374" s="601"/>
      <c r="T374" s="600" t="b">
        <f t="shared" si="421"/>
        <v>0</v>
      </c>
      <c r="U374" s="601"/>
      <c r="V374" s="600" t="b">
        <f t="shared" si="422"/>
        <v>0</v>
      </c>
      <c r="W374" s="601"/>
      <c r="X374" s="600" t="b">
        <f t="shared" si="423"/>
        <v>0</v>
      </c>
      <c r="Y374" s="601"/>
      <c r="Z374" s="600" t="b">
        <f t="shared" si="424"/>
        <v>0</v>
      </c>
      <c r="AA374" s="602">
        <f t="shared" si="425"/>
        <v>0</v>
      </c>
      <c r="AB374" s="603" t="str">
        <f t="shared" si="426"/>
        <v>Débil</v>
      </c>
      <c r="AC374" s="604"/>
      <c r="AD374" s="605" t="str">
        <f t="shared" si="427"/>
        <v>Débil</v>
      </c>
      <c r="AE374" s="606" t="str">
        <f t="shared" si="428"/>
        <v>0</v>
      </c>
      <c r="AF374" s="620"/>
      <c r="AG374" s="621"/>
      <c r="AH374" s="622"/>
      <c r="AI374" s="610"/>
      <c r="AJ374" s="611"/>
      <c r="AK374" s="611"/>
      <c r="AL374" s="611"/>
      <c r="AM374" s="610"/>
      <c r="AN374" s="623"/>
      <c r="AO374" s="623"/>
      <c r="AP374" s="613"/>
      <c r="AQ374" s="614"/>
      <c r="AR374" s="614"/>
      <c r="AS374" s="615"/>
    </row>
    <row r="375" spans="2:45" s="67" customFormat="1" ht="30" hidden="1" x14ac:dyDescent="0.25">
      <c r="B375" s="473"/>
      <c r="C375" s="474"/>
      <c r="D375" s="594" t="str">
        <f>'3-IDENTIFICACIÓN DEL RIESGO'!G164</f>
        <v>Riesgo 3</v>
      </c>
      <c r="E375" s="594"/>
      <c r="F375" s="628"/>
      <c r="G375" s="628"/>
      <c r="H375" s="628"/>
      <c r="I375" s="628"/>
      <c r="J375" s="628"/>
      <c r="K375" s="628"/>
      <c r="L375" s="628"/>
      <c r="M375" s="599"/>
      <c r="N375" s="600" t="b">
        <f t="shared" si="418"/>
        <v>0</v>
      </c>
      <c r="O375" s="601"/>
      <c r="P375" s="600" t="b">
        <f t="shared" si="419"/>
        <v>0</v>
      </c>
      <c r="Q375" s="601"/>
      <c r="R375" s="600" t="b">
        <f t="shared" si="420"/>
        <v>0</v>
      </c>
      <c r="S375" s="601"/>
      <c r="T375" s="600" t="b">
        <f t="shared" si="421"/>
        <v>0</v>
      </c>
      <c r="U375" s="601"/>
      <c r="V375" s="600" t="b">
        <f t="shared" si="422"/>
        <v>0</v>
      </c>
      <c r="W375" s="601"/>
      <c r="X375" s="600" t="b">
        <f t="shared" si="423"/>
        <v>0</v>
      </c>
      <c r="Y375" s="601"/>
      <c r="Z375" s="600" t="b">
        <f t="shared" si="424"/>
        <v>0</v>
      </c>
      <c r="AA375" s="602">
        <f t="shared" si="425"/>
        <v>0</v>
      </c>
      <c r="AB375" s="603" t="str">
        <f t="shared" si="426"/>
        <v>Débil</v>
      </c>
      <c r="AC375" s="604"/>
      <c r="AD375" s="605" t="str">
        <f t="shared" si="427"/>
        <v>Débil</v>
      </c>
      <c r="AE375" s="606" t="str">
        <f t="shared" si="428"/>
        <v>0</v>
      </c>
      <c r="AF375" s="607"/>
      <c r="AG375" s="608" t="e">
        <f t="shared" ref="AG375" si="506">(AE375+AE376)/AF375</f>
        <v>#DIV/0!</v>
      </c>
      <c r="AH375" s="609" t="e">
        <f t="shared" ref="AH375" si="507">IF(AG375&lt;50,"Débil",IF(AG375&lt;=99,"Moderado",IF(AG375=100,"Fuerte",IF(AG375="","ERROR"))))</f>
        <v>#DIV/0!</v>
      </c>
      <c r="AI375" s="610"/>
      <c r="AJ375" s="611" t="e">
        <f t="shared" ref="AJ375" si="508">IF(AH375="Débil",0,IF(AND(AH375="Moderado",AI375="Directamente"),1,IF(AND(AH375="Moderado",AI375="No disminuye"),0,IF(AND(AH375="Fuerte",AI375="Directamente"),2,IF(AND(AH375="Fuerte",AI375="No disminuye"),0)))))</f>
        <v>#DIV/0!</v>
      </c>
      <c r="AK375" s="611" t="e">
        <f>('4-VALORACIÓN DEL RIESGO'!H87-AJ375)</f>
        <v>#DIV/0!</v>
      </c>
      <c r="AL375" s="611" t="e">
        <f t="shared" ref="AL375" si="509">IF(AK375=5,"Casi Seguro",IF(AK375=4,"Probable",IF(AK375=3,"Posible",IF(AK375=2,"Improbable",IF(AK375=1,"Rara Vez",IF(AK375=0,"Rara Vez",IF(AK375&lt;0,"Rara Vez")))))))</f>
        <v>#DIV/0!</v>
      </c>
      <c r="AM375" s="610"/>
      <c r="AN375" s="612" t="e">
        <f t="shared" ref="AN375" si="510">IF(AH375="Débil",0,IF(AND(AH375="Moderado",AM375="Directamente"),1,IF(AND(AH375="Moderado",AM375="Indirectamente"),0,IF(AND(AH375="Moderado",AM375="No disminuye"),0,IF(AND(AH375="Fuerte",AM375="Directamente"),2,IF(AND(AH375="Fuerte",AM375="Indirectamente"),1,IF(AND(AH375="Fuerte",AM375="No disminuye"),0)))))))</f>
        <v>#DIV/0!</v>
      </c>
      <c r="AO375" s="612" t="e">
        <f>('4-VALORACIÓN DEL RIESGO'!AD87-AN375)</f>
        <v>#DIV/0!</v>
      </c>
      <c r="AP375" s="613" t="e">
        <f t="shared" ref="AP375" si="511">IF(AO375=5,"Catastrófico",IF(AO375=4,"Mayor",IF(AO375=3,"Moderado",IF(AO375=2,"Moderado",IF(AO375=1,"Moderado")))))</f>
        <v>#DIV/0!</v>
      </c>
      <c r="AQ375" s="614" t="e">
        <f t="shared" ref="AQ375" si="512">IF(OR(AND(AP375="Moderado",AL375="Rara Vez"),AND(AP375="Moderado",AL375="Improbable")),"Moderado",IF(OR(AND(AP375="Mayor",AL375="Improbable"),AND(AP375="Mayor",AL375="Rara Vez"),AND(AP375="Moderado",AL375="Probable"),AND(AP375="Moderado",AL375="Posible")),"Alto",IF(OR(AND(AP375="Moderado",AL375="Casi Seguro"),AND(AP375="Mayor",AL375="Posible"),AND(AP375="Mayor",AL375="Probable"),AND(AP375="Mayor",AL375="Casi Seguro")),"Extremo",IF(AP375="Catastrófico","Extremo"))))</f>
        <v>#DIV/0!</v>
      </c>
      <c r="AR375" s="614"/>
      <c r="AS375" s="615" t="s">
        <v>452</v>
      </c>
    </row>
    <row r="376" spans="2:45" s="67" customFormat="1" ht="30.75" hidden="1" thickBot="1" x14ac:dyDescent="0.3">
      <c r="B376" s="473"/>
      <c r="C376" s="474"/>
      <c r="D376" s="594"/>
      <c r="E376" s="594"/>
      <c r="F376" s="628"/>
      <c r="G376" s="628"/>
      <c r="H376" s="628"/>
      <c r="I376" s="628"/>
      <c r="J376" s="628"/>
      <c r="K376" s="628"/>
      <c r="L376" s="628"/>
      <c r="M376" s="599"/>
      <c r="N376" s="600" t="b">
        <f t="shared" si="418"/>
        <v>0</v>
      </c>
      <c r="O376" s="601"/>
      <c r="P376" s="600" t="b">
        <f t="shared" si="419"/>
        <v>0</v>
      </c>
      <c r="Q376" s="601"/>
      <c r="R376" s="600" t="b">
        <f t="shared" si="420"/>
        <v>0</v>
      </c>
      <c r="S376" s="601"/>
      <c r="T376" s="600" t="b">
        <f t="shared" si="421"/>
        <v>0</v>
      </c>
      <c r="U376" s="601"/>
      <c r="V376" s="600" t="b">
        <f t="shared" si="422"/>
        <v>0</v>
      </c>
      <c r="W376" s="601"/>
      <c r="X376" s="600" t="b">
        <f t="shared" si="423"/>
        <v>0</v>
      </c>
      <c r="Y376" s="601"/>
      <c r="Z376" s="600" t="b">
        <f t="shared" si="424"/>
        <v>0</v>
      </c>
      <c r="AA376" s="602">
        <f t="shared" si="425"/>
        <v>0</v>
      </c>
      <c r="AB376" s="603" t="str">
        <f t="shared" si="426"/>
        <v>Débil</v>
      </c>
      <c r="AC376" s="604"/>
      <c r="AD376" s="605" t="str">
        <f t="shared" si="427"/>
        <v>Débil</v>
      </c>
      <c r="AE376" s="606" t="str">
        <f t="shared" si="428"/>
        <v>0</v>
      </c>
      <c r="AF376" s="620"/>
      <c r="AG376" s="621"/>
      <c r="AH376" s="622"/>
      <c r="AI376" s="610"/>
      <c r="AJ376" s="611"/>
      <c r="AK376" s="611"/>
      <c r="AL376" s="611"/>
      <c r="AM376" s="610"/>
      <c r="AN376" s="623"/>
      <c r="AO376" s="623"/>
      <c r="AP376" s="613"/>
      <c r="AQ376" s="614"/>
      <c r="AR376" s="614"/>
      <c r="AS376" s="615"/>
    </row>
    <row r="377" spans="2:45" s="67" customFormat="1" ht="30" hidden="1" x14ac:dyDescent="0.25">
      <c r="B377" s="473"/>
      <c r="C377" s="474"/>
      <c r="D377" s="594" t="str">
        <f>'3-IDENTIFICACIÓN DEL RIESGO'!G166</f>
        <v>Riesgo 4</v>
      </c>
      <c r="E377" s="594"/>
      <c r="F377" s="628"/>
      <c r="G377" s="628"/>
      <c r="H377" s="628"/>
      <c r="I377" s="628"/>
      <c r="J377" s="628"/>
      <c r="K377" s="628"/>
      <c r="L377" s="628"/>
      <c r="M377" s="599"/>
      <c r="N377" s="600" t="b">
        <f t="shared" si="418"/>
        <v>0</v>
      </c>
      <c r="O377" s="601"/>
      <c r="P377" s="600" t="b">
        <f t="shared" si="419"/>
        <v>0</v>
      </c>
      <c r="Q377" s="601"/>
      <c r="R377" s="600" t="b">
        <f t="shared" si="420"/>
        <v>0</v>
      </c>
      <c r="S377" s="601"/>
      <c r="T377" s="600" t="b">
        <f t="shared" si="421"/>
        <v>0</v>
      </c>
      <c r="U377" s="601"/>
      <c r="V377" s="600" t="b">
        <f t="shared" si="422"/>
        <v>0</v>
      </c>
      <c r="W377" s="601"/>
      <c r="X377" s="600" t="b">
        <f t="shared" si="423"/>
        <v>0</v>
      </c>
      <c r="Y377" s="601"/>
      <c r="Z377" s="600" t="b">
        <f t="shared" si="424"/>
        <v>0</v>
      </c>
      <c r="AA377" s="602">
        <f t="shared" si="425"/>
        <v>0</v>
      </c>
      <c r="AB377" s="603" t="str">
        <f t="shared" si="426"/>
        <v>Débil</v>
      </c>
      <c r="AC377" s="604"/>
      <c r="AD377" s="605" t="str">
        <f t="shared" si="427"/>
        <v>Débil</v>
      </c>
      <c r="AE377" s="606" t="str">
        <f t="shared" si="428"/>
        <v>0</v>
      </c>
      <c r="AF377" s="607"/>
      <c r="AG377" s="608" t="e">
        <f t="shared" ref="AG377" si="513">(AE377+AE378)/AF377</f>
        <v>#DIV/0!</v>
      </c>
      <c r="AH377" s="609" t="e">
        <f t="shared" ref="AH377" si="514">IF(AG377&lt;50,"Débil",IF(AG377&lt;=99,"Moderado",IF(AG377=100,"Fuerte",IF(AG377="","ERROR"))))</f>
        <v>#DIV/0!</v>
      </c>
      <c r="AI377" s="610"/>
      <c r="AJ377" s="611" t="e">
        <f t="shared" ref="AJ377" si="515">IF(AH377="Débil",0,IF(AND(AH377="Moderado",AI377="Directamente"),1,IF(AND(AH377="Moderado",AI377="No disminuye"),0,IF(AND(AH377="Fuerte",AI377="Directamente"),2,IF(AND(AH377="Fuerte",AI377="No disminuye"),0)))))</f>
        <v>#DIV/0!</v>
      </c>
      <c r="AK377" s="611" t="e">
        <f>('4-VALORACIÓN DEL RIESGO'!H88-AJ377)</f>
        <v>#DIV/0!</v>
      </c>
      <c r="AL377" s="611" t="e">
        <f t="shared" ref="AL377" si="516">IF(AK377=5,"Casi Seguro",IF(AK377=4,"Probable",IF(AK377=3,"Posible",IF(AK377=2,"Improbable",IF(AK377=1,"Rara Vez",IF(AK377=0,"Rara Vez",IF(AK377&lt;0,"Rara Vez")))))))</f>
        <v>#DIV/0!</v>
      </c>
      <c r="AM377" s="610"/>
      <c r="AN377" s="612" t="e">
        <f t="shared" ref="AN377" si="517">IF(AH377="Débil",0,IF(AND(AH377="Moderado",AM377="Directamente"),1,IF(AND(AH377="Moderado",AM377="Indirectamente"),0,IF(AND(AH377="Moderado",AM377="No disminuye"),0,IF(AND(AH377="Fuerte",AM377="Directamente"),2,IF(AND(AH377="Fuerte",AM377="Indirectamente"),1,IF(AND(AH377="Fuerte",AM377="No disminuye"),0)))))))</f>
        <v>#DIV/0!</v>
      </c>
      <c r="AO377" s="612" t="e">
        <f>('4-VALORACIÓN DEL RIESGO'!AD88-AN377)</f>
        <v>#DIV/0!</v>
      </c>
      <c r="AP377" s="613" t="e">
        <f t="shared" ref="AP377" si="518">IF(AO377=5,"Catastrófico",IF(AO377=4,"Mayor",IF(AO377=3,"Moderado",IF(AO377=2,"Moderado",IF(AO377=1,"Moderado")))))</f>
        <v>#DIV/0!</v>
      </c>
      <c r="AQ377" s="614" t="e">
        <f t="shared" ref="AQ377" si="519">IF(OR(AND(AP377="Moderado",AL377="Rara Vez"),AND(AP377="Moderado",AL377="Improbable")),"Moderado",IF(OR(AND(AP377="Mayor",AL377="Improbable"),AND(AP377="Mayor",AL377="Rara Vez"),AND(AP377="Moderado",AL377="Probable"),AND(AP377="Moderado",AL377="Posible")),"Alto",IF(OR(AND(AP377="Moderado",AL377="Casi Seguro"),AND(AP377="Mayor",AL377="Posible"),AND(AP377="Mayor",AL377="Probable"),AND(AP377="Mayor",AL377="Casi Seguro")),"Extremo",IF(AP377="Catastrófico","Extremo"))))</f>
        <v>#DIV/0!</v>
      </c>
      <c r="AR377" s="614"/>
      <c r="AS377" s="615" t="s">
        <v>452</v>
      </c>
    </row>
    <row r="378" spans="2:45" s="67" customFormat="1" ht="30.75" hidden="1" thickBot="1" x14ac:dyDescent="0.3">
      <c r="B378" s="473"/>
      <c r="C378" s="474"/>
      <c r="D378" s="594"/>
      <c r="E378" s="594"/>
      <c r="F378" s="628"/>
      <c r="G378" s="628"/>
      <c r="H378" s="628"/>
      <c r="I378" s="628"/>
      <c r="J378" s="628"/>
      <c r="K378" s="628"/>
      <c r="L378" s="628"/>
      <c r="M378" s="599"/>
      <c r="N378" s="600" t="b">
        <f t="shared" si="418"/>
        <v>0</v>
      </c>
      <c r="O378" s="601"/>
      <c r="P378" s="600" t="b">
        <f t="shared" si="419"/>
        <v>0</v>
      </c>
      <c r="Q378" s="601"/>
      <c r="R378" s="600" t="b">
        <f t="shared" si="420"/>
        <v>0</v>
      </c>
      <c r="S378" s="601"/>
      <c r="T378" s="600" t="b">
        <f t="shared" si="421"/>
        <v>0</v>
      </c>
      <c r="U378" s="601"/>
      <c r="V378" s="600" t="b">
        <f t="shared" si="422"/>
        <v>0</v>
      </c>
      <c r="W378" s="601"/>
      <c r="X378" s="600" t="b">
        <f t="shared" si="423"/>
        <v>0</v>
      </c>
      <c r="Y378" s="601"/>
      <c r="Z378" s="600" t="b">
        <f t="shared" si="424"/>
        <v>0</v>
      </c>
      <c r="AA378" s="602">
        <f t="shared" si="425"/>
        <v>0</v>
      </c>
      <c r="AB378" s="603" t="str">
        <f t="shared" si="426"/>
        <v>Débil</v>
      </c>
      <c r="AC378" s="604"/>
      <c r="AD378" s="605" t="str">
        <f t="shared" si="427"/>
        <v>Débil</v>
      </c>
      <c r="AE378" s="606" t="str">
        <f t="shared" si="428"/>
        <v>0</v>
      </c>
      <c r="AF378" s="620"/>
      <c r="AG378" s="621"/>
      <c r="AH378" s="622"/>
      <c r="AI378" s="610"/>
      <c r="AJ378" s="611"/>
      <c r="AK378" s="611"/>
      <c r="AL378" s="611"/>
      <c r="AM378" s="610"/>
      <c r="AN378" s="623"/>
      <c r="AO378" s="623"/>
      <c r="AP378" s="613"/>
      <c r="AQ378" s="614"/>
      <c r="AR378" s="614"/>
      <c r="AS378" s="615"/>
    </row>
    <row r="379" spans="2:45" s="67" customFormat="1" ht="30" hidden="1" x14ac:dyDescent="0.25">
      <c r="B379" s="473"/>
      <c r="C379" s="474"/>
      <c r="D379" s="594" t="str">
        <f>'3-IDENTIFICACIÓN DEL RIESGO'!G168</f>
        <v>Riesgo 5</v>
      </c>
      <c r="E379" s="594"/>
      <c r="F379" s="628"/>
      <c r="G379" s="628"/>
      <c r="H379" s="628"/>
      <c r="I379" s="628"/>
      <c r="J379" s="628"/>
      <c r="K379" s="628"/>
      <c r="L379" s="628"/>
      <c r="M379" s="599"/>
      <c r="N379" s="600" t="b">
        <f t="shared" si="418"/>
        <v>0</v>
      </c>
      <c r="O379" s="601"/>
      <c r="P379" s="600" t="b">
        <f t="shared" si="419"/>
        <v>0</v>
      </c>
      <c r="Q379" s="601"/>
      <c r="R379" s="600" t="b">
        <f t="shared" si="420"/>
        <v>0</v>
      </c>
      <c r="S379" s="601"/>
      <c r="T379" s="600" t="b">
        <f t="shared" si="421"/>
        <v>0</v>
      </c>
      <c r="U379" s="601"/>
      <c r="V379" s="600" t="b">
        <f t="shared" si="422"/>
        <v>0</v>
      </c>
      <c r="W379" s="601"/>
      <c r="X379" s="600" t="b">
        <f t="shared" si="423"/>
        <v>0</v>
      </c>
      <c r="Y379" s="601"/>
      <c r="Z379" s="600" t="b">
        <f t="shared" si="424"/>
        <v>0</v>
      </c>
      <c r="AA379" s="602">
        <f t="shared" si="425"/>
        <v>0</v>
      </c>
      <c r="AB379" s="603" t="str">
        <f t="shared" si="426"/>
        <v>Débil</v>
      </c>
      <c r="AC379" s="604"/>
      <c r="AD379" s="605" t="str">
        <f t="shared" si="427"/>
        <v>Débil</v>
      </c>
      <c r="AE379" s="606" t="str">
        <f t="shared" si="428"/>
        <v>0</v>
      </c>
      <c r="AF379" s="607"/>
      <c r="AG379" s="608" t="e">
        <f t="shared" ref="AG379" si="520">(AE379+AE380)/AF379</f>
        <v>#DIV/0!</v>
      </c>
      <c r="AH379" s="609" t="e">
        <f t="shared" ref="AH379" si="521">IF(AG379&lt;50,"Débil",IF(AG379&lt;=99,"Moderado",IF(AG379=100,"Fuerte",IF(AG379="","ERROR"))))</f>
        <v>#DIV/0!</v>
      </c>
      <c r="AI379" s="610"/>
      <c r="AJ379" s="611" t="e">
        <f t="shared" ref="AJ379" si="522">IF(AH379="Débil",0,IF(AND(AH379="Moderado",AI379="Directamente"),1,IF(AND(AH379="Moderado",AI379="No disminuye"),0,IF(AND(AH379="Fuerte",AI379="Directamente"),2,IF(AND(AH379="Fuerte",AI379="No disminuye"),0)))))</f>
        <v>#DIV/0!</v>
      </c>
      <c r="AK379" s="611" t="e">
        <f>('4-VALORACIÓN DEL RIESGO'!H89-AJ379)</f>
        <v>#DIV/0!</v>
      </c>
      <c r="AL379" s="611" t="e">
        <f t="shared" ref="AL379" si="523">IF(AK379=5,"Casi Seguro",IF(AK379=4,"Probable",IF(AK379=3,"Posible",IF(AK379=2,"Improbable",IF(AK379=1,"Rara Vez",IF(AK379=0,"Rara Vez",IF(AK379&lt;0,"Rara Vez")))))))</f>
        <v>#DIV/0!</v>
      </c>
      <c r="AM379" s="610"/>
      <c r="AN379" s="612" t="e">
        <f t="shared" ref="AN379" si="524">IF(AH379="Débil",0,IF(AND(AH379="Moderado",AM379="Directamente"),1,IF(AND(AH379="Moderado",AM379="Indirectamente"),0,IF(AND(AH379="Moderado",AM379="No disminuye"),0,IF(AND(AH379="Fuerte",AM379="Directamente"),2,IF(AND(AH379="Fuerte",AM379="Indirectamente"),1,IF(AND(AH379="Fuerte",AM379="No disminuye"),0)))))))</f>
        <v>#DIV/0!</v>
      </c>
      <c r="AO379" s="612" t="e">
        <f>('4-VALORACIÓN DEL RIESGO'!AD89-AN379)</f>
        <v>#DIV/0!</v>
      </c>
      <c r="AP379" s="613" t="e">
        <f t="shared" ref="AP379" si="525">IF(AO379=5,"Catastrófico",IF(AO379=4,"Mayor",IF(AO379=3,"Moderado",IF(AO379=2,"Moderado",IF(AO379=1,"Moderado")))))</f>
        <v>#DIV/0!</v>
      </c>
      <c r="AQ379" s="614" t="e">
        <f t="shared" ref="AQ379" si="526">IF(OR(AND(AP379="Moderado",AL379="Rara Vez"),AND(AP379="Moderado",AL379="Improbable")),"Moderado",IF(OR(AND(AP379="Mayor",AL379="Improbable"),AND(AP379="Mayor",AL379="Rara Vez"),AND(AP379="Moderado",AL379="Probable"),AND(AP379="Moderado",AL379="Posible")),"Alto",IF(OR(AND(AP379="Moderado",AL379="Casi Seguro"),AND(AP379="Mayor",AL379="Posible"),AND(AP379="Mayor",AL379="Probable"),AND(AP379="Mayor",AL379="Casi Seguro")),"Extremo",IF(AP379="Catastrófico","Extremo"))))</f>
        <v>#DIV/0!</v>
      </c>
      <c r="AR379" s="614"/>
      <c r="AS379" s="615" t="s">
        <v>452</v>
      </c>
    </row>
    <row r="380" spans="2:45" s="67" customFormat="1" ht="30.75" hidden="1" thickBot="1" x14ac:dyDescent="0.3">
      <c r="B380" s="473"/>
      <c r="C380" s="474"/>
      <c r="D380" s="594"/>
      <c r="E380" s="594"/>
      <c r="F380" s="628"/>
      <c r="G380" s="628"/>
      <c r="H380" s="628"/>
      <c r="I380" s="628"/>
      <c r="J380" s="628"/>
      <c r="K380" s="628"/>
      <c r="L380" s="628"/>
      <c r="M380" s="599"/>
      <c r="N380" s="600" t="b">
        <f t="shared" si="418"/>
        <v>0</v>
      </c>
      <c r="O380" s="601"/>
      <c r="P380" s="600" t="b">
        <f t="shared" si="419"/>
        <v>0</v>
      </c>
      <c r="Q380" s="601"/>
      <c r="R380" s="600" t="b">
        <f>IF(Q380="Oportuna",15,IF(Q380="Inoportuna",0))</f>
        <v>0</v>
      </c>
      <c r="S380" s="601"/>
      <c r="T380" s="600" t="b">
        <f t="shared" si="421"/>
        <v>0</v>
      </c>
      <c r="U380" s="601"/>
      <c r="V380" s="600" t="b">
        <f t="shared" si="422"/>
        <v>0</v>
      </c>
      <c r="W380" s="601"/>
      <c r="X380" s="600" t="b">
        <f t="shared" si="423"/>
        <v>0</v>
      </c>
      <c r="Y380" s="601"/>
      <c r="Z380" s="600" t="b">
        <f t="shared" si="424"/>
        <v>0</v>
      </c>
      <c r="AA380" s="602">
        <f t="shared" si="425"/>
        <v>0</v>
      </c>
      <c r="AB380" s="603" t="str">
        <f t="shared" si="426"/>
        <v>Débil</v>
      </c>
      <c r="AC380" s="604"/>
      <c r="AD380" s="605" t="str">
        <f t="shared" si="427"/>
        <v>Débil</v>
      </c>
      <c r="AE380" s="606" t="str">
        <f t="shared" si="428"/>
        <v>0</v>
      </c>
      <c r="AF380" s="620"/>
      <c r="AG380" s="621"/>
      <c r="AH380" s="622"/>
      <c r="AI380" s="610"/>
      <c r="AJ380" s="611"/>
      <c r="AK380" s="611"/>
      <c r="AL380" s="611"/>
      <c r="AM380" s="610"/>
      <c r="AN380" s="623"/>
      <c r="AO380" s="623"/>
      <c r="AP380" s="613"/>
      <c r="AQ380" s="614"/>
      <c r="AR380" s="614"/>
      <c r="AS380" s="615"/>
    </row>
    <row r="381" spans="2:45" s="67" customFormat="1" ht="30" hidden="1" x14ac:dyDescent="0.25">
      <c r="B381" s="473" t="str">
        <f>'3-IDENTIFICACIÓN DEL RIESGO'!B170</f>
        <v>Seguimiento, Evaluación y Mejora</v>
      </c>
      <c r="C381" s="474" t="str">
        <f>'3-IDENTIFICACIÓN DEL RIESGO'!E170</f>
        <v xml:space="preserve">1. Oficina de Control Interno.
2. Oficina de Planeación.
3. Oficina del Inspector de Gestión de Tierras.
4. Secretaría General
</v>
      </c>
      <c r="D381" s="594" t="str">
        <f>'3-IDENTIFICACIÓN DEL RIESGO'!G170</f>
        <v>Riesgo 1</v>
      </c>
      <c r="E381" s="594"/>
      <c r="F381" s="628"/>
      <c r="G381" s="628"/>
      <c r="H381" s="628"/>
      <c r="I381" s="628"/>
      <c r="J381" s="628"/>
      <c r="K381" s="628"/>
      <c r="L381" s="628"/>
      <c r="M381" s="599"/>
      <c r="N381" s="600" t="b">
        <f t="shared" ref="N381:N390" si="527">IF(M381="Asignado",15,IF(M381="NO asignado",0))</f>
        <v>0</v>
      </c>
      <c r="O381" s="601"/>
      <c r="P381" s="600" t="b">
        <f t="shared" ref="P381:P390" si="528">IF(O381="Adecuado",15,IF(O381="Inadecuado",0))</f>
        <v>0</v>
      </c>
      <c r="Q381" s="601"/>
      <c r="R381" s="600" t="b">
        <f t="shared" ref="R381:R389" si="529">IF(Q381="Oportuna",15,IF(Q381="Inoportuna",0))</f>
        <v>0</v>
      </c>
      <c r="S381" s="601"/>
      <c r="T381" s="600" t="b">
        <f t="shared" ref="T381:T390" si="530">IF(S381="Prevenir",15,IF(S381="Detectar",10,IF(S381="No es un control",0)))</f>
        <v>0</v>
      </c>
      <c r="U381" s="601"/>
      <c r="V381" s="600" t="b">
        <f t="shared" ref="V381:V390" si="531">IF(U381="Confiable",15,IF(U381="No confiable",0))</f>
        <v>0</v>
      </c>
      <c r="W381" s="601"/>
      <c r="X381" s="600" t="b">
        <f t="shared" ref="X381:X390" si="532">IF(W381="Se investigan oportunamente",15,IF(W381="No se investigan oportunamente",0))</f>
        <v>0</v>
      </c>
      <c r="Y381" s="601"/>
      <c r="Z381" s="600" t="b">
        <f t="shared" ref="Z381:Z390" si="533">IF(Y381="Completa",10,IF(Y381="Incompleta",5,IF(Y381="No existe",0)))</f>
        <v>0</v>
      </c>
      <c r="AA381" s="602">
        <f t="shared" ref="AA381:AA390" si="534">N381+P381+R381+T381+V381+X381+Z381</f>
        <v>0</v>
      </c>
      <c r="AB381" s="603" t="str">
        <f t="shared" ref="AB381:AB390" si="535">IF(AA381&lt;86,"Débil",(IF(AA381&lt;96,"Moderado","Fuerte")))</f>
        <v>Débil</v>
      </c>
      <c r="AC381" s="604"/>
      <c r="AD381" s="605" t="str">
        <f t="shared" ref="AD381:AD390" si="536">IF(OR(AND(AB381="Fuerte",AC381="Moderado"),AND(AB381="Moderado",AC381="Fuerte"),AND(AB381="Moderado",AC381="Moderado")),"Moderado",IF(OR(AND(AB381="Fuerte",AC381="Débil"),AND(AB381="Moderado",AC381="Débil"),AND(AB381="Débil")),"Débil",IF(AND(AB381="Fuerte",AC381="Fuerte"),"Fuerte")))</f>
        <v>Débil</v>
      </c>
      <c r="AE381" s="606" t="str">
        <f t="shared" ref="AE381:AE390" si="537">IF(AD381="Fuerte","100",IF(AD381="Moderado","50",IF(AD381="Débil","0")))</f>
        <v>0</v>
      </c>
      <c r="AF381" s="607"/>
      <c r="AG381" s="608" t="e">
        <f t="shared" ref="AG381" si="538">(AE381+AE382)/AF381</f>
        <v>#DIV/0!</v>
      </c>
      <c r="AH381" s="609" t="e">
        <f t="shared" ref="AH381" si="539">IF(AG381&lt;50,"Débil",IF(AG381&lt;=99,"Moderado",IF(AG381=100,"Fuerte",IF(AG381="","ERROR"))))</f>
        <v>#DIV/0!</v>
      </c>
      <c r="AI381" s="610"/>
      <c r="AJ381" s="611" t="e">
        <f t="shared" ref="AJ381" si="540">IF(AH381="Débil",0,IF(AND(AH381="Moderado",AI381="Directamente"),1,IF(AND(AH381="Moderado",AI381="No disminuye"),0,IF(AND(AH381="Fuerte",AI381="Directamente"),2,IF(AND(AH381="Fuerte",AI381="No disminuye"),0)))))</f>
        <v>#DIV/0!</v>
      </c>
      <c r="AK381" s="611" t="e">
        <f>('4-VALORACIÓN DEL RIESGO'!H90-AJ381)</f>
        <v>#DIV/0!</v>
      </c>
      <c r="AL381" s="611" t="e">
        <f t="shared" ref="AL381" si="541">IF(AK381=5,"Casi Seguro",IF(AK381=4,"Probable",IF(AK381=3,"Posible",IF(AK381=2,"Improbable",IF(AK381=1,"Rara Vez",IF(AK381=0,"Rara Vez",IF(AK381&lt;0,"Rara Vez")))))))</f>
        <v>#DIV/0!</v>
      </c>
      <c r="AM381" s="610"/>
      <c r="AN381" s="612" t="e">
        <f t="shared" ref="AN381" si="542">IF(AH381="Débil",0,IF(AND(AH381="Moderado",AM381="Directamente"),1,IF(AND(AH381="Moderado",AM381="Indirectamente"),0,IF(AND(AH381="Moderado",AM381="No disminuye"),0,IF(AND(AH381="Fuerte",AM381="Directamente"),2,IF(AND(AH381="Fuerte",AM381="Indirectamente"),1,IF(AND(AH381="Fuerte",AM381="No disminuye"),0)))))))</f>
        <v>#DIV/0!</v>
      </c>
      <c r="AO381" s="612" t="e">
        <f>('4-VALORACIÓN DEL RIESGO'!AD90-AN381)</f>
        <v>#DIV/0!</v>
      </c>
      <c r="AP381" s="613" t="e">
        <f t="shared" ref="AP381" si="543">IF(AO381=5,"Catastrófico",IF(AO381=4,"Mayor",IF(AO381=3,"Moderado",IF(AO381=2,"Moderado",IF(AO381=1,"Moderado")))))</f>
        <v>#DIV/0!</v>
      </c>
      <c r="AQ381" s="614" t="e">
        <f t="shared" ref="AQ381" si="544">IF(OR(AND(AP381="Moderado",AL381="Rara Vez"),AND(AP381="Moderado",AL381="Improbable")),"Moderado",IF(OR(AND(AP381="Mayor",AL381="Improbable"),AND(AP381="Mayor",AL381="Rara Vez"),AND(AP381="Moderado",AL381="Probable"),AND(AP381="Moderado",AL381="Posible")),"Alto",IF(OR(AND(AP381="Moderado",AL381="Casi Seguro"),AND(AP381="Mayor",AL381="Posible"),AND(AP381="Mayor",AL381="Probable"),AND(AP381="Mayor",AL381="Casi Seguro")),"Extremo",IF(AP381="Catastrófico","Extremo"))))</f>
        <v>#DIV/0!</v>
      </c>
      <c r="AR381" s="614"/>
      <c r="AS381" s="615" t="s">
        <v>452</v>
      </c>
    </row>
    <row r="382" spans="2:45" s="67" customFormat="1" ht="30.75" hidden="1" thickBot="1" x14ac:dyDescent="0.3">
      <c r="B382" s="473"/>
      <c r="C382" s="474"/>
      <c r="D382" s="594"/>
      <c r="E382" s="594"/>
      <c r="F382" s="628"/>
      <c r="G382" s="628"/>
      <c r="H382" s="628"/>
      <c r="I382" s="628"/>
      <c r="J382" s="628"/>
      <c r="K382" s="628"/>
      <c r="L382" s="628"/>
      <c r="M382" s="599"/>
      <c r="N382" s="600" t="b">
        <f t="shared" si="527"/>
        <v>0</v>
      </c>
      <c r="O382" s="601"/>
      <c r="P382" s="600" t="b">
        <f t="shared" si="528"/>
        <v>0</v>
      </c>
      <c r="Q382" s="601"/>
      <c r="R382" s="600" t="b">
        <f t="shared" si="529"/>
        <v>0</v>
      </c>
      <c r="S382" s="601"/>
      <c r="T382" s="600" t="b">
        <f t="shared" si="530"/>
        <v>0</v>
      </c>
      <c r="U382" s="601"/>
      <c r="V382" s="600" t="b">
        <f t="shared" si="531"/>
        <v>0</v>
      </c>
      <c r="W382" s="601"/>
      <c r="X382" s="600" t="b">
        <f t="shared" si="532"/>
        <v>0</v>
      </c>
      <c r="Y382" s="601"/>
      <c r="Z382" s="600" t="b">
        <f t="shared" si="533"/>
        <v>0</v>
      </c>
      <c r="AA382" s="602">
        <f t="shared" si="534"/>
        <v>0</v>
      </c>
      <c r="AB382" s="603" t="str">
        <f t="shared" si="535"/>
        <v>Débil</v>
      </c>
      <c r="AC382" s="604"/>
      <c r="AD382" s="605" t="str">
        <f t="shared" si="536"/>
        <v>Débil</v>
      </c>
      <c r="AE382" s="606" t="str">
        <f t="shared" si="537"/>
        <v>0</v>
      </c>
      <c r="AF382" s="620"/>
      <c r="AG382" s="621"/>
      <c r="AH382" s="622"/>
      <c r="AI382" s="610"/>
      <c r="AJ382" s="611"/>
      <c r="AK382" s="611"/>
      <c r="AL382" s="611"/>
      <c r="AM382" s="610"/>
      <c r="AN382" s="623"/>
      <c r="AO382" s="623"/>
      <c r="AP382" s="613"/>
      <c r="AQ382" s="614"/>
      <c r="AR382" s="614"/>
      <c r="AS382" s="615"/>
    </row>
    <row r="383" spans="2:45" s="67" customFormat="1" ht="30" hidden="1" x14ac:dyDescent="0.25">
      <c r="B383" s="473"/>
      <c r="C383" s="474"/>
      <c r="D383" s="594" t="str">
        <f>'3-IDENTIFICACIÓN DEL RIESGO'!G172</f>
        <v>Riesgo 2</v>
      </c>
      <c r="E383" s="594"/>
      <c r="F383" s="628"/>
      <c r="G383" s="628"/>
      <c r="H383" s="628"/>
      <c r="I383" s="628"/>
      <c r="J383" s="628"/>
      <c r="K383" s="628"/>
      <c r="L383" s="628"/>
      <c r="M383" s="599"/>
      <c r="N383" s="600" t="b">
        <f t="shared" si="527"/>
        <v>0</v>
      </c>
      <c r="O383" s="601"/>
      <c r="P383" s="600" t="b">
        <f t="shared" si="528"/>
        <v>0</v>
      </c>
      <c r="Q383" s="601"/>
      <c r="R383" s="600" t="b">
        <f t="shared" si="529"/>
        <v>0</v>
      </c>
      <c r="S383" s="601"/>
      <c r="T383" s="600" t="b">
        <f t="shared" si="530"/>
        <v>0</v>
      </c>
      <c r="U383" s="601"/>
      <c r="V383" s="600" t="b">
        <f t="shared" si="531"/>
        <v>0</v>
      </c>
      <c r="W383" s="601"/>
      <c r="X383" s="600" t="b">
        <f t="shared" si="532"/>
        <v>0</v>
      </c>
      <c r="Y383" s="601"/>
      <c r="Z383" s="600" t="b">
        <f t="shared" si="533"/>
        <v>0</v>
      </c>
      <c r="AA383" s="602">
        <f t="shared" si="534"/>
        <v>0</v>
      </c>
      <c r="AB383" s="603" t="str">
        <f t="shared" si="535"/>
        <v>Débil</v>
      </c>
      <c r="AC383" s="604"/>
      <c r="AD383" s="605" t="str">
        <f t="shared" si="536"/>
        <v>Débil</v>
      </c>
      <c r="AE383" s="606" t="str">
        <f t="shared" si="537"/>
        <v>0</v>
      </c>
      <c r="AF383" s="607"/>
      <c r="AG383" s="608" t="e">
        <f t="shared" ref="AG383" si="545">(AE383+AE384)/AF383</f>
        <v>#DIV/0!</v>
      </c>
      <c r="AH383" s="609" t="e">
        <f t="shared" ref="AH383" si="546">IF(AG383&lt;50,"Débil",IF(AG383&lt;=99,"Moderado",IF(AG383=100,"Fuerte",IF(AG383="","ERROR"))))</f>
        <v>#DIV/0!</v>
      </c>
      <c r="AI383" s="610"/>
      <c r="AJ383" s="611" t="e">
        <f t="shared" ref="AJ383" si="547">IF(AH383="Débil",0,IF(AND(AH383="Moderado",AI383="Directamente"),1,IF(AND(AH383="Moderado",AI383="No disminuye"),0,IF(AND(AH383="Fuerte",AI383="Directamente"),2,IF(AND(AH383="Fuerte",AI383="No disminuye"),0)))))</f>
        <v>#DIV/0!</v>
      </c>
      <c r="AK383" s="611" t="e">
        <f>('4-VALORACIÓN DEL RIESGO'!H91-AJ383)</f>
        <v>#DIV/0!</v>
      </c>
      <c r="AL383" s="611" t="e">
        <f t="shared" ref="AL383" si="548">IF(AK383=5,"Casi Seguro",IF(AK383=4,"Probable",IF(AK383=3,"Posible",IF(AK383=2,"Improbable",IF(AK383=1,"Rara Vez",IF(AK383=0,"Rara Vez",IF(AK383&lt;0,"Rara Vez")))))))</f>
        <v>#DIV/0!</v>
      </c>
      <c r="AM383" s="610"/>
      <c r="AN383" s="612" t="e">
        <f t="shared" ref="AN383" si="549">IF(AH383="Débil",0,IF(AND(AH383="Moderado",AM383="Directamente"),1,IF(AND(AH383="Moderado",AM383="Indirectamente"),0,IF(AND(AH383="Moderado",AM383="No disminuye"),0,IF(AND(AH383="Fuerte",AM383="Directamente"),2,IF(AND(AH383="Fuerte",AM383="Indirectamente"),1,IF(AND(AH383="Fuerte",AM383="No disminuye"),0)))))))</f>
        <v>#DIV/0!</v>
      </c>
      <c r="AO383" s="612" t="e">
        <f>('4-VALORACIÓN DEL RIESGO'!AD91-AN383)</f>
        <v>#DIV/0!</v>
      </c>
      <c r="AP383" s="613" t="e">
        <f>IF(AO383=5,"Catastrófico",IF(AO383=4,"Mayor",IF(AO383=3,"Moderado",IF(AO383=2,"Moderado",IF(AO383=1,"Moderado")))))</f>
        <v>#DIV/0!</v>
      </c>
      <c r="AQ383" s="614" t="e">
        <f t="shared" ref="AQ383" si="550">IF(OR(AND(AP383="Moderado",AL383="Rara Vez"),AND(AP383="Moderado",AL383="Improbable")),"Moderado",IF(OR(AND(AP383="Mayor",AL383="Improbable"),AND(AP383="Mayor",AL383="Rara Vez"),AND(AP383="Moderado",AL383="Probable"),AND(AP383="Moderado",AL383="Posible")),"Alto",IF(OR(AND(AP383="Moderado",AL383="Casi Seguro"),AND(AP383="Mayor",AL383="Posible"),AND(AP383="Mayor",AL383="Probable"),AND(AP383="Mayor",AL383="Casi Seguro")),"Extremo",IF(AP383="Catastrófico","Extremo"))))</f>
        <v>#DIV/0!</v>
      </c>
      <c r="AR383" s="614"/>
      <c r="AS383" s="615" t="s">
        <v>452</v>
      </c>
    </row>
    <row r="384" spans="2:45" s="67" customFormat="1" ht="30.75" hidden="1" thickBot="1" x14ac:dyDescent="0.3">
      <c r="B384" s="473"/>
      <c r="C384" s="474"/>
      <c r="D384" s="594"/>
      <c r="E384" s="594"/>
      <c r="F384" s="628"/>
      <c r="G384" s="628"/>
      <c r="H384" s="628"/>
      <c r="I384" s="628"/>
      <c r="J384" s="628"/>
      <c r="K384" s="628"/>
      <c r="L384" s="628"/>
      <c r="M384" s="599"/>
      <c r="N384" s="600" t="b">
        <f t="shared" si="527"/>
        <v>0</v>
      </c>
      <c r="O384" s="601"/>
      <c r="P384" s="600" t="b">
        <f t="shared" si="528"/>
        <v>0</v>
      </c>
      <c r="Q384" s="601"/>
      <c r="R384" s="600" t="b">
        <f t="shared" si="529"/>
        <v>0</v>
      </c>
      <c r="S384" s="601"/>
      <c r="T384" s="600" t="b">
        <f t="shared" si="530"/>
        <v>0</v>
      </c>
      <c r="U384" s="601"/>
      <c r="V384" s="600" t="b">
        <f t="shared" si="531"/>
        <v>0</v>
      </c>
      <c r="W384" s="601"/>
      <c r="X384" s="600" t="b">
        <f t="shared" si="532"/>
        <v>0</v>
      </c>
      <c r="Y384" s="601"/>
      <c r="Z384" s="600" t="b">
        <f t="shared" si="533"/>
        <v>0</v>
      </c>
      <c r="AA384" s="602">
        <f t="shared" si="534"/>
        <v>0</v>
      </c>
      <c r="AB384" s="603" t="str">
        <f t="shared" si="535"/>
        <v>Débil</v>
      </c>
      <c r="AC384" s="604"/>
      <c r="AD384" s="605" t="str">
        <f t="shared" si="536"/>
        <v>Débil</v>
      </c>
      <c r="AE384" s="606" t="str">
        <f t="shared" si="537"/>
        <v>0</v>
      </c>
      <c r="AF384" s="620"/>
      <c r="AG384" s="621"/>
      <c r="AH384" s="622"/>
      <c r="AI384" s="610"/>
      <c r="AJ384" s="611"/>
      <c r="AK384" s="611"/>
      <c r="AL384" s="611"/>
      <c r="AM384" s="610"/>
      <c r="AN384" s="623"/>
      <c r="AO384" s="623"/>
      <c r="AP384" s="613"/>
      <c r="AQ384" s="614"/>
      <c r="AR384" s="614"/>
      <c r="AS384" s="615"/>
    </row>
    <row r="385" spans="2:45" s="67" customFormat="1" ht="30" hidden="1" x14ac:dyDescent="0.25">
      <c r="B385" s="473"/>
      <c r="C385" s="474"/>
      <c r="D385" s="594" t="str">
        <f>'3-IDENTIFICACIÓN DEL RIESGO'!G174</f>
        <v>Riesgo 3</v>
      </c>
      <c r="E385" s="594"/>
      <c r="F385" s="628"/>
      <c r="G385" s="628"/>
      <c r="H385" s="628"/>
      <c r="I385" s="628"/>
      <c r="J385" s="628"/>
      <c r="K385" s="628"/>
      <c r="L385" s="628"/>
      <c r="M385" s="599"/>
      <c r="N385" s="600" t="b">
        <f t="shared" si="527"/>
        <v>0</v>
      </c>
      <c r="O385" s="601"/>
      <c r="P385" s="600" t="b">
        <f t="shared" si="528"/>
        <v>0</v>
      </c>
      <c r="Q385" s="601"/>
      <c r="R385" s="600" t="b">
        <f t="shared" si="529"/>
        <v>0</v>
      </c>
      <c r="S385" s="601"/>
      <c r="T385" s="600" t="b">
        <f t="shared" si="530"/>
        <v>0</v>
      </c>
      <c r="U385" s="601"/>
      <c r="V385" s="600" t="b">
        <f t="shared" si="531"/>
        <v>0</v>
      </c>
      <c r="W385" s="601"/>
      <c r="X385" s="600" t="b">
        <f t="shared" si="532"/>
        <v>0</v>
      </c>
      <c r="Y385" s="601"/>
      <c r="Z385" s="600" t="b">
        <f t="shared" si="533"/>
        <v>0</v>
      </c>
      <c r="AA385" s="602">
        <f t="shared" si="534"/>
        <v>0</v>
      </c>
      <c r="AB385" s="603" t="str">
        <f t="shared" si="535"/>
        <v>Débil</v>
      </c>
      <c r="AC385" s="604"/>
      <c r="AD385" s="605" t="str">
        <f t="shared" si="536"/>
        <v>Débil</v>
      </c>
      <c r="AE385" s="606" t="str">
        <f t="shared" si="537"/>
        <v>0</v>
      </c>
      <c r="AF385" s="607"/>
      <c r="AG385" s="608" t="e">
        <f t="shared" ref="AG385" si="551">(AE385+AE386)/AF385</f>
        <v>#DIV/0!</v>
      </c>
      <c r="AH385" s="609" t="e">
        <f t="shared" ref="AH385" si="552">IF(AG385&lt;50,"Débil",IF(AG385&lt;=99,"Moderado",IF(AG385=100,"Fuerte",IF(AG385="","ERROR"))))</f>
        <v>#DIV/0!</v>
      </c>
      <c r="AI385" s="610"/>
      <c r="AJ385" s="611" t="e">
        <f t="shared" ref="AJ385" si="553">IF(AH385="Débil",0,IF(AND(AH385="Moderado",AI385="Directamente"),1,IF(AND(AH385="Moderado",AI385="No disminuye"),0,IF(AND(AH385="Fuerte",AI385="Directamente"),2,IF(AND(AH385="Fuerte",AI385="No disminuye"),0)))))</f>
        <v>#DIV/0!</v>
      </c>
      <c r="AK385" s="611" t="e">
        <f>('4-VALORACIÓN DEL RIESGO'!H92-AJ385)</f>
        <v>#DIV/0!</v>
      </c>
      <c r="AL385" s="611" t="e">
        <f t="shared" ref="AL385" si="554">IF(AK385=5,"Casi Seguro",IF(AK385=4,"Probable",IF(AK385=3,"Posible",IF(AK385=2,"Improbable",IF(AK385=1,"Rara Vez",IF(AK385=0,"Rara Vez",IF(AK385&lt;0,"Rara Vez")))))))</f>
        <v>#DIV/0!</v>
      </c>
      <c r="AM385" s="610"/>
      <c r="AN385" s="612" t="e">
        <f t="shared" ref="AN385" si="555">IF(AH385="Débil",0,IF(AND(AH385="Moderado",AM385="Directamente"),1,IF(AND(AH385="Moderado",AM385="Indirectamente"),0,IF(AND(AH385="Moderado",AM385="No disminuye"),0,IF(AND(AH385="Fuerte",AM385="Directamente"),2,IF(AND(AH385="Fuerte",AM385="Indirectamente"),1,IF(AND(AH385="Fuerte",AM385="No disminuye"),0)))))))</f>
        <v>#DIV/0!</v>
      </c>
      <c r="AO385" s="612" t="e">
        <f>('4-VALORACIÓN DEL RIESGO'!AD92-AN385)</f>
        <v>#DIV/0!</v>
      </c>
      <c r="AP385" s="613" t="e">
        <f t="shared" ref="AP385" si="556">IF(AO385=5,"Catastrófico",IF(AO385=4,"Mayor",IF(AO385=3,"Moderado",IF(AO385=2,"Moderado",IF(AO385=1,"Moderado")))))</f>
        <v>#DIV/0!</v>
      </c>
      <c r="AQ385" s="614" t="e">
        <f t="shared" ref="AQ385" si="557">IF(OR(AND(AP385="Moderado",AL385="Rara Vez"),AND(AP385="Moderado",AL385="Improbable")),"Moderado",IF(OR(AND(AP385="Mayor",AL385="Improbable"),AND(AP385="Mayor",AL385="Rara Vez"),AND(AP385="Moderado",AL385="Probable"),AND(AP385="Moderado",AL385="Posible")),"Alto",IF(OR(AND(AP385="Moderado",AL385="Casi Seguro"),AND(AP385="Mayor",AL385="Posible"),AND(AP385="Mayor",AL385="Probable"),AND(AP385="Mayor",AL385="Casi Seguro")),"Extremo",IF(AP385="Catastrófico","Extremo"))))</f>
        <v>#DIV/0!</v>
      </c>
      <c r="AR385" s="614"/>
      <c r="AS385" s="615" t="s">
        <v>452</v>
      </c>
    </row>
    <row r="386" spans="2:45" s="67" customFormat="1" ht="30.75" hidden="1" thickBot="1" x14ac:dyDescent="0.3">
      <c r="B386" s="473"/>
      <c r="C386" s="474"/>
      <c r="D386" s="594"/>
      <c r="E386" s="594"/>
      <c r="F386" s="628"/>
      <c r="G386" s="628"/>
      <c r="H386" s="628"/>
      <c r="I386" s="628"/>
      <c r="J386" s="628"/>
      <c r="K386" s="628"/>
      <c r="L386" s="628"/>
      <c r="M386" s="599"/>
      <c r="N386" s="600" t="b">
        <f t="shared" si="527"/>
        <v>0</v>
      </c>
      <c r="O386" s="601"/>
      <c r="P386" s="600" t="b">
        <f t="shared" si="528"/>
        <v>0</v>
      </c>
      <c r="Q386" s="601"/>
      <c r="R386" s="600" t="b">
        <f t="shared" si="529"/>
        <v>0</v>
      </c>
      <c r="S386" s="601"/>
      <c r="T386" s="600" t="b">
        <f t="shared" si="530"/>
        <v>0</v>
      </c>
      <c r="U386" s="601"/>
      <c r="V386" s="600" t="b">
        <f t="shared" si="531"/>
        <v>0</v>
      </c>
      <c r="W386" s="601"/>
      <c r="X386" s="600" t="b">
        <f t="shared" si="532"/>
        <v>0</v>
      </c>
      <c r="Y386" s="601"/>
      <c r="Z386" s="600" t="b">
        <f t="shared" si="533"/>
        <v>0</v>
      </c>
      <c r="AA386" s="602">
        <f t="shared" si="534"/>
        <v>0</v>
      </c>
      <c r="AB386" s="603" t="str">
        <f t="shared" si="535"/>
        <v>Débil</v>
      </c>
      <c r="AC386" s="604"/>
      <c r="AD386" s="605" t="str">
        <f t="shared" si="536"/>
        <v>Débil</v>
      </c>
      <c r="AE386" s="606" t="str">
        <f t="shared" si="537"/>
        <v>0</v>
      </c>
      <c r="AF386" s="620"/>
      <c r="AG386" s="621"/>
      <c r="AH386" s="622"/>
      <c r="AI386" s="610"/>
      <c r="AJ386" s="611"/>
      <c r="AK386" s="611"/>
      <c r="AL386" s="611"/>
      <c r="AM386" s="610"/>
      <c r="AN386" s="623"/>
      <c r="AO386" s="623"/>
      <c r="AP386" s="613"/>
      <c r="AQ386" s="614"/>
      <c r="AR386" s="614"/>
      <c r="AS386" s="615"/>
    </row>
    <row r="387" spans="2:45" s="67" customFormat="1" ht="30" hidden="1" x14ac:dyDescent="0.25">
      <c r="B387" s="473"/>
      <c r="C387" s="474"/>
      <c r="D387" s="594" t="str">
        <f>'3-IDENTIFICACIÓN DEL RIESGO'!G176</f>
        <v>Riesgo 4</v>
      </c>
      <c r="E387" s="594"/>
      <c r="F387" s="628"/>
      <c r="G387" s="628"/>
      <c r="H387" s="628"/>
      <c r="I387" s="628"/>
      <c r="J387" s="628"/>
      <c r="K387" s="628"/>
      <c r="L387" s="628"/>
      <c r="M387" s="599"/>
      <c r="N387" s="600" t="b">
        <f t="shared" si="527"/>
        <v>0</v>
      </c>
      <c r="O387" s="601"/>
      <c r="P387" s="600" t="b">
        <f t="shared" si="528"/>
        <v>0</v>
      </c>
      <c r="Q387" s="601"/>
      <c r="R387" s="600" t="b">
        <f t="shared" si="529"/>
        <v>0</v>
      </c>
      <c r="S387" s="601"/>
      <c r="T387" s="600" t="b">
        <f t="shared" si="530"/>
        <v>0</v>
      </c>
      <c r="U387" s="601"/>
      <c r="V387" s="600" t="b">
        <f t="shared" si="531"/>
        <v>0</v>
      </c>
      <c r="W387" s="601"/>
      <c r="X387" s="600" t="b">
        <f t="shared" si="532"/>
        <v>0</v>
      </c>
      <c r="Y387" s="601"/>
      <c r="Z387" s="600" t="b">
        <f t="shared" si="533"/>
        <v>0</v>
      </c>
      <c r="AA387" s="602">
        <f t="shared" si="534"/>
        <v>0</v>
      </c>
      <c r="AB387" s="603" t="str">
        <f t="shared" si="535"/>
        <v>Débil</v>
      </c>
      <c r="AC387" s="604"/>
      <c r="AD387" s="605" t="str">
        <f t="shared" si="536"/>
        <v>Débil</v>
      </c>
      <c r="AE387" s="606" t="str">
        <f t="shared" si="537"/>
        <v>0</v>
      </c>
      <c r="AF387" s="607"/>
      <c r="AG387" s="608" t="e">
        <f t="shared" ref="AG387" si="558">(AE387+AE388)/AF387</f>
        <v>#DIV/0!</v>
      </c>
      <c r="AH387" s="609" t="e">
        <f t="shared" ref="AH387" si="559">IF(AG387&lt;50,"Débil",IF(AG387&lt;=99,"Moderado",IF(AG387=100,"Fuerte",IF(AG387="","ERROR"))))</f>
        <v>#DIV/0!</v>
      </c>
      <c r="AI387" s="610"/>
      <c r="AJ387" s="611" t="e">
        <f t="shared" ref="AJ387" si="560">IF(AH387="Débil",0,IF(AND(AH387="Moderado",AI387="Directamente"),1,IF(AND(AH387="Moderado",AI387="No disminuye"),0,IF(AND(AH387="Fuerte",AI387="Directamente"),2,IF(AND(AH387="Fuerte",AI387="No disminuye"),0)))))</f>
        <v>#DIV/0!</v>
      </c>
      <c r="AK387" s="611" t="e">
        <f>('4-VALORACIÓN DEL RIESGO'!H93-AJ387)</f>
        <v>#DIV/0!</v>
      </c>
      <c r="AL387" s="611" t="e">
        <f t="shared" ref="AL387" si="561">IF(AK387=5,"Casi Seguro",IF(AK387=4,"Probable",IF(AK387=3,"Posible",IF(AK387=2,"Improbable",IF(AK387=1,"Rara Vez",IF(AK387=0,"Rara Vez",IF(AK387&lt;0,"Rara Vez")))))))</f>
        <v>#DIV/0!</v>
      </c>
      <c r="AM387" s="610"/>
      <c r="AN387" s="612" t="e">
        <f t="shared" ref="AN387" si="562">IF(AH387="Débil",0,IF(AND(AH387="Moderado",AM387="Directamente"),1,IF(AND(AH387="Moderado",AM387="Indirectamente"),0,IF(AND(AH387="Moderado",AM387="No disminuye"),0,IF(AND(AH387="Fuerte",AM387="Directamente"),2,IF(AND(AH387="Fuerte",AM387="Indirectamente"),1,IF(AND(AH387="Fuerte",AM387="No disminuye"),0)))))))</f>
        <v>#DIV/0!</v>
      </c>
      <c r="AO387" s="612" t="e">
        <f>('4-VALORACIÓN DEL RIESGO'!AD93-AN387)</f>
        <v>#DIV/0!</v>
      </c>
      <c r="AP387" s="613" t="e">
        <f t="shared" ref="AP387" si="563">IF(AO387=5,"Catastrófico",IF(AO387=4,"Mayor",IF(AO387=3,"Moderado",IF(AO387=2,"Moderado",IF(AO387=1,"Moderado")))))</f>
        <v>#DIV/0!</v>
      </c>
      <c r="AQ387" s="614" t="e">
        <f t="shared" ref="AQ387" si="564">IF(OR(AND(AP387="Moderado",AL387="Rara Vez"),AND(AP387="Moderado",AL387="Improbable")),"Moderado",IF(OR(AND(AP387="Mayor",AL387="Improbable"),AND(AP387="Mayor",AL387="Rara Vez"),AND(AP387="Moderado",AL387="Probable"),AND(AP387="Moderado",AL387="Posible")),"Alto",IF(OR(AND(AP387="Moderado",AL387="Casi Seguro"),AND(AP387="Mayor",AL387="Posible"),AND(AP387="Mayor",AL387="Probable"),AND(AP387="Mayor",AL387="Casi Seguro")),"Extremo",IF(AP387="Catastrófico","Extremo"))))</f>
        <v>#DIV/0!</v>
      </c>
      <c r="AR387" s="614"/>
      <c r="AS387" s="615" t="s">
        <v>452</v>
      </c>
    </row>
    <row r="388" spans="2:45" s="67" customFormat="1" ht="30.75" hidden="1" thickBot="1" x14ac:dyDescent="0.3">
      <c r="B388" s="473"/>
      <c r="C388" s="474"/>
      <c r="D388" s="594"/>
      <c r="E388" s="594"/>
      <c r="F388" s="628"/>
      <c r="G388" s="628"/>
      <c r="H388" s="628"/>
      <c r="I388" s="628"/>
      <c r="J388" s="628"/>
      <c r="K388" s="628"/>
      <c r="L388" s="628"/>
      <c r="M388" s="599"/>
      <c r="N388" s="600" t="b">
        <f t="shared" si="527"/>
        <v>0</v>
      </c>
      <c r="O388" s="601"/>
      <c r="P388" s="600" t="b">
        <f t="shared" si="528"/>
        <v>0</v>
      </c>
      <c r="Q388" s="601"/>
      <c r="R388" s="600" t="b">
        <f t="shared" si="529"/>
        <v>0</v>
      </c>
      <c r="S388" s="601"/>
      <c r="T388" s="600" t="b">
        <f t="shared" si="530"/>
        <v>0</v>
      </c>
      <c r="U388" s="601"/>
      <c r="V388" s="600" t="b">
        <f t="shared" si="531"/>
        <v>0</v>
      </c>
      <c r="W388" s="601"/>
      <c r="X388" s="600" t="b">
        <f t="shared" si="532"/>
        <v>0</v>
      </c>
      <c r="Y388" s="601"/>
      <c r="Z388" s="600" t="b">
        <f t="shared" si="533"/>
        <v>0</v>
      </c>
      <c r="AA388" s="602">
        <f t="shared" si="534"/>
        <v>0</v>
      </c>
      <c r="AB388" s="603" t="str">
        <f t="shared" si="535"/>
        <v>Débil</v>
      </c>
      <c r="AC388" s="604"/>
      <c r="AD388" s="605" t="str">
        <f t="shared" si="536"/>
        <v>Débil</v>
      </c>
      <c r="AE388" s="606" t="str">
        <f t="shared" si="537"/>
        <v>0</v>
      </c>
      <c r="AF388" s="620"/>
      <c r="AG388" s="621"/>
      <c r="AH388" s="622"/>
      <c r="AI388" s="610"/>
      <c r="AJ388" s="611"/>
      <c r="AK388" s="611"/>
      <c r="AL388" s="611"/>
      <c r="AM388" s="610"/>
      <c r="AN388" s="623"/>
      <c r="AO388" s="623"/>
      <c r="AP388" s="613"/>
      <c r="AQ388" s="614"/>
      <c r="AR388" s="614"/>
      <c r="AS388" s="615"/>
    </row>
    <row r="389" spans="2:45" s="67" customFormat="1" ht="30" hidden="1" x14ac:dyDescent="0.25">
      <c r="B389" s="473"/>
      <c r="C389" s="474"/>
      <c r="D389" s="594" t="str">
        <f>'3-IDENTIFICACIÓN DEL RIESGO'!G178</f>
        <v>Riesgo 5</v>
      </c>
      <c r="E389" s="594"/>
      <c r="F389" s="628"/>
      <c r="G389" s="628"/>
      <c r="H389" s="628"/>
      <c r="I389" s="628"/>
      <c r="J389" s="628"/>
      <c r="K389" s="628"/>
      <c r="L389" s="628"/>
      <c r="M389" s="599"/>
      <c r="N389" s="600" t="b">
        <f t="shared" si="527"/>
        <v>0</v>
      </c>
      <c r="O389" s="601"/>
      <c r="P389" s="600" t="b">
        <f t="shared" si="528"/>
        <v>0</v>
      </c>
      <c r="Q389" s="601"/>
      <c r="R389" s="600" t="b">
        <f t="shared" si="529"/>
        <v>0</v>
      </c>
      <c r="S389" s="601"/>
      <c r="T389" s="600" t="b">
        <f t="shared" si="530"/>
        <v>0</v>
      </c>
      <c r="U389" s="601"/>
      <c r="V389" s="600" t="b">
        <f t="shared" si="531"/>
        <v>0</v>
      </c>
      <c r="W389" s="601"/>
      <c r="X389" s="600" t="b">
        <f t="shared" si="532"/>
        <v>0</v>
      </c>
      <c r="Y389" s="601"/>
      <c r="Z389" s="600" t="b">
        <f t="shared" si="533"/>
        <v>0</v>
      </c>
      <c r="AA389" s="602">
        <f t="shared" si="534"/>
        <v>0</v>
      </c>
      <c r="AB389" s="603" t="str">
        <f t="shared" si="535"/>
        <v>Débil</v>
      </c>
      <c r="AC389" s="604"/>
      <c r="AD389" s="605" t="str">
        <f t="shared" si="536"/>
        <v>Débil</v>
      </c>
      <c r="AE389" s="606" t="str">
        <f t="shared" si="537"/>
        <v>0</v>
      </c>
      <c r="AF389" s="607"/>
      <c r="AG389" s="608" t="e">
        <f t="shared" ref="AG389" si="565">(AE389+AE390)/AF389</f>
        <v>#DIV/0!</v>
      </c>
      <c r="AH389" s="609" t="e">
        <f t="shared" ref="AH389" si="566">IF(AG389&lt;50,"Débil",IF(AG389&lt;=99,"Moderado",IF(AG389=100,"Fuerte",IF(AG389="","ERROR"))))</f>
        <v>#DIV/0!</v>
      </c>
      <c r="AI389" s="610"/>
      <c r="AJ389" s="611" t="e">
        <f t="shared" ref="AJ389" si="567">IF(AH389="Débil",0,IF(AND(AH389="Moderado",AI389="Directamente"),1,IF(AND(AH389="Moderado",AI389="No disminuye"),0,IF(AND(AH389="Fuerte",AI389="Directamente"),2,IF(AND(AH389="Fuerte",AI389="No disminuye"),0)))))</f>
        <v>#DIV/0!</v>
      </c>
      <c r="AK389" s="611" t="e">
        <f>('4-VALORACIÓN DEL RIESGO'!H94-AJ389)</f>
        <v>#DIV/0!</v>
      </c>
      <c r="AL389" s="611" t="e">
        <f t="shared" ref="AL389" si="568">IF(AK389=5,"Casi Seguro",IF(AK389=4,"Probable",IF(AK389=3,"Posible",IF(AK389=2,"Improbable",IF(AK389=1,"Rara Vez",IF(AK389=0,"Rara Vez",IF(AK389&lt;0,"Rara Vez")))))))</f>
        <v>#DIV/0!</v>
      </c>
      <c r="AM389" s="610"/>
      <c r="AN389" s="612" t="e">
        <f t="shared" ref="AN389" si="569">IF(AH389="Débil",0,IF(AND(AH389="Moderado",AM389="Directamente"),1,IF(AND(AH389="Moderado",AM389="Indirectamente"),0,IF(AND(AH389="Moderado",AM389="No disminuye"),0,IF(AND(AH389="Fuerte",AM389="Directamente"),2,IF(AND(AH389="Fuerte",AM389="Indirectamente"),1,IF(AND(AH389="Fuerte",AM389="No disminuye"),0)))))))</f>
        <v>#DIV/0!</v>
      </c>
      <c r="AO389" s="612" t="e">
        <f>('4-VALORACIÓN DEL RIESGO'!AD94-AN389)</f>
        <v>#DIV/0!</v>
      </c>
      <c r="AP389" s="613" t="e">
        <f t="shared" ref="AP389" si="570">IF(AO389=5,"Catastrófico",IF(AO389=4,"Mayor",IF(AO389=3,"Moderado",IF(AO389=2,"Moderado",IF(AO389=1,"Moderado")))))</f>
        <v>#DIV/0!</v>
      </c>
      <c r="AQ389" s="614" t="e">
        <f t="shared" ref="AQ389" si="571">IF(OR(AND(AP389="Moderado",AL389="Rara Vez"),AND(AP389="Moderado",AL389="Improbable")),"Moderado",IF(OR(AND(AP389="Mayor",AL389="Improbable"),AND(AP389="Mayor",AL389="Rara Vez"),AND(AP389="Moderado",AL389="Probable"),AND(AP389="Moderado",AL389="Posible")),"Alto",IF(OR(AND(AP389="Moderado",AL389="Casi Seguro"),AND(AP389="Mayor",AL389="Posible"),AND(AP389="Mayor",AL389="Probable"),AND(AP389="Mayor",AL389="Casi Seguro")),"Extremo",IF(AP389="Catastrófico","Extremo"))))</f>
        <v>#DIV/0!</v>
      </c>
      <c r="AR389" s="614"/>
      <c r="AS389" s="615" t="s">
        <v>452</v>
      </c>
    </row>
    <row r="390" spans="2:45" s="67" customFormat="1" ht="30" hidden="1" x14ac:dyDescent="0.25">
      <c r="B390" s="473"/>
      <c r="C390" s="474"/>
      <c r="D390" s="594"/>
      <c r="E390" s="594"/>
      <c r="F390" s="628"/>
      <c r="G390" s="628"/>
      <c r="H390" s="628"/>
      <c r="I390" s="628"/>
      <c r="J390" s="628"/>
      <c r="K390" s="628"/>
      <c r="L390" s="628"/>
      <c r="M390" s="599"/>
      <c r="N390" s="600" t="b">
        <f t="shared" si="527"/>
        <v>0</v>
      </c>
      <c r="O390" s="601"/>
      <c r="P390" s="600" t="b">
        <f t="shared" si="528"/>
        <v>0</v>
      </c>
      <c r="Q390" s="601"/>
      <c r="R390" s="600" t="b">
        <f>IF(Q390="Oportuna",15,IF(Q390="Inoportuna",0))</f>
        <v>0</v>
      </c>
      <c r="S390" s="601"/>
      <c r="T390" s="600" t="b">
        <f t="shared" si="530"/>
        <v>0</v>
      </c>
      <c r="U390" s="601"/>
      <c r="V390" s="600" t="b">
        <f t="shared" si="531"/>
        <v>0</v>
      </c>
      <c r="W390" s="601"/>
      <c r="X390" s="600" t="b">
        <f t="shared" si="532"/>
        <v>0</v>
      </c>
      <c r="Y390" s="601"/>
      <c r="Z390" s="600" t="b">
        <f t="shared" si="533"/>
        <v>0</v>
      </c>
      <c r="AA390" s="602">
        <f t="shared" si="534"/>
        <v>0</v>
      </c>
      <c r="AB390" s="603" t="str">
        <f t="shared" si="535"/>
        <v>Débil</v>
      </c>
      <c r="AC390" s="604"/>
      <c r="AD390" s="605" t="str">
        <f t="shared" si="536"/>
        <v>Débil</v>
      </c>
      <c r="AE390" s="606" t="str">
        <f t="shared" si="537"/>
        <v>0</v>
      </c>
      <c r="AF390" s="620"/>
      <c r="AG390" s="621"/>
      <c r="AH390" s="622"/>
      <c r="AI390" s="610"/>
      <c r="AJ390" s="611"/>
      <c r="AK390" s="611"/>
      <c r="AL390" s="611"/>
      <c r="AM390" s="610"/>
      <c r="AN390" s="623"/>
      <c r="AO390" s="623"/>
      <c r="AP390" s="613"/>
      <c r="AQ390" s="614"/>
      <c r="AR390" s="614"/>
      <c r="AS390" s="615"/>
    </row>
    <row r="391" spans="2:45" s="67" customFormat="1" ht="18.75" hidden="1" x14ac:dyDescent="0.3">
      <c r="B391" s="308"/>
      <c r="C391" s="276"/>
      <c r="D391" s="276"/>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2"/>
      <c r="AH391" s="272"/>
      <c r="AI391" s="271"/>
      <c r="AJ391" s="271"/>
      <c r="AK391" s="271"/>
      <c r="AL391" s="271"/>
      <c r="AM391" s="271"/>
      <c r="AN391" s="271"/>
      <c r="AO391" s="271"/>
      <c r="AP391" s="271"/>
      <c r="AQ391" s="105"/>
      <c r="AR391" s="105"/>
      <c r="AS391" s="309"/>
    </row>
    <row r="392" spans="2:45" s="67" customFormat="1" ht="66.75" customHeight="1" x14ac:dyDescent="0.25">
      <c r="B392" s="308"/>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712"/>
      <c r="AH392" s="712"/>
      <c r="AI392" s="105"/>
      <c r="AJ392" s="105"/>
      <c r="AK392" s="105"/>
      <c r="AL392" s="105"/>
      <c r="AM392" s="105"/>
      <c r="AN392" s="105"/>
      <c r="AO392" s="105"/>
      <c r="AP392" s="105"/>
      <c r="AQ392" s="105"/>
      <c r="AR392" s="105"/>
      <c r="AS392" s="309"/>
    </row>
    <row r="393" spans="2:45" s="67" customFormat="1" ht="42.75" customHeight="1" thickBot="1" x14ac:dyDescent="0.3">
      <c r="B393" s="326"/>
      <c r="C393" s="327"/>
      <c r="D393" s="327"/>
      <c r="E393" s="327"/>
      <c r="F393" s="327"/>
      <c r="G393" s="327"/>
      <c r="H393" s="327"/>
      <c r="I393" s="327"/>
      <c r="J393" s="327"/>
      <c r="K393" s="327"/>
      <c r="L393" s="327"/>
      <c r="M393" s="327"/>
      <c r="N393" s="327"/>
      <c r="O393" s="327"/>
      <c r="P393" s="327"/>
      <c r="Q393" s="327"/>
      <c r="R393" s="327"/>
      <c r="S393" s="327"/>
      <c r="T393" s="327"/>
      <c r="U393" s="327"/>
      <c r="V393" s="327"/>
      <c r="W393" s="327"/>
      <c r="X393" s="327"/>
      <c r="Y393" s="327"/>
      <c r="Z393" s="327"/>
      <c r="AA393" s="327"/>
      <c r="AB393" s="327"/>
      <c r="AC393" s="327"/>
      <c r="AD393" s="327"/>
      <c r="AE393" s="327"/>
      <c r="AF393" s="327"/>
      <c r="AG393" s="713"/>
      <c r="AH393" s="713"/>
      <c r="AI393" s="327"/>
      <c r="AJ393" s="327"/>
      <c r="AK393" s="327"/>
      <c r="AL393" s="327"/>
      <c r="AM393" s="327"/>
      <c r="AN393" s="327"/>
      <c r="AO393" s="327"/>
      <c r="AP393" s="327"/>
      <c r="AQ393" s="327"/>
      <c r="AR393" s="327"/>
      <c r="AS393" s="328"/>
    </row>
    <row r="394" spans="2:45" s="67" customFormat="1" ht="15.75" thickTop="1" x14ac:dyDescent="0.25">
      <c r="AG394" s="520"/>
      <c r="AH394" s="520"/>
    </row>
  </sheetData>
  <sheetProtection algorithmName="SHA-512" hashValue="vQde2Z1NyWXcTmhknjEBTWWGC1L9MT5Q7Rls4LU037e4HE86LGQ/8EUXXJvBle7njeS+Ns3Xd+pEOAYukJC2tg==" saltValue="nOYwDyDbH8/RdPcQSy10Hg==" spinCount="100000" sheet="1" selectLockedCells="1" selectUnlockedCells="1"/>
  <dataConsolidate/>
  <mergeCells count="1164">
    <mergeCell ref="D389:E390"/>
    <mergeCell ref="AF389:AF390"/>
    <mergeCell ref="AG389:AG390"/>
    <mergeCell ref="AH389:AH390"/>
    <mergeCell ref="AI389:AI390"/>
    <mergeCell ref="AJ389:AJ390"/>
    <mergeCell ref="AK389:AK390"/>
    <mergeCell ref="AL389:AL390"/>
    <mergeCell ref="AM389:AM390"/>
    <mergeCell ref="AN389:AN390"/>
    <mergeCell ref="AO389:AO390"/>
    <mergeCell ref="AP389:AP390"/>
    <mergeCell ref="AQ389:AR390"/>
    <mergeCell ref="AS389:AS390"/>
    <mergeCell ref="AG385:AG386"/>
    <mergeCell ref="AH385:AH386"/>
    <mergeCell ref="AI385:AI386"/>
    <mergeCell ref="AJ385:AJ386"/>
    <mergeCell ref="AK385:AK386"/>
    <mergeCell ref="AL385:AL386"/>
    <mergeCell ref="AM385:AM386"/>
    <mergeCell ref="AN385:AN386"/>
    <mergeCell ref="AO385:AO386"/>
    <mergeCell ref="AP385:AP386"/>
    <mergeCell ref="AQ385:AR386"/>
    <mergeCell ref="AS385:AS386"/>
    <mergeCell ref="D387:E388"/>
    <mergeCell ref="AF387:AF388"/>
    <mergeCell ref="AG387:AG388"/>
    <mergeCell ref="AH387:AH388"/>
    <mergeCell ref="AI387:AI388"/>
    <mergeCell ref="AJ387:AJ388"/>
    <mergeCell ref="AK387:AK388"/>
    <mergeCell ref="AL387:AL388"/>
    <mergeCell ref="AM387:AM388"/>
    <mergeCell ref="AN387:AN388"/>
    <mergeCell ref="AO387:AO388"/>
    <mergeCell ref="AP387:AP388"/>
    <mergeCell ref="AQ387:AR388"/>
    <mergeCell ref="AS387:AS388"/>
    <mergeCell ref="B381:B390"/>
    <mergeCell ref="C381:C390"/>
    <mergeCell ref="D381:E382"/>
    <mergeCell ref="AF381:AF382"/>
    <mergeCell ref="AG381:AG382"/>
    <mergeCell ref="AH381:AH382"/>
    <mergeCell ref="AI381:AI382"/>
    <mergeCell ref="AJ381:AJ382"/>
    <mergeCell ref="AK381:AK382"/>
    <mergeCell ref="AL381:AL382"/>
    <mergeCell ref="AM381:AM382"/>
    <mergeCell ref="AN381:AN382"/>
    <mergeCell ref="AO381:AO382"/>
    <mergeCell ref="AP381:AP382"/>
    <mergeCell ref="AQ381:AR382"/>
    <mergeCell ref="AS381:AS382"/>
    <mergeCell ref="D383:E384"/>
    <mergeCell ref="AF383:AF384"/>
    <mergeCell ref="AG383:AG384"/>
    <mergeCell ref="AH383:AH384"/>
    <mergeCell ref="AI383:AI384"/>
    <mergeCell ref="AJ383:AJ384"/>
    <mergeCell ref="AK383:AK384"/>
    <mergeCell ref="AL383:AL384"/>
    <mergeCell ref="AM383:AM384"/>
    <mergeCell ref="AN383:AN384"/>
    <mergeCell ref="AO383:AO384"/>
    <mergeCell ref="AP383:AP384"/>
    <mergeCell ref="AQ383:AR384"/>
    <mergeCell ref="AS383:AS384"/>
    <mergeCell ref="D385:E386"/>
    <mergeCell ref="AF385:AF386"/>
    <mergeCell ref="AN377:AN378"/>
    <mergeCell ref="AO377:AO378"/>
    <mergeCell ref="AN379:AN380"/>
    <mergeCell ref="AN343:AN344"/>
    <mergeCell ref="AN345:AN346"/>
    <mergeCell ref="AO345:AO346"/>
    <mergeCell ref="AN347:AN348"/>
    <mergeCell ref="AO347:AO348"/>
    <mergeCell ref="AN349:AN350"/>
    <mergeCell ref="AO349:AO350"/>
    <mergeCell ref="AN351:AN352"/>
    <mergeCell ref="AO351:AO352"/>
    <mergeCell ref="AN373:AN374"/>
    <mergeCell ref="AN375:AN376"/>
    <mergeCell ref="AO375:AO376"/>
    <mergeCell ref="AJ377:AJ378"/>
    <mergeCell ref="AK377:AK378"/>
    <mergeCell ref="AL377:AL378"/>
    <mergeCell ref="AM377:AM378"/>
    <mergeCell ref="AP377:AP378"/>
    <mergeCell ref="AQ377:AR378"/>
    <mergeCell ref="AS377:AS378"/>
    <mergeCell ref="AJ379:AJ380"/>
    <mergeCell ref="AK379:AK380"/>
    <mergeCell ref="AN323:AN324"/>
    <mergeCell ref="AO323:AO324"/>
    <mergeCell ref="AN325:AN326"/>
    <mergeCell ref="AO325:AO326"/>
    <mergeCell ref="AN327:AN328"/>
    <mergeCell ref="AN367:AN368"/>
    <mergeCell ref="AO367:AO368"/>
    <mergeCell ref="AN157:AN158"/>
    <mergeCell ref="AO157:AO158"/>
    <mergeCell ref="AN159:AN160"/>
    <mergeCell ref="AO159:AO160"/>
    <mergeCell ref="AN38:AN39"/>
    <mergeCell ref="AO38:AO39"/>
    <mergeCell ref="AN40:AN41"/>
    <mergeCell ref="AO40:AO41"/>
    <mergeCell ref="AN42:AN52"/>
    <mergeCell ref="AO42:AO52"/>
    <mergeCell ref="AN58:AN61"/>
    <mergeCell ref="AO58:AO61"/>
    <mergeCell ref="AN62:AN64"/>
    <mergeCell ref="AO62:AO64"/>
    <mergeCell ref="AL379:AL380"/>
    <mergeCell ref="AM379:AM380"/>
    <mergeCell ref="AP379:AP380"/>
    <mergeCell ref="AO379:AO380"/>
    <mergeCell ref="AQ379:AR380"/>
    <mergeCell ref="AS379:AS380"/>
    <mergeCell ref="AQ369:AR370"/>
    <mergeCell ref="AQ371:AR372"/>
    <mergeCell ref="AS369:AS370"/>
    <mergeCell ref="AS371:AS372"/>
    <mergeCell ref="AJ373:AJ374"/>
    <mergeCell ref="AJ375:AJ376"/>
    <mergeCell ref="AK373:AK374"/>
    <mergeCell ref="AK375:AK376"/>
    <mergeCell ref="AL373:AL374"/>
    <mergeCell ref="AL375:AL376"/>
    <mergeCell ref="AM373:AM374"/>
    <mergeCell ref="AM375:AM376"/>
    <mergeCell ref="AP373:AP374"/>
    <mergeCell ref="AP375:AP376"/>
    <mergeCell ref="AO373:AO374"/>
    <mergeCell ref="AQ373:AR374"/>
    <mergeCell ref="AQ375:AR376"/>
    <mergeCell ref="AS373:AS374"/>
    <mergeCell ref="AS375:AS376"/>
    <mergeCell ref="AN369:AN370"/>
    <mergeCell ref="AO369:AO370"/>
    <mergeCell ref="AN371:AN372"/>
    <mergeCell ref="AO371:AO372"/>
    <mergeCell ref="AJ369:AJ370"/>
    <mergeCell ref="AK369:AK370"/>
    <mergeCell ref="AJ371:AJ372"/>
    <mergeCell ref="AK371:AK372"/>
    <mergeCell ref="AL369:AL370"/>
    <mergeCell ref="AL371:AL372"/>
    <mergeCell ref="AM369:AM370"/>
    <mergeCell ref="AM371:AM372"/>
    <mergeCell ref="AP369:AP370"/>
    <mergeCell ref="AP371:AP372"/>
    <mergeCell ref="AJ365:AJ366"/>
    <mergeCell ref="AK365:AK366"/>
    <mergeCell ref="AL365:AL366"/>
    <mergeCell ref="AM365:AM366"/>
    <mergeCell ref="AP365:AP366"/>
    <mergeCell ref="AQ365:AR366"/>
    <mergeCell ref="AS365:AS366"/>
    <mergeCell ref="AJ367:AJ368"/>
    <mergeCell ref="AK367:AK368"/>
    <mergeCell ref="AL367:AL368"/>
    <mergeCell ref="AM367:AM368"/>
    <mergeCell ref="AP367:AP368"/>
    <mergeCell ref="AQ367:AR368"/>
    <mergeCell ref="AS367:AS368"/>
    <mergeCell ref="AN365:AN366"/>
    <mergeCell ref="AO365:AO366"/>
    <mergeCell ref="AJ361:AJ362"/>
    <mergeCell ref="AK361:AK362"/>
    <mergeCell ref="AL361:AL362"/>
    <mergeCell ref="AM361:AM362"/>
    <mergeCell ref="AP361:AP362"/>
    <mergeCell ref="AQ361:AR362"/>
    <mergeCell ref="AS361:AS362"/>
    <mergeCell ref="AJ363:AJ364"/>
    <mergeCell ref="AK363:AK364"/>
    <mergeCell ref="AL363:AL364"/>
    <mergeCell ref="AM363:AM364"/>
    <mergeCell ref="AP363:AP364"/>
    <mergeCell ref="AQ363:AR364"/>
    <mergeCell ref="AS363:AS364"/>
    <mergeCell ref="AN361:AN362"/>
    <mergeCell ref="AO361:AO362"/>
    <mergeCell ref="AN363:AN364"/>
    <mergeCell ref="AO363:AO364"/>
    <mergeCell ref="AJ357:AJ358"/>
    <mergeCell ref="AK357:AK358"/>
    <mergeCell ref="AL357:AL358"/>
    <mergeCell ref="AM357:AM358"/>
    <mergeCell ref="AP357:AP358"/>
    <mergeCell ref="AQ357:AR358"/>
    <mergeCell ref="AS357:AS358"/>
    <mergeCell ref="AJ359:AJ360"/>
    <mergeCell ref="AK359:AK360"/>
    <mergeCell ref="AL359:AL360"/>
    <mergeCell ref="AM359:AM360"/>
    <mergeCell ref="AP359:AP360"/>
    <mergeCell ref="AQ359:AR360"/>
    <mergeCell ref="AS359:AS360"/>
    <mergeCell ref="AN357:AN358"/>
    <mergeCell ref="AO357:AO358"/>
    <mergeCell ref="AN359:AN360"/>
    <mergeCell ref="AO359:AO360"/>
    <mergeCell ref="AJ353:AJ354"/>
    <mergeCell ref="AK353:AK354"/>
    <mergeCell ref="AL353:AL354"/>
    <mergeCell ref="AM353:AM354"/>
    <mergeCell ref="AP353:AP354"/>
    <mergeCell ref="AQ353:AR354"/>
    <mergeCell ref="AS353:AS354"/>
    <mergeCell ref="AJ355:AJ356"/>
    <mergeCell ref="AK355:AK356"/>
    <mergeCell ref="AL355:AL356"/>
    <mergeCell ref="AM355:AM356"/>
    <mergeCell ref="AP355:AP356"/>
    <mergeCell ref="AQ355:AR356"/>
    <mergeCell ref="AS355:AS356"/>
    <mergeCell ref="AN353:AN354"/>
    <mergeCell ref="AO353:AO354"/>
    <mergeCell ref="AN355:AN356"/>
    <mergeCell ref="AO355:AO356"/>
    <mergeCell ref="AJ349:AJ350"/>
    <mergeCell ref="AK349:AK350"/>
    <mergeCell ref="AL349:AL350"/>
    <mergeCell ref="AM349:AM350"/>
    <mergeCell ref="AP349:AP350"/>
    <mergeCell ref="AQ349:AR350"/>
    <mergeCell ref="AS349:AS350"/>
    <mergeCell ref="AJ351:AJ352"/>
    <mergeCell ref="AK351:AK352"/>
    <mergeCell ref="AL351:AL352"/>
    <mergeCell ref="AM351:AM352"/>
    <mergeCell ref="AP351:AP352"/>
    <mergeCell ref="AQ351:AR352"/>
    <mergeCell ref="AS351:AS352"/>
    <mergeCell ref="AJ343:AJ344"/>
    <mergeCell ref="AK343:AK344"/>
    <mergeCell ref="AL343:AL344"/>
    <mergeCell ref="AM343:AM344"/>
    <mergeCell ref="AP343:AP344"/>
    <mergeCell ref="AO343:AO344"/>
    <mergeCell ref="AQ343:AR344"/>
    <mergeCell ref="AS343:AS344"/>
    <mergeCell ref="AJ345:AJ346"/>
    <mergeCell ref="AK345:AK346"/>
    <mergeCell ref="AL345:AL346"/>
    <mergeCell ref="AM345:AM346"/>
    <mergeCell ref="AP345:AP346"/>
    <mergeCell ref="AQ345:AR346"/>
    <mergeCell ref="AS345:AS346"/>
    <mergeCell ref="AJ347:AJ348"/>
    <mergeCell ref="AK347:AK348"/>
    <mergeCell ref="AL347:AL348"/>
    <mergeCell ref="AM347:AM348"/>
    <mergeCell ref="AP347:AP348"/>
    <mergeCell ref="AQ347:AR348"/>
    <mergeCell ref="AS347:AS348"/>
    <mergeCell ref="AJ339:AJ340"/>
    <mergeCell ref="AK339:AK340"/>
    <mergeCell ref="AL339:AL340"/>
    <mergeCell ref="AM339:AM340"/>
    <mergeCell ref="AP339:AP340"/>
    <mergeCell ref="AQ339:AR340"/>
    <mergeCell ref="AS339:AS340"/>
    <mergeCell ref="AJ341:AJ342"/>
    <mergeCell ref="AK341:AK342"/>
    <mergeCell ref="AL341:AL342"/>
    <mergeCell ref="AM341:AM342"/>
    <mergeCell ref="AP341:AP342"/>
    <mergeCell ref="AQ341:AR342"/>
    <mergeCell ref="AS341:AS342"/>
    <mergeCell ref="AN339:AN340"/>
    <mergeCell ref="AO339:AO340"/>
    <mergeCell ref="AN341:AN342"/>
    <mergeCell ref="AO341:AO342"/>
    <mergeCell ref="AJ335:AJ336"/>
    <mergeCell ref="AK335:AK336"/>
    <mergeCell ref="AL335:AL336"/>
    <mergeCell ref="AM335:AM336"/>
    <mergeCell ref="AP335:AP336"/>
    <mergeCell ref="AQ335:AR336"/>
    <mergeCell ref="AS335:AS336"/>
    <mergeCell ref="AJ337:AJ338"/>
    <mergeCell ref="AK337:AK338"/>
    <mergeCell ref="AL337:AL338"/>
    <mergeCell ref="AM337:AM338"/>
    <mergeCell ref="AP337:AP338"/>
    <mergeCell ref="AQ337:AR338"/>
    <mergeCell ref="AS337:AS338"/>
    <mergeCell ref="AN335:AN336"/>
    <mergeCell ref="AO335:AO336"/>
    <mergeCell ref="AN337:AN338"/>
    <mergeCell ref="AO337:AO338"/>
    <mergeCell ref="AJ331:AJ332"/>
    <mergeCell ref="AK331:AK332"/>
    <mergeCell ref="AL331:AL332"/>
    <mergeCell ref="AM331:AM332"/>
    <mergeCell ref="AP331:AP332"/>
    <mergeCell ref="AQ331:AR332"/>
    <mergeCell ref="AS331:AS332"/>
    <mergeCell ref="AJ333:AJ334"/>
    <mergeCell ref="AK333:AK334"/>
    <mergeCell ref="AL333:AL334"/>
    <mergeCell ref="AM333:AM334"/>
    <mergeCell ref="AP333:AP334"/>
    <mergeCell ref="AQ333:AR334"/>
    <mergeCell ref="AS333:AS334"/>
    <mergeCell ref="AN331:AN332"/>
    <mergeCell ref="AO331:AO332"/>
    <mergeCell ref="AN333:AN334"/>
    <mergeCell ref="AO333:AO334"/>
    <mergeCell ref="AJ327:AJ328"/>
    <mergeCell ref="AK327:AK328"/>
    <mergeCell ref="AL327:AL328"/>
    <mergeCell ref="AM327:AM328"/>
    <mergeCell ref="AP327:AP328"/>
    <mergeCell ref="AO327:AO328"/>
    <mergeCell ref="AQ327:AR328"/>
    <mergeCell ref="AS327:AS328"/>
    <mergeCell ref="AJ329:AJ330"/>
    <mergeCell ref="AK329:AK330"/>
    <mergeCell ref="AL329:AL330"/>
    <mergeCell ref="AM329:AM330"/>
    <mergeCell ref="AP329:AP330"/>
    <mergeCell ref="AO329:AO330"/>
    <mergeCell ref="AQ329:AR330"/>
    <mergeCell ref="AS329:AS330"/>
    <mergeCell ref="AN329:AN330"/>
    <mergeCell ref="AJ323:AJ324"/>
    <mergeCell ref="AK323:AK324"/>
    <mergeCell ref="AL323:AL324"/>
    <mergeCell ref="AM323:AM324"/>
    <mergeCell ref="AP323:AP324"/>
    <mergeCell ref="AQ323:AR324"/>
    <mergeCell ref="AS323:AS324"/>
    <mergeCell ref="AJ325:AJ326"/>
    <mergeCell ref="AK325:AK326"/>
    <mergeCell ref="AL325:AL326"/>
    <mergeCell ref="AM325:AM326"/>
    <mergeCell ref="AP325:AP326"/>
    <mergeCell ref="AQ325:AR326"/>
    <mergeCell ref="AS325:AS326"/>
    <mergeCell ref="AJ317:AJ318"/>
    <mergeCell ref="AK317:AK318"/>
    <mergeCell ref="AL317:AL318"/>
    <mergeCell ref="AM317:AM318"/>
    <mergeCell ref="AP317:AP318"/>
    <mergeCell ref="AQ317:AR318"/>
    <mergeCell ref="AS317:AS318"/>
    <mergeCell ref="AJ319:AJ320"/>
    <mergeCell ref="AK319:AK320"/>
    <mergeCell ref="AL319:AL320"/>
    <mergeCell ref="AM319:AM320"/>
    <mergeCell ref="AP319:AP320"/>
    <mergeCell ref="AQ319:AR320"/>
    <mergeCell ref="AS319:AS320"/>
    <mergeCell ref="AJ321:AJ322"/>
    <mergeCell ref="AK321:AK322"/>
    <mergeCell ref="AL321:AL322"/>
    <mergeCell ref="AM321:AM322"/>
    <mergeCell ref="AP321:AP322"/>
    <mergeCell ref="AQ321:AR322"/>
    <mergeCell ref="AS321:AS322"/>
    <mergeCell ref="AN317:AN318"/>
    <mergeCell ref="AO317:AO318"/>
    <mergeCell ref="AJ313:AJ314"/>
    <mergeCell ref="AK313:AK314"/>
    <mergeCell ref="AL313:AL314"/>
    <mergeCell ref="AM313:AM314"/>
    <mergeCell ref="AP313:AP314"/>
    <mergeCell ref="AQ313:AR314"/>
    <mergeCell ref="AS313:AS314"/>
    <mergeCell ref="AJ315:AJ316"/>
    <mergeCell ref="AK315:AK316"/>
    <mergeCell ref="AL315:AL316"/>
    <mergeCell ref="AM315:AM316"/>
    <mergeCell ref="AP315:AP316"/>
    <mergeCell ref="AQ315:AR316"/>
    <mergeCell ref="AS315:AS316"/>
    <mergeCell ref="AN313:AN314"/>
    <mergeCell ref="AO313:AO314"/>
    <mergeCell ref="AN315:AN316"/>
    <mergeCell ref="AO315:AO316"/>
    <mergeCell ref="AN319:AN320"/>
    <mergeCell ref="AO319:AO320"/>
    <mergeCell ref="AN321:AN322"/>
    <mergeCell ref="AO321:AO322"/>
    <mergeCell ref="AJ309:AJ310"/>
    <mergeCell ref="AK309:AK310"/>
    <mergeCell ref="AJ311:AJ312"/>
    <mergeCell ref="AK311:AK312"/>
    <mergeCell ref="AL311:AL312"/>
    <mergeCell ref="AM311:AM312"/>
    <mergeCell ref="AP311:AP312"/>
    <mergeCell ref="AQ311:AR312"/>
    <mergeCell ref="AS311:AS312"/>
    <mergeCell ref="AN309:AN310"/>
    <mergeCell ref="AO309:AO310"/>
    <mergeCell ref="AN311:AN312"/>
    <mergeCell ref="AO311:AO312"/>
    <mergeCell ref="AJ272:AJ306"/>
    <mergeCell ref="AK272:AK306"/>
    <mergeCell ref="AL272:AL306"/>
    <mergeCell ref="AM272:AM306"/>
    <mergeCell ref="AP272:AP306"/>
    <mergeCell ref="AQ272:AR306"/>
    <mergeCell ref="AS272:AS306"/>
    <mergeCell ref="AJ307:AJ308"/>
    <mergeCell ref="AK307:AK308"/>
    <mergeCell ref="AL307:AL308"/>
    <mergeCell ref="AM307:AM308"/>
    <mergeCell ref="AP307:AP308"/>
    <mergeCell ref="AQ307:AR308"/>
    <mergeCell ref="AS307:AS308"/>
    <mergeCell ref="AN272:AN306"/>
    <mergeCell ref="AO272:AO306"/>
    <mergeCell ref="AN307:AN308"/>
    <mergeCell ref="AO307:AO308"/>
    <mergeCell ref="AP309:AP310"/>
    <mergeCell ref="AJ268:AJ269"/>
    <mergeCell ref="AK268:AK269"/>
    <mergeCell ref="AL268:AL269"/>
    <mergeCell ref="AM268:AM269"/>
    <mergeCell ref="AP268:AP269"/>
    <mergeCell ref="AQ268:AR269"/>
    <mergeCell ref="AS268:AS269"/>
    <mergeCell ref="AJ270:AJ271"/>
    <mergeCell ref="AK270:AK271"/>
    <mergeCell ref="AL270:AL271"/>
    <mergeCell ref="AM270:AM271"/>
    <mergeCell ref="AP270:AP271"/>
    <mergeCell ref="AQ270:AR271"/>
    <mergeCell ref="AS270:AS271"/>
    <mergeCell ref="AN268:AN269"/>
    <mergeCell ref="AO268:AO269"/>
    <mergeCell ref="AN270:AN271"/>
    <mergeCell ref="AO270:AO271"/>
    <mergeCell ref="AJ266:AJ267"/>
    <mergeCell ref="AK266:AK267"/>
    <mergeCell ref="AL266:AL267"/>
    <mergeCell ref="AM266:AM267"/>
    <mergeCell ref="AP266:AP267"/>
    <mergeCell ref="AQ266:AR267"/>
    <mergeCell ref="AS266:AS267"/>
    <mergeCell ref="AN266:AN267"/>
    <mergeCell ref="AO266:AO267"/>
    <mergeCell ref="AJ200:AJ232"/>
    <mergeCell ref="AK200:AK232"/>
    <mergeCell ref="AL200:AL232"/>
    <mergeCell ref="AM200:AM232"/>
    <mergeCell ref="AP200:AP232"/>
    <mergeCell ref="AQ200:AR232"/>
    <mergeCell ref="AS200:AS232"/>
    <mergeCell ref="AJ233:AJ265"/>
    <mergeCell ref="AK233:AK265"/>
    <mergeCell ref="AM233:AM265"/>
    <mergeCell ref="AP233:AP265"/>
    <mergeCell ref="AQ233:AR265"/>
    <mergeCell ref="AS233:AS265"/>
    <mergeCell ref="AN200:AN232"/>
    <mergeCell ref="AO200:AO232"/>
    <mergeCell ref="AN233:AN265"/>
    <mergeCell ref="AO233:AO265"/>
    <mergeCell ref="AJ163:AJ164"/>
    <mergeCell ref="AK163:AK164"/>
    <mergeCell ref="AL163:AL164"/>
    <mergeCell ref="AM163:AM164"/>
    <mergeCell ref="AP163:AP164"/>
    <mergeCell ref="AQ163:AR164"/>
    <mergeCell ref="AS163:AS164"/>
    <mergeCell ref="AJ165:AJ199"/>
    <mergeCell ref="AK165:AK199"/>
    <mergeCell ref="AL165:AL199"/>
    <mergeCell ref="AM165:AM199"/>
    <mergeCell ref="AP165:AP199"/>
    <mergeCell ref="AO165:AO199"/>
    <mergeCell ref="AQ165:AR199"/>
    <mergeCell ref="AS165:AS199"/>
    <mergeCell ref="AN163:AN164"/>
    <mergeCell ref="AO163:AO164"/>
    <mergeCell ref="AN165:AN199"/>
    <mergeCell ref="AQ159:AR160"/>
    <mergeCell ref="AS159:AS160"/>
    <mergeCell ref="AJ161:AJ162"/>
    <mergeCell ref="AK161:AK162"/>
    <mergeCell ref="AL161:AL162"/>
    <mergeCell ref="AM161:AM162"/>
    <mergeCell ref="AP161:AP162"/>
    <mergeCell ref="AQ161:AR162"/>
    <mergeCell ref="AS161:AS162"/>
    <mergeCell ref="AN161:AN162"/>
    <mergeCell ref="AO161:AO162"/>
    <mergeCell ref="AJ157:AJ158"/>
    <mergeCell ref="AK157:AK158"/>
    <mergeCell ref="AL157:AL158"/>
    <mergeCell ref="AM157:AM158"/>
    <mergeCell ref="AP157:AP158"/>
    <mergeCell ref="AQ157:AR158"/>
    <mergeCell ref="AS157:AS158"/>
    <mergeCell ref="AJ123:AJ149"/>
    <mergeCell ref="AK123:AK149"/>
    <mergeCell ref="AJ151:AJ153"/>
    <mergeCell ref="AK151:AK153"/>
    <mergeCell ref="AN123:AN149"/>
    <mergeCell ref="AO123:AO149"/>
    <mergeCell ref="AN151:AN153"/>
    <mergeCell ref="AO151:AO153"/>
    <mergeCell ref="AJ159:AJ160"/>
    <mergeCell ref="AK159:AK160"/>
    <mergeCell ref="AL159:AL160"/>
    <mergeCell ref="AM159:AM160"/>
    <mergeCell ref="AP159:AP160"/>
    <mergeCell ref="AK87:AK88"/>
    <mergeCell ref="AL87:AL88"/>
    <mergeCell ref="AM87:AM88"/>
    <mergeCell ref="AP87:AP88"/>
    <mergeCell ref="AQ87:AR88"/>
    <mergeCell ref="AS87:AS88"/>
    <mergeCell ref="AJ89:AJ122"/>
    <mergeCell ref="AK89:AK122"/>
    <mergeCell ref="AL89:AL122"/>
    <mergeCell ref="AM89:AM122"/>
    <mergeCell ref="AP89:AP122"/>
    <mergeCell ref="AQ89:AR122"/>
    <mergeCell ref="AS89:AS122"/>
    <mergeCell ref="AN87:AN88"/>
    <mergeCell ref="AO87:AO88"/>
    <mergeCell ref="AN89:AN122"/>
    <mergeCell ref="AO89:AO122"/>
    <mergeCell ref="AQ83:AR84"/>
    <mergeCell ref="AS83:AS84"/>
    <mergeCell ref="AJ85:AJ86"/>
    <mergeCell ref="AK85:AK86"/>
    <mergeCell ref="AL85:AL86"/>
    <mergeCell ref="AM85:AM86"/>
    <mergeCell ref="AP85:AP86"/>
    <mergeCell ref="AQ85:AR86"/>
    <mergeCell ref="AS85:AS86"/>
    <mergeCell ref="AN83:AN84"/>
    <mergeCell ref="AN85:AN86"/>
    <mergeCell ref="AO85:AO86"/>
    <mergeCell ref="AN81:AN82"/>
    <mergeCell ref="AO81:AO82"/>
    <mergeCell ref="AL22:AL23"/>
    <mergeCell ref="AL24:AL25"/>
    <mergeCell ref="AL26:AL27"/>
    <mergeCell ref="AL40:AL41"/>
    <mergeCell ref="AM40:AM41"/>
    <mergeCell ref="AP40:AP41"/>
    <mergeCell ref="AQ40:AR41"/>
    <mergeCell ref="AS40:AS41"/>
    <mergeCell ref="AJ42:AJ52"/>
    <mergeCell ref="AK42:AK52"/>
    <mergeCell ref="AJ58:AJ61"/>
    <mergeCell ref="AK58:AK61"/>
    <mergeCell ref="AL34:AL35"/>
    <mergeCell ref="AM34:AM35"/>
    <mergeCell ref="AP34:AP35"/>
    <mergeCell ref="AQ34:AR35"/>
    <mergeCell ref="AS22:AS23"/>
    <mergeCell ref="AS24:AS25"/>
    <mergeCell ref="AS26:AS27"/>
    <mergeCell ref="AS28:AS29"/>
    <mergeCell ref="AS32:AS33"/>
    <mergeCell ref="AO22:AO23"/>
    <mergeCell ref="AN22:AN23"/>
    <mergeCell ref="AN24:AN25"/>
    <mergeCell ref="AN26:AN27"/>
    <mergeCell ref="AO26:AO27"/>
    <mergeCell ref="AN28:AN29"/>
    <mergeCell ref="AO28:AO29"/>
    <mergeCell ref="AN30:AN31"/>
    <mergeCell ref="AO30:AO31"/>
    <mergeCell ref="AN32:AN33"/>
    <mergeCell ref="AO32:AO33"/>
    <mergeCell ref="AL79:AL80"/>
    <mergeCell ref="AM79:AM80"/>
    <mergeCell ref="AP79:AP80"/>
    <mergeCell ref="AQ79:AR80"/>
    <mergeCell ref="AS79:AS80"/>
    <mergeCell ref="AN79:AN80"/>
    <mergeCell ref="AO79:AO80"/>
    <mergeCell ref="AS38:AS39"/>
    <mergeCell ref="AJ66:AJ67"/>
    <mergeCell ref="AK66:AK67"/>
    <mergeCell ref="AN66:AN67"/>
    <mergeCell ref="AO66:AO67"/>
    <mergeCell ref="AL83:AL84"/>
    <mergeCell ref="AM83:AM84"/>
    <mergeCell ref="AP83:AP84"/>
    <mergeCell ref="AO83:AO84"/>
    <mergeCell ref="AJ87:AJ88"/>
    <mergeCell ref="AI357:AI358"/>
    <mergeCell ref="AI359:AI360"/>
    <mergeCell ref="AI361:AI362"/>
    <mergeCell ref="AI363:AI364"/>
    <mergeCell ref="AI365:AI366"/>
    <mergeCell ref="AI367:AI368"/>
    <mergeCell ref="AS34:AS35"/>
    <mergeCell ref="AJ36:AJ37"/>
    <mergeCell ref="AK36:AK37"/>
    <mergeCell ref="AL36:AL37"/>
    <mergeCell ref="AM36:AM37"/>
    <mergeCell ref="AP36:AP37"/>
    <mergeCell ref="AQ36:AR37"/>
    <mergeCell ref="AS36:AS37"/>
    <mergeCell ref="AJ38:AJ39"/>
    <mergeCell ref="AK38:AK39"/>
    <mergeCell ref="AL38:AL39"/>
    <mergeCell ref="AM38:AM39"/>
    <mergeCell ref="AP38:AP39"/>
    <mergeCell ref="AQ38:AR39"/>
    <mergeCell ref="AJ81:AJ82"/>
    <mergeCell ref="AK81:AK82"/>
    <mergeCell ref="AI319:AI320"/>
    <mergeCell ref="AI157:AI158"/>
    <mergeCell ref="AI159:AI160"/>
    <mergeCell ref="AI375:AI376"/>
    <mergeCell ref="AI339:AI340"/>
    <mergeCell ref="AI341:AI342"/>
    <mergeCell ref="AI343:AI344"/>
    <mergeCell ref="AI345:AI346"/>
    <mergeCell ref="AI347:AI348"/>
    <mergeCell ref="AI349:AI350"/>
    <mergeCell ref="AI351:AI352"/>
    <mergeCell ref="AI353:AI354"/>
    <mergeCell ref="AI355:AI356"/>
    <mergeCell ref="AI321:AI322"/>
    <mergeCell ref="AI323:AI324"/>
    <mergeCell ref="AI325:AI326"/>
    <mergeCell ref="AI327:AI328"/>
    <mergeCell ref="AI329:AI330"/>
    <mergeCell ref="AI331:AI332"/>
    <mergeCell ref="AL28:AL29"/>
    <mergeCell ref="AM22:AM23"/>
    <mergeCell ref="AP22:AP23"/>
    <mergeCell ref="AQ22:AR23"/>
    <mergeCell ref="AM24:AM25"/>
    <mergeCell ref="AP24:AP25"/>
    <mergeCell ref="AO24:AO25"/>
    <mergeCell ref="AQ24:AR25"/>
    <mergeCell ref="AM26:AM27"/>
    <mergeCell ref="AP26:AP27"/>
    <mergeCell ref="AQ26:AR27"/>
    <mergeCell ref="AM28:AM29"/>
    <mergeCell ref="AP28:AP29"/>
    <mergeCell ref="AQ28:AR29"/>
    <mergeCell ref="AN34:AN35"/>
    <mergeCell ref="AO34:AO35"/>
    <mergeCell ref="AN36:AN37"/>
    <mergeCell ref="AO36:AO37"/>
    <mergeCell ref="AL32:AL33"/>
    <mergeCell ref="AM32:AM33"/>
    <mergeCell ref="AP32:AP33"/>
    <mergeCell ref="AQ32:AR33"/>
    <mergeCell ref="AI163:AI164"/>
    <mergeCell ref="AI165:AI199"/>
    <mergeCell ref="AI200:AI232"/>
    <mergeCell ref="AI266:AI267"/>
    <mergeCell ref="AI377:AI378"/>
    <mergeCell ref="AI379:AI380"/>
    <mergeCell ref="AJ22:AJ23"/>
    <mergeCell ref="AK22:AK23"/>
    <mergeCell ref="AJ24:AJ25"/>
    <mergeCell ref="AK24:AK25"/>
    <mergeCell ref="AJ26:AJ27"/>
    <mergeCell ref="AK26:AK27"/>
    <mergeCell ref="AJ30:AJ31"/>
    <mergeCell ref="AK30:AK31"/>
    <mergeCell ref="AJ32:AJ33"/>
    <mergeCell ref="AK32:AK33"/>
    <mergeCell ref="AJ34:AJ35"/>
    <mergeCell ref="AK34:AK35"/>
    <mergeCell ref="AJ40:AJ41"/>
    <mergeCell ref="AK40:AK41"/>
    <mergeCell ref="AJ62:AJ64"/>
    <mergeCell ref="AK62:AK64"/>
    <mergeCell ref="AJ79:AJ80"/>
    <mergeCell ref="AI369:AI370"/>
    <mergeCell ref="AI371:AI372"/>
    <mergeCell ref="AI373:AI374"/>
    <mergeCell ref="AJ28:AJ29"/>
    <mergeCell ref="AK28:AK29"/>
    <mergeCell ref="AI311:AI312"/>
    <mergeCell ref="AI313:AI314"/>
    <mergeCell ref="AI315:AI316"/>
    <mergeCell ref="AI317:AI318"/>
    <mergeCell ref="AH379:AH380"/>
    <mergeCell ref="AI22:AI23"/>
    <mergeCell ref="AI24:AI25"/>
    <mergeCell ref="AI26:AI27"/>
    <mergeCell ref="AI28:AI29"/>
    <mergeCell ref="AI32:AI33"/>
    <mergeCell ref="AI34:AI35"/>
    <mergeCell ref="AI36:AI37"/>
    <mergeCell ref="AI38:AI39"/>
    <mergeCell ref="AI40:AI41"/>
    <mergeCell ref="AI79:AI80"/>
    <mergeCell ref="AI81:AI82"/>
    <mergeCell ref="AI83:AI84"/>
    <mergeCell ref="AI85:AI86"/>
    <mergeCell ref="AI87:AI88"/>
    <mergeCell ref="AI89:AI122"/>
    <mergeCell ref="AG369:AG370"/>
    <mergeCell ref="AH369:AH370"/>
    <mergeCell ref="AG371:AG372"/>
    <mergeCell ref="AH371:AH372"/>
    <mergeCell ref="AG373:AG374"/>
    <mergeCell ref="AH373:AH374"/>
    <mergeCell ref="AG375:AG376"/>
    <mergeCell ref="AH375:AH376"/>
    <mergeCell ref="AI333:AI334"/>
    <mergeCell ref="AI335:AI336"/>
    <mergeCell ref="AI337:AI338"/>
    <mergeCell ref="AI268:AI269"/>
    <mergeCell ref="AI270:AI271"/>
    <mergeCell ref="AI272:AI306"/>
    <mergeCell ref="AI307:AI308"/>
    <mergeCell ref="AI161:AI162"/>
    <mergeCell ref="AH377:AH378"/>
    <mergeCell ref="AG359:AG360"/>
    <mergeCell ref="AH359:AH360"/>
    <mergeCell ref="AG361:AG362"/>
    <mergeCell ref="AH361:AH362"/>
    <mergeCell ref="AG363:AG364"/>
    <mergeCell ref="AH363:AH364"/>
    <mergeCell ref="AG365:AG366"/>
    <mergeCell ref="AH365:AH366"/>
    <mergeCell ref="AG367:AG368"/>
    <mergeCell ref="AH367:AH368"/>
    <mergeCell ref="AG349:AG350"/>
    <mergeCell ref="AH349:AH350"/>
    <mergeCell ref="AG351:AG352"/>
    <mergeCell ref="AH351:AH352"/>
    <mergeCell ref="AG353:AG354"/>
    <mergeCell ref="AH353:AH354"/>
    <mergeCell ref="AG355:AG356"/>
    <mergeCell ref="AH355:AH356"/>
    <mergeCell ref="AG357:AG358"/>
    <mergeCell ref="AH357:AH358"/>
    <mergeCell ref="AH339:AH340"/>
    <mergeCell ref="AG341:AG342"/>
    <mergeCell ref="AH341:AH342"/>
    <mergeCell ref="AG343:AG344"/>
    <mergeCell ref="AH343:AH344"/>
    <mergeCell ref="AG345:AG346"/>
    <mergeCell ref="AH345:AH346"/>
    <mergeCell ref="AG347:AG348"/>
    <mergeCell ref="AH347:AH348"/>
    <mergeCell ref="AG329:AG330"/>
    <mergeCell ref="AH329:AH330"/>
    <mergeCell ref="AG331:AG332"/>
    <mergeCell ref="AH331:AH332"/>
    <mergeCell ref="AG333:AG334"/>
    <mergeCell ref="AH333:AH334"/>
    <mergeCell ref="AG335:AG336"/>
    <mergeCell ref="AH335:AH336"/>
    <mergeCell ref="AG337:AG338"/>
    <mergeCell ref="AH337:AH338"/>
    <mergeCell ref="AH200:AH232"/>
    <mergeCell ref="AG319:AG320"/>
    <mergeCell ref="AH319:AH320"/>
    <mergeCell ref="AG321:AG322"/>
    <mergeCell ref="AH321:AH322"/>
    <mergeCell ref="AG323:AG324"/>
    <mergeCell ref="AH323:AH324"/>
    <mergeCell ref="AG325:AG326"/>
    <mergeCell ref="AH325:AH326"/>
    <mergeCell ref="AG327:AG328"/>
    <mergeCell ref="AH327:AH328"/>
    <mergeCell ref="AG307:AG308"/>
    <mergeCell ref="AH307:AH308"/>
    <mergeCell ref="AG311:AG312"/>
    <mergeCell ref="AH311:AH312"/>
    <mergeCell ref="AG313:AG314"/>
    <mergeCell ref="AH313:AH314"/>
    <mergeCell ref="AG315:AG316"/>
    <mergeCell ref="AH315:AH316"/>
    <mergeCell ref="AG317:AG318"/>
    <mergeCell ref="AH317:AH318"/>
    <mergeCell ref="AH38:AH39"/>
    <mergeCell ref="AG40:AG41"/>
    <mergeCell ref="AH40:AH41"/>
    <mergeCell ref="AF363:AF364"/>
    <mergeCell ref="AF365:AF366"/>
    <mergeCell ref="AF367:AF368"/>
    <mergeCell ref="AF369:AF370"/>
    <mergeCell ref="AF371:AF372"/>
    <mergeCell ref="AF373:AF374"/>
    <mergeCell ref="AF375:AF376"/>
    <mergeCell ref="AF377:AF378"/>
    <mergeCell ref="AG157:AG158"/>
    <mergeCell ref="AH157:AH158"/>
    <mergeCell ref="AG81:AG82"/>
    <mergeCell ref="AH81:AH82"/>
    <mergeCell ref="AG83:AG84"/>
    <mergeCell ref="AG266:AG267"/>
    <mergeCell ref="AH266:AH267"/>
    <mergeCell ref="AG268:AG269"/>
    <mergeCell ref="AH268:AH269"/>
    <mergeCell ref="AG270:AG271"/>
    <mergeCell ref="AH270:AH271"/>
    <mergeCell ref="AG272:AG306"/>
    <mergeCell ref="AH272:AH306"/>
    <mergeCell ref="AG159:AG160"/>
    <mergeCell ref="AH159:AH160"/>
    <mergeCell ref="AG161:AG162"/>
    <mergeCell ref="AH161:AH162"/>
    <mergeCell ref="AG163:AG164"/>
    <mergeCell ref="AH163:AH164"/>
    <mergeCell ref="AG165:AG199"/>
    <mergeCell ref="AH165:AH199"/>
    <mergeCell ref="AF353:AF354"/>
    <mergeCell ref="AF355:AF356"/>
    <mergeCell ref="AF357:AF358"/>
    <mergeCell ref="AF359:AF360"/>
    <mergeCell ref="AF361:AF362"/>
    <mergeCell ref="AF327:AF328"/>
    <mergeCell ref="AF329:AF330"/>
    <mergeCell ref="AF331:AF332"/>
    <mergeCell ref="AF333:AF334"/>
    <mergeCell ref="AF335:AF336"/>
    <mergeCell ref="AF337:AF338"/>
    <mergeCell ref="AF339:AF340"/>
    <mergeCell ref="AF341:AF342"/>
    <mergeCell ref="AF343:AF344"/>
    <mergeCell ref="AF379:AF380"/>
    <mergeCell ref="AG22:AG23"/>
    <mergeCell ref="AG24:AG25"/>
    <mergeCell ref="AG26:AG27"/>
    <mergeCell ref="AG28:AG29"/>
    <mergeCell ref="AG32:AG33"/>
    <mergeCell ref="AG34:AG35"/>
    <mergeCell ref="AG36:AG37"/>
    <mergeCell ref="AG38:AG39"/>
    <mergeCell ref="AG200:AG232"/>
    <mergeCell ref="AG339:AG340"/>
    <mergeCell ref="AG377:AG378"/>
    <mergeCell ref="AG379:AG380"/>
    <mergeCell ref="C351:C360"/>
    <mergeCell ref="B341:B350"/>
    <mergeCell ref="C341:C350"/>
    <mergeCell ref="AF311:AF312"/>
    <mergeCell ref="AF313:AF314"/>
    <mergeCell ref="AF315:AF316"/>
    <mergeCell ref="AF317:AF318"/>
    <mergeCell ref="AF319:AF320"/>
    <mergeCell ref="AF321:AF322"/>
    <mergeCell ref="AF323:AF324"/>
    <mergeCell ref="AF325:AF326"/>
    <mergeCell ref="AF165:AF199"/>
    <mergeCell ref="AF200:AF232"/>
    <mergeCell ref="AF233:AF265"/>
    <mergeCell ref="AF266:AF267"/>
    <mergeCell ref="AF268:AF269"/>
    <mergeCell ref="AF270:AF271"/>
    <mergeCell ref="AF272:AF306"/>
    <mergeCell ref="AF307:AF308"/>
    <mergeCell ref="D359:E360"/>
    <mergeCell ref="D333:E334"/>
    <mergeCell ref="D165:E199"/>
    <mergeCell ref="D200:E232"/>
    <mergeCell ref="D266:E267"/>
    <mergeCell ref="D268:E269"/>
    <mergeCell ref="D270:E271"/>
    <mergeCell ref="D272:E306"/>
    <mergeCell ref="D307:E308"/>
    <mergeCell ref="AF345:AF346"/>
    <mergeCell ref="AF347:AF348"/>
    <mergeCell ref="AF349:AF350"/>
    <mergeCell ref="AF351:AF352"/>
    <mergeCell ref="B331:B340"/>
    <mergeCell ref="C331:C340"/>
    <mergeCell ref="D335:E336"/>
    <mergeCell ref="D337:E338"/>
    <mergeCell ref="D339:E340"/>
    <mergeCell ref="D159:E160"/>
    <mergeCell ref="D161:E162"/>
    <mergeCell ref="D163:E164"/>
    <mergeCell ref="D361:E362"/>
    <mergeCell ref="D363:E364"/>
    <mergeCell ref="D365:E366"/>
    <mergeCell ref="D367:E368"/>
    <mergeCell ref="D369:E370"/>
    <mergeCell ref="B371:B380"/>
    <mergeCell ref="C371:C380"/>
    <mergeCell ref="D371:E372"/>
    <mergeCell ref="D373:E374"/>
    <mergeCell ref="D375:E376"/>
    <mergeCell ref="D377:E378"/>
    <mergeCell ref="D379:E380"/>
    <mergeCell ref="D341:E342"/>
    <mergeCell ref="D343:E344"/>
    <mergeCell ref="D345:E346"/>
    <mergeCell ref="D347:E348"/>
    <mergeCell ref="D349:E350"/>
    <mergeCell ref="D351:E352"/>
    <mergeCell ref="D353:E354"/>
    <mergeCell ref="D355:E356"/>
    <mergeCell ref="D357:E358"/>
    <mergeCell ref="B361:B370"/>
    <mergeCell ref="C361:C370"/>
    <mergeCell ref="B351:B360"/>
    <mergeCell ref="D79:E80"/>
    <mergeCell ref="D81:E82"/>
    <mergeCell ref="D83:E84"/>
    <mergeCell ref="D85:E86"/>
    <mergeCell ref="D87:E88"/>
    <mergeCell ref="D42:E78"/>
    <mergeCell ref="B321:B330"/>
    <mergeCell ref="C321:C330"/>
    <mergeCell ref="D321:E322"/>
    <mergeCell ref="D323:E324"/>
    <mergeCell ref="D325:E326"/>
    <mergeCell ref="D327:E328"/>
    <mergeCell ref="D329:E330"/>
    <mergeCell ref="D331:E332"/>
    <mergeCell ref="B32:B41"/>
    <mergeCell ref="C32:C41"/>
    <mergeCell ref="D32:E33"/>
    <mergeCell ref="D34:E35"/>
    <mergeCell ref="D36:E37"/>
    <mergeCell ref="D38:E39"/>
    <mergeCell ref="D40:E41"/>
    <mergeCell ref="D123:E156"/>
    <mergeCell ref="B311:B320"/>
    <mergeCell ref="C311:C320"/>
    <mergeCell ref="D311:E312"/>
    <mergeCell ref="D313:E314"/>
    <mergeCell ref="D315:E316"/>
    <mergeCell ref="D317:E318"/>
    <mergeCell ref="D319:E320"/>
    <mergeCell ref="B268:B310"/>
    <mergeCell ref="C268:C310"/>
    <mergeCell ref="D309:E310"/>
    <mergeCell ref="D22:E23"/>
    <mergeCell ref="D24:E25"/>
    <mergeCell ref="D26:E27"/>
    <mergeCell ref="D28:E29"/>
    <mergeCell ref="D30:E31"/>
    <mergeCell ref="B157:B267"/>
    <mergeCell ref="AH30:AH31"/>
    <mergeCell ref="AP30:AP31"/>
    <mergeCell ref="Y10:Z10"/>
    <mergeCell ref="AA10:AA11"/>
    <mergeCell ref="AB10:AB11"/>
    <mergeCell ref="AG30:AG31"/>
    <mergeCell ref="C22:C31"/>
    <mergeCell ref="B89:B156"/>
    <mergeCell ref="C89:C156"/>
    <mergeCell ref="D233:E265"/>
    <mergeCell ref="B79:B88"/>
    <mergeCell ref="C79:C88"/>
    <mergeCell ref="C157:C267"/>
    <mergeCell ref="AF22:AF23"/>
    <mergeCell ref="AF24:AF25"/>
    <mergeCell ref="AF26:AF27"/>
    <mergeCell ref="AF28:AF29"/>
    <mergeCell ref="D89:E122"/>
    <mergeCell ref="D157:E158"/>
    <mergeCell ref="AG12:AG13"/>
    <mergeCell ref="AH12:AH13"/>
    <mergeCell ref="AI12:AI13"/>
    <mergeCell ref="AL12:AL13"/>
    <mergeCell ref="AM12:AM13"/>
    <mergeCell ref="AP12:AP13"/>
    <mergeCell ref="AM18:AM19"/>
    <mergeCell ref="O10:P10"/>
    <mergeCell ref="W10:X10"/>
    <mergeCell ref="Q10:R10"/>
    <mergeCell ref="S10:T10"/>
    <mergeCell ref="U10:V10"/>
    <mergeCell ref="AF38:AF39"/>
    <mergeCell ref="AF40:AF41"/>
    <mergeCell ref="AL30:AL31"/>
    <mergeCell ref="AM30:AM31"/>
    <mergeCell ref="AG309:AG310"/>
    <mergeCell ref="AH309:AH310"/>
    <mergeCell ref="AI233:AI265"/>
    <mergeCell ref="AL233:AL265"/>
    <mergeCell ref="AG233:AG265"/>
    <mergeCell ref="AH233:AH265"/>
    <mergeCell ref="AG79:AG80"/>
    <mergeCell ref="AH79:AH80"/>
    <mergeCell ref="AI309:AI310"/>
    <mergeCell ref="AL309:AL310"/>
    <mergeCell ref="AM309:AM310"/>
    <mergeCell ref="AF89:AF122"/>
    <mergeCell ref="AF157:AF158"/>
    <mergeCell ref="AF159:AF160"/>
    <mergeCell ref="AF161:AF162"/>
    <mergeCell ref="AF163:AF164"/>
    <mergeCell ref="AH22:AH23"/>
    <mergeCell ref="AH24:AH25"/>
    <mergeCell ref="AH26:AH27"/>
    <mergeCell ref="AH28:AH29"/>
    <mergeCell ref="AH32:AH33"/>
    <mergeCell ref="AH34:AH35"/>
    <mergeCell ref="AH36:AH37"/>
    <mergeCell ref="AF309:AF310"/>
    <mergeCell ref="AH83:AH84"/>
    <mergeCell ref="AG85:AG86"/>
    <mergeCell ref="AH85:AH86"/>
    <mergeCell ref="AG87:AG88"/>
    <mergeCell ref="AH87:AH88"/>
    <mergeCell ref="AG89:AG122"/>
    <mergeCell ref="AS4:AS5"/>
    <mergeCell ref="D5:E5"/>
    <mergeCell ref="F5:AP5"/>
    <mergeCell ref="B6:AS6"/>
    <mergeCell ref="B7:AS7"/>
    <mergeCell ref="B2:C5"/>
    <mergeCell ref="D2:E2"/>
    <mergeCell ref="F2:AP2"/>
    <mergeCell ref="AQ2:AR2"/>
    <mergeCell ref="D3:E3"/>
    <mergeCell ref="F3:AP3"/>
    <mergeCell ref="AQ3:AR3"/>
    <mergeCell ref="D4:E4"/>
    <mergeCell ref="F4:AP4"/>
    <mergeCell ref="AQ4:AR5"/>
    <mergeCell ref="J10:J11"/>
    <mergeCell ref="K10:K11"/>
    <mergeCell ref="M9:AB9"/>
    <mergeCell ref="AL9:AL11"/>
    <mergeCell ref="AM9:AM11"/>
    <mergeCell ref="AP18:AP19"/>
    <mergeCell ref="AK14:AK15"/>
    <mergeCell ref="AJ16:AJ17"/>
    <mergeCell ref="AK16:AK17"/>
    <mergeCell ref="AJ18:AJ19"/>
    <mergeCell ref="B8:AC8"/>
    <mergeCell ref="AD8:AS8"/>
    <mergeCell ref="C9:C11"/>
    <mergeCell ref="D9:E11"/>
    <mergeCell ref="F10:F11"/>
    <mergeCell ref="H10:H11"/>
    <mergeCell ref="I10:I11"/>
    <mergeCell ref="AI9:AI11"/>
    <mergeCell ref="AP9:AP11"/>
    <mergeCell ref="AQ9:AR11"/>
    <mergeCell ref="B42:B78"/>
    <mergeCell ref="C42:C78"/>
    <mergeCell ref="F9:L9"/>
    <mergeCell ref="AQ30:AR31"/>
    <mergeCell ref="L10:L11"/>
    <mergeCell ref="B12:B21"/>
    <mergeCell ref="C12:C21"/>
    <mergeCell ref="D12:E13"/>
    <mergeCell ref="D14:E15"/>
    <mergeCell ref="D16:E17"/>
    <mergeCell ref="D18:E19"/>
    <mergeCell ref="D20:E21"/>
    <mergeCell ref="AG16:AG17"/>
    <mergeCell ref="AH16:AH17"/>
    <mergeCell ref="AG18:AG19"/>
    <mergeCell ref="AH18:AH19"/>
    <mergeCell ref="AG20:AG21"/>
    <mergeCell ref="G10:G11"/>
    <mergeCell ref="AD9:AE10"/>
    <mergeCell ref="AG9:AH10"/>
    <mergeCell ref="AF30:AF31"/>
    <mergeCell ref="AK18:AK19"/>
    <mergeCell ref="AF32:AF33"/>
    <mergeCell ref="AF34:AF35"/>
    <mergeCell ref="AF36:AF37"/>
    <mergeCell ref="AQ309:AR310"/>
    <mergeCell ref="AS309:AS310"/>
    <mergeCell ref="B22:B31"/>
    <mergeCell ref="AS30:AS31"/>
    <mergeCell ref="AI30:AI31"/>
    <mergeCell ref="AS16:AS17"/>
    <mergeCell ref="AI18:AI19"/>
    <mergeCell ref="AL18:AL19"/>
    <mergeCell ref="AF9:AF11"/>
    <mergeCell ref="AF12:AF13"/>
    <mergeCell ref="AF14:AF15"/>
    <mergeCell ref="AF16:AF17"/>
    <mergeCell ref="AF18:AF19"/>
    <mergeCell ref="AF20:AF21"/>
    <mergeCell ref="AS9:AS11"/>
    <mergeCell ref="AJ20:AJ21"/>
    <mergeCell ref="AK20:AK21"/>
    <mergeCell ref="AN9:AN11"/>
    <mergeCell ref="AO9:AO11"/>
    <mergeCell ref="AN12:AN13"/>
    <mergeCell ref="AO12:AO13"/>
    <mergeCell ref="AN14:AN15"/>
    <mergeCell ref="AO14:AO15"/>
    <mergeCell ref="AN16:AN17"/>
    <mergeCell ref="AO16:AO17"/>
    <mergeCell ref="AN18:AN19"/>
    <mergeCell ref="AO18:AO19"/>
    <mergeCell ref="AN20:AN21"/>
    <mergeCell ref="AO20:AO21"/>
    <mergeCell ref="AG14:AG15"/>
    <mergeCell ref="AH14:AH15"/>
    <mergeCell ref="B9:B11"/>
    <mergeCell ref="AH20:AH21"/>
    <mergeCell ref="AI14:AI15"/>
    <mergeCell ref="AI16:AI17"/>
    <mergeCell ref="AQ18:AR19"/>
    <mergeCell ref="AS18:AS19"/>
    <mergeCell ref="AI20:AI21"/>
    <mergeCell ref="AL20:AL21"/>
    <mergeCell ref="AM20:AM21"/>
    <mergeCell ref="AP20:AP21"/>
    <mergeCell ref="AQ20:AR21"/>
    <mergeCell ref="AS20:AS21"/>
    <mergeCell ref="AJ9:AJ11"/>
    <mergeCell ref="AK9:AK11"/>
    <mergeCell ref="AJ12:AJ13"/>
    <mergeCell ref="AK12:AK13"/>
    <mergeCell ref="AJ14:AJ15"/>
    <mergeCell ref="AQ12:AR13"/>
    <mergeCell ref="AS12:AS13"/>
    <mergeCell ref="AL14:AL15"/>
    <mergeCell ref="AM14:AM15"/>
    <mergeCell ref="AP14:AP15"/>
    <mergeCell ref="AQ14:AR15"/>
    <mergeCell ref="AS14:AS15"/>
    <mergeCell ref="AL16:AL17"/>
    <mergeCell ref="AM16:AM17"/>
    <mergeCell ref="AP16:AP17"/>
    <mergeCell ref="AQ16:AR17"/>
    <mergeCell ref="AC10:AC11"/>
    <mergeCell ref="M10:N10"/>
    <mergeCell ref="AF123:AF156"/>
    <mergeCell ref="AF42:AF78"/>
    <mergeCell ref="AG42:AG78"/>
    <mergeCell ref="AH42:AH78"/>
    <mergeCell ref="AI42:AI78"/>
    <mergeCell ref="AL42:AL78"/>
    <mergeCell ref="AM42:AM78"/>
    <mergeCell ref="AP42:AP78"/>
    <mergeCell ref="AQ42:AR78"/>
    <mergeCell ref="AS42:AS78"/>
    <mergeCell ref="AG123:AG156"/>
    <mergeCell ref="AH123:AH156"/>
    <mergeCell ref="AI123:AI156"/>
    <mergeCell ref="AL123:AL156"/>
    <mergeCell ref="AM123:AM156"/>
    <mergeCell ref="AP123:AP156"/>
    <mergeCell ref="AQ123:AR156"/>
    <mergeCell ref="AS123:AS156"/>
    <mergeCell ref="AH89:AH122"/>
    <mergeCell ref="AK79:AK80"/>
    <mergeCell ref="AJ83:AJ84"/>
    <mergeCell ref="AK83:AK84"/>
    <mergeCell ref="AF79:AF80"/>
    <mergeCell ref="AF81:AF82"/>
    <mergeCell ref="AF83:AF84"/>
    <mergeCell ref="AF85:AF86"/>
    <mergeCell ref="AF87:AF88"/>
    <mergeCell ref="AL81:AL82"/>
    <mergeCell ref="AM81:AM82"/>
    <mergeCell ref="AP81:AP82"/>
    <mergeCell ref="AQ81:AR82"/>
    <mergeCell ref="AS81:AS82"/>
  </mergeCells>
  <conditionalFormatting sqref="AQ12:AR12 AQ14:AR14 AQ16:AR16 AQ18:AR18 AQ20:AR20 AQ22:AR22 AQ24:AR24 AQ26:AR26 AQ28:AR28 AQ30:AR30 AQ32:AR32 AQ34:AR34 AQ36:AR36 AQ38:AR38 AQ40:AR40 AQ79:AR79 AQ81:AR81 AQ83:AR83 AQ85:AR85 AQ87:AR87 AQ157:AR157 AQ159:AR159 AQ161:AR161 AQ163:AR163 AQ268:AR268 AQ270:AR270 AQ272:AR305 AQ307:AR307 AQ309:AR309 AQ311:AR311 AQ313:AR313 AQ315:AR315 AQ317:AR317 AQ319:AR319 AQ321:AR321 AQ323:AR323 AQ325:AR325 AQ327:AR327 AQ329:AR329 AQ331:AR331 AQ333:AR333 AQ335:AR335 AQ337:AR337 AQ339:AR339 AQ341:AR341 AQ343:AR343 AQ345:AR345 AQ347:AR347 AQ349:AR349 AQ351:AR351 AQ353:AR353 AQ355:AR355 AQ357:AR357 AQ359:AR359 AQ361:AR361 AQ363:AR363 AQ365:AR365 AQ367:AR367 AQ369:AR369 AQ371:AR371 AQ373:AR373 AQ375:AR375 AQ377:AR377 AQ379:AR379 AQ42 AQ165:AR266 AQ89:AR148">
    <cfRule type="containsText" dxfId="11" priority="16" operator="containsText" text="Alto">
      <formula>NOT(ISERROR(SEARCH("Alto",AQ12)))</formula>
    </cfRule>
    <cfRule type="containsText" dxfId="10" priority="17" stopIfTrue="1" operator="containsText" text="Moderado">
      <formula>NOT(ISERROR(SEARCH("Moderado",AQ12)))</formula>
    </cfRule>
    <cfRule type="containsText" dxfId="9" priority="18" operator="containsText" text="Extremo">
      <formula>NOT(ISERROR(SEARCH("Extremo",AQ12)))</formula>
    </cfRule>
  </conditionalFormatting>
  <conditionalFormatting sqref="AQ381:AR381 AQ383:AR383 AQ385:AR385 AQ387:AR387 AQ389:AR389">
    <cfRule type="containsText" dxfId="8" priority="10" operator="containsText" text="Alto">
      <formula>NOT(ISERROR(SEARCH("Alto",AQ381)))</formula>
    </cfRule>
    <cfRule type="containsText" dxfId="7" priority="11" stopIfTrue="1" operator="containsText" text="Moderado">
      <formula>NOT(ISERROR(SEARCH("Moderado",AQ381)))</formula>
    </cfRule>
    <cfRule type="containsText" dxfId="6" priority="12" operator="containsText" text="Extremo">
      <formula>NOT(ISERROR(SEARCH("Extremo",AQ381)))</formula>
    </cfRule>
  </conditionalFormatting>
  <dataValidations count="1">
    <dataValidation showInputMessage="1" showErrorMessage="1" sqref="AJ18:AK18 AJ12:AK12 AJ14:AK14 AJ22:AK22 AJ24:AK24 AJ26:AK26 AJ28:AK28 AJ30:AK30 AJ32:AK32 AJ34:AK34 AJ36:AK36 AJ38:AK38 AJ40:AK40 AJ42:AK51 AJ58:AK60 AJ62:AK63 AJ66:AK66 AJ81:AK81 AJ83:AK83 AJ85:AK85 AJ87:AK87 AJ151:AK152 AJ157:AK157 AJ159:AK159 AJ161:AK161 AJ163:AK163 AJ268:AK268 AJ270:AK270 AJ272:AK305 AJ307:AK307 AJ309:AK309 AJ311:AK311 AJ313:AK313 AJ315:AK315 AJ317:AK317 AJ319:AK319 AJ321:AK321 AJ323:AK323 AJ325:AK325 AJ327:AK327 AJ329:AK329 AJ331:AK331 AJ333:AK333 AJ335:AK335 AJ337:AK337 AJ339:AK339 AJ341:AK341 AJ343:AK343 AJ345:AK345 AJ347:AK347 AJ349:AK349 AJ351:AK351 AJ353:AK353 AJ355:AK355 AJ357:AK357 AJ359:AK359 AJ361:AK361 AJ363:AK363 AJ365:AK365 AJ367:AK367 AJ369:AK369 AJ371:AK371 AJ373:AK373 AJ375:AK375 AJ377:AK377 AJ379:AK379 AJ16:AK16 AJ20:AK20 AJ381:AK381 AJ383:AK383 AJ385:AK385 AJ387:AK387 AJ389:AK389 AJ78:AK79 AJ165:AK266 AJ89:AK148"/>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'0 - CALOR'!$N$142:$N$143</xm:f>
          </x14:formula1>
          <xm:sqref>AI12:AI42 AI157:AI390 AI79:AI149</xm:sqref>
        </x14:dataValidation>
        <x14:dataValidation type="list" allowBlank="1" showInputMessage="1" showErrorMessage="1">
          <x14:formula1>
            <xm:f>'0 - CALOR'!$N$145:$N$147</xm:f>
          </x14:formula1>
          <xm:sqref>AM157:AM390 AM12:AM149</xm:sqref>
        </x14:dataValidation>
        <x14:dataValidation type="list" allowBlank="1" showInputMessage="1" showErrorMessage="1">
          <x14:formula1>
            <xm:f>'0 - CALOR'!$I$101:$I$136</xm:f>
          </x14:formula1>
          <xm:sqref>AF12:AF42 AF79:AF390</xm:sqref>
        </x14:dataValidation>
        <x14:dataValidation type="list" allowBlank="1" showInputMessage="1" showErrorMessage="1">
          <x14:formula1>
            <xm:f>'0 - CALOR'!$K$72:$K$73</xm:f>
          </x14:formula1>
          <xm:sqref>M12:M390</xm:sqref>
        </x14:dataValidation>
        <x14:dataValidation type="list" allowBlank="1" showInputMessage="1" showErrorMessage="1">
          <x14:formula1>
            <xm:f>'0 - CALOR'!$K$74:$K$75</xm:f>
          </x14:formula1>
          <xm:sqref>O12:O390</xm:sqref>
        </x14:dataValidation>
        <x14:dataValidation type="list" allowBlank="1" showInputMessage="1" showErrorMessage="1">
          <x14:formula1>
            <xm:f>'0 - CALOR'!$K$76:$K$77</xm:f>
          </x14:formula1>
          <xm:sqref>Q12:Q390</xm:sqref>
        </x14:dataValidation>
        <x14:dataValidation type="list" allowBlank="1" showInputMessage="1" showErrorMessage="1">
          <x14:formula1>
            <xm:f>'0 - CALOR'!$K$78:$K$80</xm:f>
          </x14:formula1>
          <xm:sqref>S12:S390</xm:sqref>
        </x14:dataValidation>
        <x14:dataValidation type="list" allowBlank="1" showInputMessage="1" showErrorMessage="1">
          <x14:formula1>
            <xm:f>'0 - CALOR'!$K$81:$K$82</xm:f>
          </x14:formula1>
          <xm:sqref>U12:U390</xm:sqref>
        </x14:dataValidation>
        <x14:dataValidation type="list" allowBlank="1" showInputMessage="1" showErrorMessage="1">
          <x14:formula1>
            <xm:f>'0 - CALOR'!$K$83:$K$84</xm:f>
          </x14:formula1>
          <xm:sqref>W12:W390</xm:sqref>
        </x14:dataValidation>
        <x14:dataValidation type="list" allowBlank="1" showInputMessage="1" showErrorMessage="1">
          <x14:formula1>
            <xm:f>'0 - CALOR'!$K$85:$K$87</xm:f>
          </x14:formula1>
          <xm:sqref>Y12:Y390</xm:sqref>
        </x14:dataValidation>
        <x14:dataValidation type="list" allowBlank="1" showInputMessage="1" showErrorMessage="1">
          <x14:formula1>
            <xm:f>'0 - CALOR'!$C$72:$C$74</xm:f>
          </x14:formula1>
          <xm:sqref>AC12:AC390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34"/>
  <sheetViews>
    <sheetView tabSelected="1" topLeftCell="B2" zoomScale="50" zoomScaleNormal="50" zoomScalePageLayoutView="70" workbookViewId="0">
      <pane xSplit="3" ySplit="7" topLeftCell="E9" activePane="bottomRight" state="frozen"/>
      <selection activeCell="B2" sqref="B2"/>
      <selection pane="topRight" activeCell="E2" sqref="E2"/>
      <selection pane="bottomLeft" activeCell="B9" sqref="B9"/>
      <selection pane="bottomRight" activeCell="AG9" sqref="AG9"/>
    </sheetView>
  </sheetViews>
  <sheetFormatPr baseColWidth="10" defaultColWidth="9.140625" defaultRowHeight="12.75" x14ac:dyDescent="0.25"/>
  <cols>
    <col min="1" max="1" width="1.85546875" style="714" customWidth="1"/>
    <col min="2" max="2" width="21.28515625" style="714" customWidth="1"/>
    <col min="3" max="3" width="15" style="715" customWidth="1"/>
    <col min="4" max="4" width="54.42578125" style="714" customWidth="1"/>
    <col min="5" max="5" width="15.140625" style="714" customWidth="1"/>
    <col min="6" max="6" width="59" style="714" customWidth="1"/>
    <col min="7" max="7" width="48.140625" style="714" customWidth="1"/>
    <col min="8" max="8" width="4.140625" style="714" customWidth="1"/>
    <col min="9" max="9" width="5.140625" style="714" customWidth="1"/>
    <col min="10" max="11" width="6.140625" style="714" customWidth="1"/>
    <col min="12" max="12" width="16.7109375" style="714" customWidth="1"/>
    <col min="13" max="13" width="21.140625" style="714" customWidth="1"/>
    <col min="14" max="14" width="16.28515625" style="714" customWidth="1"/>
    <col min="15" max="15" width="20" style="714" customWidth="1"/>
    <col min="16" max="16" width="14.28515625" style="714" customWidth="1"/>
    <col min="17" max="17" width="19.42578125" style="714" customWidth="1"/>
    <col min="18" max="18" width="13.28515625" style="714" customWidth="1"/>
    <col min="19" max="19" width="13.7109375" style="714" customWidth="1"/>
    <col min="20" max="20" width="12.42578125" style="714" customWidth="1"/>
    <col min="21" max="21" width="12.5703125" style="714" customWidth="1"/>
    <col min="22" max="22" width="3.85546875" style="714" customWidth="1"/>
    <col min="23" max="23" width="4.42578125" style="714" customWidth="1"/>
    <col min="24" max="24" width="4.85546875" style="714" customWidth="1"/>
    <col min="25" max="25" width="5.42578125" style="714" customWidth="1"/>
    <col min="26" max="26" width="21.42578125" style="714" customWidth="1"/>
    <col min="27" max="27" width="88.7109375" style="714" customWidth="1"/>
    <col min="28" max="28" width="35.85546875" style="714" customWidth="1"/>
    <col min="29" max="29" width="50.5703125" style="714" customWidth="1"/>
    <col min="30" max="30" width="10.85546875" style="714" customWidth="1"/>
    <col min="31" max="31" width="5.28515625" style="714" customWidth="1"/>
    <col min="32" max="33" width="5.85546875" style="714" customWidth="1"/>
    <col min="34" max="34" width="5.140625" style="714" customWidth="1"/>
    <col min="35" max="35" width="5" style="714" customWidth="1"/>
    <col min="36" max="36" width="5.7109375" style="714" customWidth="1"/>
    <col min="37" max="37" width="6" style="714" customWidth="1"/>
    <col min="38" max="38" width="5.28515625" style="714" customWidth="1"/>
    <col min="39" max="39" width="5.7109375" style="714" customWidth="1"/>
    <col min="40" max="40" width="5.28515625" style="714" customWidth="1"/>
    <col min="41" max="41" width="5.7109375" style="714" customWidth="1"/>
    <col min="42" max="42" width="6.28515625" style="714" customWidth="1"/>
    <col min="43" max="16384" width="9.140625" style="714"/>
  </cols>
  <sheetData>
    <row r="1" spans="2:42" s="714" customFormat="1" ht="14.25" customHeight="1" thickBot="1" x14ac:dyDescent="0.3">
      <c r="C1" s="715"/>
    </row>
    <row r="2" spans="2:42" s="714" customFormat="1" ht="39" customHeight="1" x14ac:dyDescent="0.25">
      <c r="B2" s="371"/>
      <c r="C2" s="475"/>
      <c r="D2" s="372"/>
      <c r="E2" s="70" t="s">
        <v>0</v>
      </c>
      <c r="F2" s="70"/>
      <c r="G2" s="71" t="s">
        <v>1</v>
      </c>
      <c r="H2" s="72"/>
      <c r="I2" s="72"/>
      <c r="J2" s="72"/>
      <c r="K2" s="72"/>
      <c r="L2" s="72"/>
      <c r="M2" s="72"/>
      <c r="N2" s="72"/>
      <c r="O2" s="72"/>
      <c r="P2" s="72"/>
      <c r="Q2" s="72"/>
      <c r="R2" s="72"/>
      <c r="S2" s="72"/>
      <c r="T2" s="72"/>
      <c r="U2" s="72"/>
      <c r="V2" s="72"/>
      <c r="W2" s="72"/>
      <c r="X2" s="72"/>
      <c r="Y2" s="72"/>
      <c r="Z2" s="72"/>
      <c r="AA2" s="72"/>
      <c r="AB2" s="73"/>
      <c r="AC2" s="329" t="s">
        <v>2</v>
      </c>
      <c r="AD2" s="716"/>
      <c r="AE2" s="716"/>
      <c r="AF2" s="716"/>
      <c r="AG2" s="717"/>
      <c r="AH2" s="717"/>
      <c r="AI2" s="717"/>
      <c r="AJ2" s="717"/>
      <c r="AK2" s="717"/>
      <c r="AL2" s="717"/>
      <c r="AM2" s="717"/>
      <c r="AN2" s="717"/>
      <c r="AO2" s="717"/>
      <c r="AP2" s="718"/>
    </row>
    <row r="3" spans="2:42" s="714" customFormat="1" ht="34.5" customHeight="1" x14ac:dyDescent="0.25">
      <c r="B3" s="379"/>
      <c r="C3" s="478"/>
      <c r="D3" s="380"/>
      <c r="E3" s="79" t="s">
        <v>3</v>
      </c>
      <c r="F3" s="79"/>
      <c r="G3" s="80" t="s">
        <v>4</v>
      </c>
      <c r="H3" s="81"/>
      <c r="I3" s="81"/>
      <c r="J3" s="81"/>
      <c r="K3" s="81"/>
      <c r="L3" s="81"/>
      <c r="M3" s="81"/>
      <c r="N3" s="81"/>
      <c r="O3" s="81"/>
      <c r="P3" s="81"/>
      <c r="Q3" s="81"/>
      <c r="R3" s="81"/>
      <c r="S3" s="81"/>
      <c r="T3" s="81"/>
      <c r="U3" s="81"/>
      <c r="V3" s="81"/>
      <c r="W3" s="81"/>
      <c r="X3" s="81"/>
      <c r="Y3" s="81"/>
      <c r="Z3" s="81"/>
      <c r="AA3" s="81"/>
      <c r="AB3" s="82"/>
      <c r="AC3" s="332" t="s">
        <v>5</v>
      </c>
      <c r="AD3" s="719"/>
      <c r="AE3" s="719"/>
      <c r="AF3" s="719"/>
      <c r="AG3" s="720"/>
      <c r="AH3" s="720"/>
      <c r="AI3" s="720"/>
      <c r="AJ3" s="720"/>
      <c r="AK3" s="720"/>
      <c r="AL3" s="720"/>
      <c r="AM3" s="720"/>
      <c r="AN3" s="720"/>
      <c r="AO3" s="720"/>
      <c r="AP3" s="721"/>
    </row>
    <row r="4" spans="2:42" s="714" customFormat="1" ht="34.5" customHeight="1" x14ac:dyDescent="0.25">
      <c r="B4" s="379"/>
      <c r="C4" s="478"/>
      <c r="D4" s="380"/>
      <c r="E4" s="79" t="s">
        <v>6</v>
      </c>
      <c r="F4" s="79"/>
      <c r="G4" s="80" t="s">
        <v>7</v>
      </c>
      <c r="H4" s="81"/>
      <c r="I4" s="81"/>
      <c r="J4" s="81"/>
      <c r="K4" s="81"/>
      <c r="L4" s="81"/>
      <c r="M4" s="81"/>
      <c r="N4" s="81"/>
      <c r="O4" s="81"/>
      <c r="P4" s="81"/>
      <c r="Q4" s="81"/>
      <c r="R4" s="81"/>
      <c r="S4" s="81"/>
      <c r="T4" s="81"/>
      <c r="U4" s="81"/>
      <c r="V4" s="81"/>
      <c r="W4" s="81"/>
      <c r="X4" s="81"/>
      <c r="Y4" s="81"/>
      <c r="Z4" s="81"/>
      <c r="AA4" s="81"/>
      <c r="AB4" s="82"/>
      <c r="AC4" s="86" t="s">
        <v>8</v>
      </c>
      <c r="AD4" s="338"/>
      <c r="AE4" s="338"/>
      <c r="AF4" s="338"/>
      <c r="AG4" s="722"/>
      <c r="AH4" s="722"/>
      <c r="AI4" s="722"/>
      <c r="AJ4" s="722"/>
      <c r="AK4" s="722"/>
      <c r="AL4" s="722"/>
      <c r="AM4" s="722"/>
      <c r="AN4" s="722"/>
      <c r="AO4" s="722"/>
      <c r="AP4" s="723"/>
    </row>
    <row r="5" spans="2:42" s="714" customFormat="1" ht="39.75" customHeight="1" thickBot="1" x14ac:dyDescent="0.3">
      <c r="B5" s="379"/>
      <c r="C5" s="478"/>
      <c r="D5" s="380"/>
      <c r="E5" s="92" t="s">
        <v>9</v>
      </c>
      <c r="F5" s="92"/>
      <c r="G5" s="335" t="s">
        <v>10</v>
      </c>
      <c r="H5" s="336"/>
      <c r="I5" s="336"/>
      <c r="J5" s="336"/>
      <c r="K5" s="336"/>
      <c r="L5" s="336"/>
      <c r="M5" s="336"/>
      <c r="N5" s="336"/>
      <c r="O5" s="336"/>
      <c r="P5" s="336"/>
      <c r="Q5" s="336"/>
      <c r="R5" s="336"/>
      <c r="S5" s="336"/>
      <c r="T5" s="336"/>
      <c r="U5" s="336"/>
      <c r="V5" s="336"/>
      <c r="W5" s="336"/>
      <c r="X5" s="336"/>
      <c r="Y5" s="336"/>
      <c r="Z5" s="336"/>
      <c r="AA5" s="336"/>
      <c r="AB5" s="337"/>
      <c r="AC5" s="94"/>
      <c r="AD5" s="724"/>
      <c r="AE5" s="724"/>
      <c r="AF5" s="724"/>
      <c r="AG5" s="725"/>
      <c r="AH5" s="725"/>
      <c r="AI5" s="725"/>
      <c r="AJ5" s="725"/>
      <c r="AK5" s="725"/>
      <c r="AL5" s="725"/>
      <c r="AM5" s="725"/>
      <c r="AN5" s="725"/>
      <c r="AO5" s="725"/>
      <c r="AP5" s="726"/>
    </row>
    <row r="6" spans="2:42" s="714" customFormat="1" ht="123" customHeight="1" thickBot="1" x14ac:dyDescent="0.3">
      <c r="B6" s="727" t="s">
        <v>1522</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9"/>
    </row>
    <row r="7" spans="2:42" s="714" customFormat="1" ht="54" customHeight="1" x14ac:dyDescent="0.25">
      <c r="B7" s="730" t="s">
        <v>526</v>
      </c>
      <c r="C7" s="731"/>
      <c r="D7" s="731"/>
      <c r="E7" s="731"/>
      <c r="F7" s="731"/>
      <c r="G7" s="732"/>
      <c r="H7" s="733" t="s">
        <v>527</v>
      </c>
      <c r="I7" s="734"/>
      <c r="J7" s="734"/>
      <c r="K7" s="735"/>
      <c r="L7" s="730" t="s">
        <v>528</v>
      </c>
      <c r="M7" s="731"/>
      <c r="N7" s="731"/>
      <c r="O7" s="731"/>
      <c r="P7" s="731"/>
      <c r="Q7" s="732"/>
      <c r="R7" s="730" t="s">
        <v>529</v>
      </c>
      <c r="S7" s="731"/>
      <c r="T7" s="731"/>
      <c r="U7" s="732"/>
      <c r="V7" s="730" t="s">
        <v>530</v>
      </c>
      <c r="W7" s="731"/>
      <c r="X7" s="731"/>
      <c r="Y7" s="732"/>
      <c r="Z7" s="730" t="s">
        <v>531</v>
      </c>
      <c r="AA7" s="731"/>
      <c r="AB7" s="731"/>
      <c r="AC7" s="732"/>
      <c r="AD7" s="731" t="s">
        <v>532</v>
      </c>
      <c r="AE7" s="731"/>
      <c r="AF7" s="731"/>
      <c r="AG7" s="731"/>
      <c r="AH7" s="731"/>
      <c r="AI7" s="731"/>
      <c r="AJ7" s="731"/>
      <c r="AK7" s="731"/>
      <c r="AL7" s="731"/>
      <c r="AM7" s="731"/>
      <c r="AN7" s="731"/>
      <c r="AO7" s="731"/>
      <c r="AP7" s="732"/>
    </row>
    <row r="8" spans="2:42" s="714" customFormat="1" ht="77.25" thickBot="1" x14ac:dyDescent="0.3">
      <c r="B8" s="736" t="s">
        <v>533</v>
      </c>
      <c r="C8" s="737" t="s">
        <v>534</v>
      </c>
      <c r="D8" s="737" t="s">
        <v>535</v>
      </c>
      <c r="E8" s="737" t="s">
        <v>536</v>
      </c>
      <c r="F8" s="737" t="s">
        <v>537</v>
      </c>
      <c r="G8" s="738" t="s">
        <v>538</v>
      </c>
      <c r="H8" s="739" t="s">
        <v>539</v>
      </c>
      <c r="I8" s="740" t="s">
        <v>29</v>
      </c>
      <c r="J8" s="740" t="s">
        <v>540</v>
      </c>
      <c r="K8" s="741" t="s">
        <v>541</v>
      </c>
      <c r="L8" s="742" t="s">
        <v>542</v>
      </c>
      <c r="M8" s="743" t="s">
        <v>543</v>
      </c>
      <c r="N8" s="743" t="s">
        <v>544</v>
      </c>
      <c r="O8" s="743" t="s">
        <v>545</v>
      </c>
      <c r="P8" s="743" t="s">
        <v>546</v>
      </c>
      <c r="Q8" s="744" t="s">
        <v>547</v>
      </c>
      <c r="R8" s="742" t="s">
        <v>548</v>
      </c>
      <c r="S8" s="743" t="s">
        <v>549</v>
      </c>
      <c r="T8" s="743" t="s">
        <v>550</v>
      </c>
      <c r="U8" s="744" t="s">
        <v>551</v>
      </c>
      <c r="V8" s="745" t="s">
        <v>539</v>
      </c>
      <c r="W8" s="746" t="s">
        <v>29</v>
      </c>
      <c r="X8" s="746" t="s">
        <v>552</v>
      </c>
      <c r="Y8" s="747" t="s">
        <v>541</v>
      </c>
      <c r="Z8" s="748" t="s">
        <v>40</v>
      </c>
      <c r="AA8" s="737" t="s">
        <v>553</v>
      </c>
      <c r="AB8" s="737" t="s">
        <v>554</v>
      </c>
      <c r="AC8" s="738" t="s">
        <v>555</v>
      </c>
      <c r="AD8" s="749" t="s">
        <v>556</v>
      </c>
      <c r="AE8" s="740" t="s">
        <v>557</v>
      </c>
      <c r="AF8" s="740" t="s">
        <v>558</v>
      </c>
      <c r="AG8" s="740" t="s">
        <v>559</v>
      </c>
      <c r="AH8" s="740" t="s">
        <v>560</v>
      </c>
      <c r="AI8" s="740" t="s">
        <v>561</v>
      </c>
      <c r="AJ8" s="740" t="s">
        <v>562</v>
      </c>
      <c r="AK8" s="740" t="s">
        <v>563</v>
      </c>
      <c r="AL8" s="740" t="s">
        <v>564</v>
      </c>
      <c r="AM8" s="740" t="s">
        <v>565</v>
      </c>
      <c r="AN8" s="740" t="s">
        <v>566</v>
      </c>
      <c r="AO8" s="740" t="s">
        <v>567</v>
      </c>
      <c r="AP8" s="750" t="s">
        <v>568</v>
      </c>
    </row>
    <row r="9" spans="2:42" s="714" customFormat="1" ht="63.75" customHeight="1" x14ac:dyDescent="0.25">
      <c r="B9" s="751" t="str">
        <f>'3-IDENTIFICACIÓN DEL RIESGO'!B42</f>
        <v>Gestión del Modelo de Atención.</v>
      </c>
      <c r="C9" s="752" t="s">
        <v>1287</v>
      </c>
      <c r="D9" s="753" t="str">
        <f>'3-IDENTIFICACIÓN DEL RIESGO'!G42</f>
        <v>La posibilidad de ocurrencia de hechos de concusión o cohecho en la atención a la ciudadanía en la UGT’S, PAT’S y cualquier ventanilla de atención al ciudadano.</v>
      </c>
      <c r="E9" s="754" t="s">
        <v>569</v>
      </c>
      <c r="F9" s="504" t="str">
        <f>'3-IDENTIFICACIÓN DEL RIESGO'!H42</f>
        <v>Amenazas</v>
      </c>
      <c r="G9" s="504" t="str">
        <f>'3-IDENTIFICACIÓN DEL RIESGO'!L42</f>
        <v>Pérdida de la credibilidad institucional e investigaciones y sanciones</v>
      </c>
      <c r="H9" s="755" t="str">
        <f>'4-VALORACIÓN DEL RIESGO'!G26</f>
        <v>Probable</v>
      </c>
      <c r="I9" s="755" t="str">
        <f>'4-VALORACIÓN DEL RIESGO'!AC26</f>
        <v>Catastrófico</v>
      </c>
      <c r="J9" s="755" t="str">
        <f>'4-VALORACIÓN DEL RIESGO'!AE26</f>
        <v>Extremo</v>
      </c>
      <c r="K9" s="755" t="str">
        <f>'4-VALORACIÓN DEL RIESGO'!AF26</f>
        <v>Reducir</v>
      </c>
      <c r="L9" s="756" t="s">
        <v>1423</v>
      </c>
      <c r="M9" s="757" t="s">
        <v>1437</v>
      </c>
      <c r="N9" s="758"/>
      <c r="O9" s="758"/>
      <c r="P9" s="758"/>
      <c r="Q9" s="758"/>
      <c r="R9" s="758"/>
      <c r="S9" s="758"/>
      <c r="T9" s="758"/>
      <c r="U9" s="759"/>
      <c r="V9" s="755" t="str">
        <f>'5-CONTROLES'!AL42</f>
        <v>Posible</v>
      </c>
      <c r="W9" s="755" t="str">
        <f>'5-CONTROLES'!AP42</f>
        <v>Mayor</v>
      </c>
      <c r="X9" s="755" t="str">
        <f>'5-CONTROLES'!AQ42</f>
        <v>Extremo</v>
      </c>
      <c r="Y9" s="755" t="str">
        <f>'5-CONTROLES'!AS42</f>
        <v>Acción preventiva</v>
      </c>
      <c r="Z9" s="756" t="s">
        <v>1414</v>
      </c>
      <c r="AA9" s="760" t="s">
        <v>570</v>
      </c>
      <c r="AB9" s="760" t="s">
        <v>667</v>
      </c>
      <c r="AC9" s="760" t="s">
        <v>571</v>
      </c>
      <c r="AD9" s="761">
        <v>3</v>
      </c>
      <c r="AE9" s="517"/>
      <c r="AF9" s="517"/>
      <c r="AG9" s="517">
        <v>1</v>
      </c>
      <c r="AH9" s="517"/>
      <c r="AI9" s="517"/>
      <c r="AJ9" s="517"/>
      <c r="AK9" s="517">
        <v>1</v>
      </c>
      <c r="AL9" s="517"/>
      <c r="AM9" s="517"/>
      <c r="AN9" s="517"/>
      <c r="AO9" s="517">
        <v>1</v>
      </c>
      <c r="AP9" s="517"/>
    </row>
    <row r="10" spans="2:42" s="714" customFormat="1" ht="49.5" customHeight="1" x14ac:dyDescent="0.25">
      <c r="B10" s="762"/>
      <c r="C10" s="763"/>
      <c r="D10" s="764"/>
      <c r="E10" s="765"/>
      <c r="F10" s="754" t="str">
        <f>'3-IDENTIFICACIÓN DEL RIESGO'!H43</f>
        <v>Sobornos</v>
      </c>
      <c r="G10" s="754" t="str">
        <f>'3-IDENTIFICACIÓN DEL RIESGO'!L43</f>
        <v>Oportunidad para estafas a ciudadanos</v>
      </c>
      <c r="H10" s="766"/>
      <c r="I10" s="766"/>
      <c r="J10" s="766"/>
      <c r="K10" s="766"/>
      <c r="L10" s="756" t="s">
        <v>1424</v>
      </c>
      <c r="M10" s="767"/>
      <c r="N10" s="768"/>
      <c r="O10" s="768"/>
      <c r="P10" s="768"/>
      <c r="Q10" s="768"/>
      <c r="R10" s="768"/>
      <c r="S10" s="768"/>
      <c r="T10" s="768"/>
      <c r="U10" s="769"/>
      <c r="V10" s="766"/>
      <c r="W10" s="766"/>
      <c r="X10" s="766"/>
      <c r="Y10" s="766"/>
      <c r="Z10" s="756" t="s">
        <v>1415</v>
      </c>
      <c r="AA10" s="657" t="s">
        <v>763</v>
      </c>
      <c r="AB10" s="657" t="s">
        <v>668</v>
      </c>
      <c r="AC10" s="657" t="s">
        <v>666</v>
      </c>
      <c r="AD10" s="761">
        <v>12</v>
      </c>
      <c r="AE10" s="517">
        <v>1</v>
      </c>
      <c r="AF10" s="517">
        <v>1</v>
      </c>
      <c r="AG10" s="517">
        <v>1</v>
      </c>
      <c r="AH10" s="517">
        <v>1</v>
      </c>
      <c r="AI10" s="517">
        <v>1</v>
      </c>
      <c r="AJ10" s="517">
        <v>1</v>
      </c>
      <c r="AK10" s="517">
        <v>1</v>
      </c>
      <c r="AL10" s="517">
        <v>1</v>
      </c>
      <c r="AM10" s="517">
        <v>1</v>
      </c>
      <c r="AN10" s="517">
        <v>1</v>
      </c>
      <c r="AO10" s="517">
        <v>1</v>
      </c>
      <c r="AP10" s="517">
        <v>1</v>
      </c>
    </row>
    <row r="11" spans="2:42" s="714" customFormat="1" ht="54" customHeight="1" x14ac:dyDescent="0.25">
      <c r="B11" s="762"/>
      <c r="C11" s="763"/>
      <c r="D11" s="764"/>
      <c r="E11" s="765"/>
      <c r="F11" s="765"/>
      <c r="G11" s="765"/>
      <c r="H11" s="766"/>
      <c r="I11" s="766"/>
      <c r="J11" s="766"/>
      <c r="K11" s="766"/>
      <c r="L11" s="756" t="s">
        <v>1425</v>
      </c>
      <c r="M11" s="767"/>
      <c r="N11" s="768"/>
      <c r="O11" s="768"/>
      <c r="P11" s="768"/>
      <c r="Q11" s="768"/>
      <c r="R11" s="768"/>
      <c r="S11" s="768"/>
      <c r="T11" s="768"/>
      <c r="U11" s="769"/>
      <c r="V11" s="766"/>
      <c r="W11" s="766"/>
      <c r="X11" s="766"/>
      <c r="Y11" s="766"/>
      <c r="Z11" s="756" t="s">
        <v>1416</v>
      </c>
      <c r="AA11" s="657" t="s">
        <v>669</v>
      </c>
      <c r="AB11" s="657" t="s">
        <v>638</v>
      </c>
      <c r="AC11" s="657" t="s">
        <v>670</v>
      </c>
      <c r="AD11" s="761">
        <v>4</v>
      </c>
      <c r="AE11" s="770"/>
      <c r="AF11" s="517">
        <v>1</v>
      </c>
      <c r="AG11" s="771"/>
      <c r="AH11" s="770"/>
      <c r="AI11" s="517">
        <v>1</v>
      </c>
      <c r="AJ11" s="771"/>
      <c r="AK11" s="770"/>
      <c r="AL11" s="517">
        <v>1</v>
      </c>
      <c r="AM11" s="771"/>
      <c r="AN11" s="771"/>
      <c r="AO11" s="517">
        <v>1</v>
      </c>
      <c r="AP11" s="770"/>
    </row>
    <row r="12" spans="2:42" s="714" customFormat="1" ht="45" x14ac:dyDescent="0.25">
      <c r="B12" s="762"/>
      <c r="C12" s="763"/>
      <c r="D12" s="764"/>
      <c r="E12" s="765"/>
      <c r="F12" s="765"/>
      <c r="G12" s="765"/>
      <c r="H12" s="766"/>
      <c r="I12" s="766"/>
      <c r="J12" s="766"/>
      <c r="K12" s="766"/>
      <c r="L12" s="756" t="s">
        <v>1426</v>
      </c>
      <c r="M12" s="767"/>
      <c r="N12" s="768"/>
      <c r="O12" s="768"/>
      <c r="P12" s="768"/>
      <c r="Q12" s="768"/>
      <c r="R12" s="768"/>
      <c r="S12" s="768"/>
      <c r="T12" s="768"/>
      <c r="U12" s="769"/>
      <c r="V12" s="766"/>
      <c r="W12" s="766"/>
      <c r="X12" s="766"/>
      <c r="Y12" s="766"/>
      <c r="Z12" s="756" t="s">
        <v>1417</v>
      </c>
      <c r="AA12" s="657" t="s">
        <v>766</v>
      </c>
      <c r="AB12" s="657" t="s">
        <v>688</v>
      </c>
      <c r="AC12" s="657" t="s">
        <v>683</v>
      </c>
      <c r="AD12" s="772">
        <v>2</v>
      </c>
      <c r="AE12" s="771"/>
      <c r="AF12" s="773"/>
      <c r="AG12" s="774">
        <v>1</v>
      </c>
      <c r="AH12" s="770"/>
      <c r="AI12" s="770"/>
      <c r="AJ12" s="770"/>
      <c r="AK12" s="770"/>
      <c r="AL12" s="503"/>
      <c r="AM12" s="503">
        <v>1</v>
      </c>
      <c r="AN12" s="503"/>
      <c r="AO12" s="503"/>
      <c r="AP12" s="503"/>
    </row>
    <row r="13" spans="2:42" s="714" customFormat="1" ht="45" x14ac:dyDescent="0.25">
      <c r="B13" s="762"/>
      <c r="C13" s="763"/>
      <c r="D13" s="764"/>
      <c r="E13" s="765"/>
      <c r="F13" s="765"/>
      <c r="G13" s="765"/>
      <c r="H13" s="766"/>
      <c r="I13" s="766"/>
      <c r="J13" s="766"/>
      <c r="K13" s="766"/>
      <c r="L13" s="756" t="s">
        <v>1427</v>
      </c>
      <c r="M13" s="767"/>
      <c r="N13" s="768"/>
      <c r="O13" s="768"/>
      <c r="P13" s="768"/>
      <c r="Q13" s="768"/>
      <c r="R13" s="768"/>
      <c r="S13" s="768"/>
      <c r="T13" s="768"/>
      <c r="U13" s="769"/>
      <c r="V13" s="766"/>
      <c r="W13" s="766"/>
      <c r="X13" s="766"/>
      <c r="Y13" s="766"/>
      <c r="Z13" s="756" t="s">
        <v>1418</v>
      </c>
      <c r="AA13" s="657" t="s">
        <v>764</v>
      </c>
      <c r="AB13" s="657" t="s">
        <v>672</v>
      </c>
      <c r="AC13" s="657" t="s">
        <v>671</v>
      </c>
      <c r="AD13" s="761">
        <v>2</v>
      </c>
      <c r="AE13" s="517"/>
      <c r="AF13" s="517">
        <v>1</v>
      </c>
      <c r="AG13" s="517"/>
      <c r="AH13" s="517"/>
      <c r="AI13" s="517"/>
      <c r="AJ13" s="517"/>
      <c r="AK13" s="517"/>
      <c r="AL13" s="517"/>
      <c r="AM13" s="517">
        <v>1</v>
      </c>
      <c r="AN13" s="517"/>
      <c r="AO13" s="517"/>
      <c r="AP13" s="517"/>
    </row>
    <row r="14" spans="2:42" s="714" customFormat="1" ht="45" x14ac:dyDescent="0.25">
      <c r="B14" s="762"/>
      <c r="C14" s="763"/>
      <c r="D14" s="764"/>
      <c r="E14" s="765"/>
      <c r="F14" s="765"/>
      <c r="G14" s="765"/>
      <c r="H14" s="766"/>
      <c r="I14" s="766"/>
      <c r="J14" s="766"/>
      <c r="K14" s="766"/>
      <c r="L14" s="756" t="s">
        <v>1428</v>
      </c>
      <c r="M14" s="767"/>
      <c r="N14" s="768"/>
      <c r="O14" s="768"/>
      <c r="P14" s="768"/>
      <c r="Q14" s="768"/>
      <c r="R14" s="768"/>
      <c r="S14" s="768"/>
      <c r="T14" s="768"/>
      <c r="U14" s="769"/>
      <c r="V14" s="766"/>
      <c r="W14" s="766"/>
      <c r="X14" s="766"/>
      <c r="Y14" s="766"/>
      <c r="Z14" s="756" t="s">
        <v>1419</v>
      </c>
      <c r="AA14" s="657" t="s">
        <v>673</v>
      </c>
      <c r="AB14" s="657" t="s">
        <v>677</v>
      </c>
      <c r="AC14" s="657" t="s">
        <v>674</v>
      </c>
      <c r="AD14" s="775">
        <f>+AG14+AJ14+AM14+AP14</f>
        <v>1</v>
      </c>
      <c r="AE14" s="770"/>
      <c r="AF14" s="770"/>
      <c r="AG14" s="770">
        <v>0.25</v>
      </c>
      <c r="AH14" s="770"/>
      <c r="AI14" s="770"/>
      <c r="AJ14" s="770">
        <v>0.25</v>
      </c>
      <c r="AK14" s="770"/>
      <c r="AL14" s="770"/>
      <c r="AM14" s="770">
        <v>0.25</v>
      </c>
      <c r="AN14" s="770"/>
      <c r="AO14" s="770"/>
      <c r="AP14" s="770">
        <v>0.25</v>
      </c>
    </row>
    <row r="15" spans="2:42" s="714" customFormat="1" ht="45" x14ac:dyDescent="0.25">
      <c r="B15" s="762"/>
      <c r="C15" s="763"/>
      <c r="D15" s="764"/>
      <c r="E15" s="765"/>
      <c r="F15" s="765"/>
      <c r="G15" s="765"/>
      <c r="H15" s="766"/>
      <c r="I15" s="766"/>
      <c r="J15" s="766"/>
      <c r="K15" s="766"/>
      <c r="L15" s="756" t="s">
        <v>1429</v>
      </c>
      <c r="M15" s="767"/>
      <c r="N15" s="768"/>
      <c r="O15" s="768"/>
      <c r="P15" s="768"/>
      <c r="Q15" s="768"/>
      <c r="R15" s="768"/>
      <c r="S15" s="768"/>
      <c r="T15" s="768"/>
      <c r="U15" s="769"/>
      <c r="V15" s="766"/>
      <c r="W15" s="766"/>
      <c r="X15" s="766"/>
      <c r="Y15" s="766"/>
      <c r="Z15" s="756" t="s">
        <v>1420</v>
      </c>
      <c r="AA15" s="657" t="s">
        <v>675</v>
      </c>
      <c r="AB15" s="657" t="s">
        <v>678</v>
      </c>
      <c r="AC15" s="657" t="s">
        <v>676</v>
      </c>
      <c r="AD15" s="775">
        <f>+AG15+AJ15+AM15+AP15</f>
        <v>1</v>
      </c>
      <c r="AE15" s="770"/>
      <c r="AF15" s="770"/>
      <c r="AG15" s="770">
        <v>0.25</v>
      </c>
      <c r="AH15" s="770"/>
      <c r="AI15" s="770"/>
      <c r="AJ15" s="770">
        <v>0.25</v>
      </c>
      <c r="AK15" s="770"/>
      <c r="AL15" s="770"/>
      <c r="AM15" s="770">
        <v>0.25</v>
      </c>
      <c r="AN15" s="770"/>
      <c r="AO15" s="770"/>
      <c r="AP15" s="770">
        <v>0.25</v>
      </c>
    </row>
    <row r="16" spans="2:42" s="714" customFormat="1" ht="45" x14ac:dyDescent="0.25">
      <c r="B16" s="762"/>
      <c r="C16" s="763"/>
      <c r="D16" s="764"/>
      <c r="E16" s="765"/>
      <c r="F16" s="765"/>
      <c r="G16" s="765"/>
      <c r="H16" s="766"/>
      <c r="I16" s="766"/>
      <c r="J16" s="766"/>
      <c r="K16" s="766"/>
      <c r="L16" s="756" t="s">
        <v>1430</v>
      </c>
      <c r="M16" s="767"/>
      <c r="N16" s="768"/>
      <c r="O16" s="768"/>
      <c r="P16" s="768"/>
      <c r="Q16" s="768"/>
      <c r="R16" s="768"/>
      <c r="S16" s="768"/>
      <c r="T16" s="768"/>
      <c r="U16" s="769"/>
      <c r="V16" s="766"/>
      <c r="W16" s="766"/>
      <c r="X16" s="766"/>
      <c r="Y16" s="766"/>
      <c r="Z16" s="756" t="s">
        <v>1421</v>
      </c>
      <c r="AA16" s="657" t="s">
        <v>680</v>
      </c>
      <c r="AB16" s="657" t="s">
        <v>682</v>
      </c>
      <c r="AC16" s="657" t="s">
        <v>681</v>
      </c>
      <c r="AD16" s="775">
        <v>0.8</v>
      </c>
      <c r="AE16" s="771"/>
      <c r="AF16" s="770">
        <v>0.2</v>
      </c>
      <c r="AG16" s="770"/>
      <c r="AH16" s="770">
        <v>0.3</v>
      </c>
      <c r="AI16" s="770"/>
      <c r="AJ16" s="770"/>
      <c r="AK16" s="770">
        <v>0.2</v>
      </c>
      <c r="AL16" s="770"/>
      <c r="AM16" s="770"/>
      <c r="AN16" s="770">
        <v>0.1</v>
      </c>
      <c r="AO16" s="770"/>
      <c r="AP16" s="770"/>
    </row>
    <row r="17" spans="2:42" s="714" customFormat="1" ht="45" x14ac:dyDescent="0.25">
      <c r="B17" s="762"/>
      <c r="C17" s="763"/>
      <c r="D17" s="764"/>
      <c r="E17" s="765"/>
      <c r="F17" s="765"/>
      <c r="G17" s="765"/>
      <c r="H17" s="766"/>
      <c r="I17" s="766"/>
      <c r="J17" s="766"/>
      <c r="K17" s="766"/>
      <c r="L17" s="756" t="s">
        <v>1431</v>
      </c>
      <c r="M17" s="767"/>
      <c r="N17" s="768"/>
      <c r="O17" s="768"/>
      <c r="P17" s="768"/>
      <c r="Q17" s="768"/>
      <c r="R17" s="768"/>
      <c r="S17" s="768"/>
      <c r="T17" s="768"/>
      <c r="U17" s="769"/>
      <c r="V17" s="766"/>
      <c r="W17" s="766"/>
      <c r="X17" s="766"/>
      <c r="Y17" s="766"/>
      <c r="Z17" s="756" t="s">
        <v>1422</v>
      </c>
      <c r="AA17" s="657" t="s">
        <v>765</v>
      </c>
      <c r="AB17" s="657" t="s">
        <v>684</v>
      </c>
      <c r="AC17" s="657" t="s">
        <v>683</v>
      </c>
      <c r="AD17" s="772">
        <v>2</v>
      </c>
      <c r="AE17" s="771"/>
      <c r="AF17" s="773"/>
      <c r="AG17" s="774">
        <v>1</v>
      </c>
      <c r="AH17" s="771"/>
      <c r="AI17" s="771"/>
      <c r="AJ17" s="771"/>
      <c r="AK17" s="771"/>
      <c r="AL17" s="503"/>
      <c r="AM17" s="503">
        <v>1</v>
      </c>
      <c r="AN17" s="503"/>
      <c r="AO17" s="503"/>
      <c r="AP17" s="503"/>
    </row>
    <row r="18" spans="2:42" s="714" customFormat="1" ht="45" x14ac:dyDescent="0.25">
      <c r="B18" s="762"/>
      <c r="C18" s="763"/>
      <c r="D18" s="764"/>
      <c r="E18" s="765"/>
      <c r="F18" s="765"/>
      <c r="G18" s="765"/>
      <c r="H18" s="766"/>
      <c r="I18" s="766"/>
      <c r="J18" s="766"/>
      <c r="K18" s="766"/>
      <c r="L18" s="756" t="s">
        <v>1432</v>
      </c>
      <c r="M18" s="767"/>
      <c r="N18" s="768"/>
      <c r="O18" s="768"/>
      <c r="P18" s="768"/>
      <c r="Q18" s="768"/>
      <c r="R18" s="768"/>
      <c r="S18" s="768"/>
      <c r="T18" s="768"/>
      <c r="U18" s="769"/>
      <c r="V18" s="766"/>
      <c r="W18" s="766"/>
      <c r="X18" s="766"/>
      <c r="Y18" s="766"/>
      <c r="Z18" s="776" t="s">
        <v>1413</v>
      </c>
      <c r="AA18" s="166" t="s">
        <v>685</v>
      </c>
      <c r="AB18" s="166" t="s">
        <v>687</v>
      </c>
      <c r="AC18" s="166" t="s">
        <v>686</v>
      </c>
      <c r="AD18" s="777">
        <v>0.1</v>
      </c>
      <c r="AE18" s="778"/>
      <c r="AF18" s="778">
        <v>0.03</v>
      </c>
      <c r="AG18" s="778"/>
      <c r="AH18" s="778"/>
      <c r="AI18" s="779"/>
      <c r="AJ18" s="779">
        <v>0.04</v>
      </c>
      <c r="AK18" s="779"/>
      <c r="AL18" s="779"/>
      <c r="AM18" s="779"/>
      <c r="AN18" s="779"/>
      <c r="AO18" s="779">
        <v>0.03</v>
      </c>
      <c r="AP18" s="779"/>
    </row>
    <row r="19" spans="2:42" s="714" customFormat="1" ht="45" x14ac:dyDescent="0.25">
      <c r="B19" s="762"/>
      <c r="C19" s="763"/>
      <c r="D19" s="764"/>
      <c r="E19" s="765"/>
      <c r="F19" s="765"/>
      <c r="G19" s="765"/>
      <c r="H19" s="766"/>
      <c r="I19" s="766"/>
      <c r="J19" s="766"/>
      <c r="K19" s="766"/>
      <c r="L19" s="756" t="s">
        <v>1433</v>
      </c>
      <c r="M19" s="767"/>
      <c r="N19" s="768"/>
      <c r="O19" s="768"/>
      <c r="P19" s="768"/>
      <c r="Q19" s="768"/>
      <c r="R19" s="768"/>
      <c r="S19" s="768"/>
      <c r="T19" s="768"/>
      <c r="U19" s="769"/>
      <c r="V19" s="766"/>
      <c r="W19" s="766"/>
      <c r="X19" s="766"/>
      <c r="Y19" s="766"/>
      <c r="Z19" s="776"/>
      <c r="AA19" s="166"/>
      <c r="AB19" s="166"/>
      <c r="AC19" s="166"/>
      <c r="AD19" s="777"/>
      <c r="AE19" s="778"/>
      <c r="AF19" s="778"/>
      <c r="AG19" s="778"/>
      <c r="AH19" s="778"/>
      <c r="AI19" s="780"/>
      <c r="AJ19" s="780"/>
      <c r="AK19" s="780"/>
      <c r="AL19" s="780"/>
      <c r="AM19" s="780"/>
      <c r="AN19" s="780"/>
      <c r="AO19" s="780"/>
      <c r="AP19" s="780"/>
    </row>
    <row r="20" spans="2:42" s="714" customFormat="1" ht="45" x14ac:dyDescent="0.25">
      <c r="B20" s="762"/>
      <c r="C20" s="763"/>
      <c r="D20" s="764"/>
      <c r="E20" s="765"/>
      <c r="F20" s="765"/>
      <c r="G20" s="765"/>
      <c r="H20" s="766"/>
      <c r="I20" s="766"/>
      <c r="J20" s="766"/>
      <c r="K20" s="766"/>
      <c r="L20" s="756" t="s">
        <v>1434</v>
      </c>
      <c r="M20" s="767"/>
      <c r="N20" s="768"/>
      <c r="O20" s="768"/>
      <c r="P20" s="768"/>
      <c r="Q20" s="768"/>
      <c r="R20" s="768"/>
      <c r="S20" s="768"/>
      <c r="T20" s="768"/>
      <c r="U20" s="769"/>
      <c r="V20" s="766"/>
      <c r="W20" s="766"/>
      <c r="X20" s="766"/>
      <c r="Y20" s="766"/>
      <c r="Z20" s="776"/>
      <c r="AA20" s="166"/>
      <c r="AB20" s="166"/>
      <c r="AC20" s="166"/>
      <c r="AD20" s="777"/>
      <c r="AE20" s="778"/>
      <c r="AF20" s="778"/>
      <c r="AG20" s="778"/>
      <c r="AH20" s="778"/>
      <c r="AI20" s="780"/>
      <c r="AJ20" s="780"/>
      <c r="AK20" s="780"/>
      <c r="AL20" s="780"/>
      <c r="AM20" s="780"/>
      <c r="AN20" s="780"/>
      <c r="AO20" s="780"/>
      <c r="AP20" s="780"/>
    </row>
    <row r="21" spans="2:42" s="714" customFormat="1" ht="45" x14ac:dyDescent="0.25">
      <c r="B21" s="762"/>
      <c r="C21" s="763"/>
      <c r="D21" s="764"/>
      <c r="E21" s="765"/>
      <c r="F21" s="765"/>
      <c r="G21" s="765"/>
      <c r="H21" s="766"/>
      <c r="I21" s="766"/>
      <c r="J21" s="766"/>
      <c r="K21" s="766"/>
      <c r="L21" s="756" t="s">
        <v>1435</v>
      </c>
      <c r="M21" s="781"/>
      <c r="N21" s="782"/>
      <c r="O21" s="782"/>
      <c r="P21" s="782"/>
      <c r="Q21" s="782"/>
      <c r="R21" s="782"/>
      <c r="S21" s="782"/>
      <c r="T21" s="782"/>
      <c r="U21" s="783"/>
      <c r="V21" s="766"/>
      <c r="W21" s="766"/>
      <c r="X21" s="766"/>
      <c r="Y21" s="766"/>
      <c r="Z21" s="776"/>
      <c r="AA21" s="166"/>
      <c r="AB21" s="166"/>
      <c r="AC21" s="166"/>
      <c r="AD21" s="777"/>
      <c r="AE21" s="778"/>
      <c r="AF21" s="778"/>
      <c r="AG21" s="778"/>
      <c r="AH21" s="778"/>
      <c r="AI21" s="784"/>
      <c r="AJ21" s="784"/>
      <c r="AK21" s="784"/>
      <c r="AL21" s="784"/>
      <c r="AM21" s="784"/>
      <c r="AN21" s="784"/>
      <c r="AO21" s="784"/>
      <c r="AP21" s="784"/>
    </row>
    <row r="22" spans="2:42" s="714" customFormat="1" ht="69" customHeight="1" x14ac:dyDescent="0.25">
      <c r="B22" s="785" t="str">
        <f>'3-IDENTIFICACIÓN DEL RIESGO'!B52</f>
        <v>Planificación del Ordenamiento Social de la Propiedad</v>
      </c>
      <c r="C22" s="752" t="s">
        <v>1288</v>
      </c>
      <c r="D22" s="786" t="str">
        <f>'3-IDENTIFICACIÓN DEL RIESGO'!G52</f>
        <v>Posibilidad de trafico de influencias en el levantamiento de información durante la implementación de Planes de Ordenamiento Social de la Propiedad para favorecer a terceros.</v>
      </c>
      <c r="E22" s="754" t="s">
        <v>569</v>
      </c>
      <c r="F22" s="504" t="str">
        <f>'3-IDENTIFICACIÓN DEL RIESGO'!H52</f>
        <v>Presencia de intereses particulares, financieros y/o políticos</v>
      </c>
      <c r="G22" s="504" t="str">
        <f>'3-IDENTIFICACIÓN DEL RIESGO'!L52</f>
        <v>Multa y sanción del ente regulador</v>
      </c>
      <c r="H22" s="755" t="str">
        <f>'4-VALORACIÓN DEL RIESGO'!G31</f>
        <v>Posible</v>
      </c>
      <c r="I22" s="755" t="str">
        <f>'4-VALORACIÓN DEL RIESGO'!AC31</f>
        <v>Catastrófico</v>
      </c>
      <c r="J22" s="755" t="str">
        <f>'4-VALORACIÓN DEL RIESGO'!AE31</f>
        <v>Extremo</v>
      </c>
      <c r="K22" s="755" t="str">
        <f>'4-VALORACIÓN DEL RIESGO'!AF31</f>
        <v>Reducir</v>
      </c>
      <c r="L22" s="787" t="s">
        <v>1438</v>
      </c>
      <c r="M22" s="757" t="s">
        <v>1437</v>
      </c>
      <c r="N22" s="758"/>
      <c r="O22" s="758"/>
      <c r="P22" s="758"/>
      <c r="Q22" s="758"/>
      <c r="R22" s="758"/>
      <c r="S22" s="758"/>
      <c r="T22" s="758"/>
      <c r="U22" s="759"/>
      <c r="V22" s="755" t="str">
        <f>'5-CONTROLES'!AL79</f>
        <v>Rara Vez</v>
      </c>
      <c r="W22" s="755" t="str">
        <f>'5-CONTROLES'!AP79</f>
        <v>Moderado</v>
      </c>
      <c r="X22" s="755" t="str">
        <f>'5-CONTROLES'!AQ79</f>
        <v>Moderado</v>
      </c>
      <c r="Y22" s="755" t="str">
        <f>'5-CONTROLES'!AS79</f>
        <v>Acción preventiva</v>
      </c>
      <c r="Z22" s="756" t="s">
        <v>1441</v>
      </c>
      <c r="AA22" s="628" t="s">
        <v>572</v>
      </c>
      <c r="AB22" s="628" t="s">
        <v>691</v>
      </c>
      <c r="AC22" s="503" t="s">
        <v>573</v>
      </c>
      <c r="AD22" s="788">
        <v>30</v>
      </c>
      <c r="AE22" s="503"/>
      <c r="AF22" s="503"/>
      <c r="AG22" s="503"/>
      <c r="AH22" s="503"/>
      <c r="AI22" s="503"/>
      <c r="AJ22" s="503">
        <v>6</v>
      </c>
      <c r="AK22" s="503"/>
      <c r="AL22" s="503">
        <v>6</v>
      </c>
      <c r="AM22" s="503"/>
      <c r="AN22" s="503">
        <v>6</v>
      </c>
      <c r="AO22" s="503">
        <v>6</v>
      </c>
      <c r="AP22" s="503">
        <v>6</v>
      </c>
    </row>
    <row r="23" spans="2:42" s="714" customFormat="1" ht="73.5" customHeight="1" x14ac:dyDescent="0.25">
      <c r="B23" s="789"/>
      <c r="C23" s="790"/>
      <c r="D23" s="791"/>
      <c r="E23" s="792"/>
      <c r="F23" s="504" t="str">
        <f>'3-IDENTIFICACIÓN DEL RIESGO'!H53</f>
        <v>Desconocimiento por parte de la comunidad campesina y étnica sobre el modelo de atención por oferta en la implementación de los Planes de Ordenamiento</v>
      </c>
      <c r="G23" s="504" t="str">
        <f>'3-IDENTIFICACIÓN DEL RIESGO'!L53</f>
        <v>perdida de credibilidad institucional</v>
      </c>
      <c r="H23" s="793"/>
      <c r="I23" s="793"/>
      <c r="J23" s="793"/>
      <c r="K23" s="793"/>
      <c r="L23" s="794"/>
      <c r="M23" s="767"/>
      <c r="N23" s="768"/>
      <c r="O23" s="768"/>
      <c r="P23" s="768"/>
      <c r="Q23" s="768"/>
      <c r="R23" s="768"/>
      <c r="S23" s="768"/>
      <c r="T23" s="768"/>
      <c r="U23" s="769"/>
      <c r="V23" s="793"/>
      <c r="W23" s="793"/>
      <c r="X23" s="793"/>
      <c r="Y23" s="793"/>
      <c r="Z23" s="756" t="s">
        <v>1442</v>
      </c>
      <c r="AA23" s="628" t="s">
        <v>574</v>
      </c>
      <c r="AB23" s="628" t="s">
        <v>691</v>
      </c>
      <c r="AC23" s="503" t="s">
        <v>575</v>
      </c>
      <c r="AD23" s="788">
        <v>27</v>
      </c>
      <c r="AE23" s="503"/>
      <c r="AF23" s="503"/>
      <c r="AG23" s="503"/>
      <c r="AH23" s="503"/>
      <c r="AI23" s="503">
        <v>3</v>
      </c>
      <c r="AJ23" s="503">
        <v>3</v>
      </c>
      <c r="AK23" s="503">
        <v>3</v>
      </c>
      <c r="AL23" s="503">
        <v>4</v>
      </c>
      <c r="AM23" s="503">
        <v>4</v>
      </c>
      <c r="AN23" s="503">
        <v>4</v>
      </c>
      <c r="AO23" s="503">
        <v>3</v>
      </c>
      <c r="AP23" s="503">
        <v>3</v>
      </c>
    </row>
    <row r="24" spans="2:42" s="714" customFormat="1" ht="55.5" customHeight="1" x14ac:dyDescent="0.25">
      <c r="B24" s="789"/>
      <c r="C24" s="752" t="s">
        <v>1289</v>
      </c>
      <c r="D24" s="786" t="str">
        <f>'3-IDENTIFICACIÓN DEL RIESGO'!G54</f>
        <v>Posibilidad de concusión o cohecho por inscripción, valoración y calificación en el Registro de Sujetos de Ordenamiento</v>
      </c>
      <c r="E24" s="754" t="s">
        <v>569</v>
      </c>
      <c r="F24" s="504" t="str">
        <f>'3-IDENTIFICACIÓN DEL RIESGO'!H54</f>
        <v>Falta de ética profesional del funcionario o personal vinculado a la entidad.</v>
      </c>
      <c r="G24" s="504" t="str">
        <f>'3-IDENTIFICACIÓN DEL RIESGO'!L54</f>
        <v>Deterioro de la imagen institucional.</v>
      </c>
      <c r="H24" s="755" t="str">
        <f>'4-VALORACIÓN DEL RIESGO'!G32</f>
        <v>Posible</v>
      </c>
      <c r="I24" s="755" t="str">
        <f>'4-VALORACIÓN DEL RIESGO'!AC32</f>
        <v>Catastrófico</v>
      </c>
      <c r="J24" s="755" t="str">
        <f>'4-VALORACIÓN DEL RIESGO'!AE32</f>
        <v>Extremo</v>
      </c>
      <c r="K24" s="755" t="str">
        <f>'4-VALORACIÓN DEL RIESGO'!AF32</f>
        <v>Reducir</v>
      </c>
      <c r="L24" s="787" t="s">
        <v>1439</v>
      </c>
      <c r="M24" s="767"/>
      <c r="N24" s="768"/>
      <c r="O24" s="768"/>
      <c r="P24" s="768"/>
      <c r="Q24" s="768"/>
      <c r="R24" s="768"/>
      <c r="S24" s="768"/>
      <c r="T24" s="768"/>
      <c r="U24" s="769"/>
      <c r="V24" s="755" t="str">
        <f>'5-CONTROLES'!AL81</f>
        <v>Rara Vez</v>
      </c>
      <c r="W24" s="755" t="str">
        <f>'5-CONTROLES'!AP81</f>
        <v>Moderado</v>
      </c>
      <c r="X24" s="755" t="str">
        <f>'5-CONTROLES'!AQ81</f>
        <v>Moderado</v>
      </c>
      <c r="Y24" s="755" t="str">
        <f>'5-CONTROLES'!AS81</f>
        <v>Acción preventiva</v>
      </c>
      <c r="Z24" s="787" t="s">
        <v>1443</v>
      </c>
      <c r="AA24" s="451" t="s">
        <v>576</v>
      </c>
      <c r="AB24" s="795" t="s">
        <v>692</v>
      </c>
      <c r="AC24" s="451" t="s">
        <v>577</v>
      </c>
      <c r="AD24" s="435">
        <v>6</v>
      </c>
      <c r="AE24" s="451"/>
      <c r="AF24" s="451">
        <v>1</v>
      </c>
      <c r="AG24" s="451"/>
      <c r="AH24" s="451">
        <v>1</v>
      </c>
      <c r="AI24" s="451"/>
      <c r="AJ24" s="451">
        <v>1</v>
      </c>
      <c r="AK24" s="451"/>
      <c r="AL24" s="451">
        <v>1</v>
      </c>
      <c r="AM24" s="451"/>
      <c r="AN24" s="451">
        <v>1</v>
      </c>
      <c r="AO24" s="451"/>
      <c r="AP24" s="451">
        <v>1</v>
      </c>
    </row>
    <row r="25" spans="2:42" s="714" customFormat="1" ht="61.5" customHeight="1" x14ac:dyDescent="0.25">
      <c r="B25" s="789"/>
      <c r="C25" s="790"/>
      <c r="D25" s="791"/>
      <c r="E25" s="792"/>
      <c r="F25" s="504" t="str">
        <f>'3-IDENTIFICACIÓN DEL RIESGO'!H55</f>
        <v>Desconocimiento de las sanciones penales y disciplinarias que se configuran con la materialización del riesgo</v>
      </c>
      <c r="G25" s="504" t="str">
        <f>'3-IDENTIFICACIÓN DEL RIESGO'!L55</f>
        <v>Hallazgos, observaciones y/o acciones sancionatorias por parte de los organismos de control.</v>
      </c>
      <c r="H25" s="793"/>
      <c r="I25" s="793"/>
      <c r="J25" s="793"/>
      <c r="K25" s="793"/>
      <c r="L25" s="794"/>
      <c r="M25" s="767"/>
      <c r="N25" s="768"/>
      <c r="O25" s="768"/>
      <c r="P25" s="768"/>
      <c r="Q25" s="768"/>
      <c r="R25" s="768"/>
      <c r="S25" s="768"/>
      <c r="T25" s="768"/>
      <c r="U25" s="769"/>
      <c r="V25" s="793"/>
      <c r="W25" s="793"/>
      <c r="X25" s="793"/>
      <c r="Y25" s="793"/>
      <c r="Z25" s="794"/>
      <c r="AA25" s="162"/>
      <c r="AB25" s="796"/>
      <c r="AC25" s="162"/>
      <c r="AD25" s="436"/>
      <c r="AE25" s="162"/>
      <c r="AF25" s="162"/>
      <c r="AG25" s="162"/>
      <c r="AH25" s="162"/>
      <c r="AI25" s="162"/>
      <c r="AJ25" s="162"/>
      <c r="AK25" s="162"/>
      <c r="AL25" s="162"/>
      <c r="AM25" s="162"/>
      <c r="AN25" s="162"/>
      <c r="AO25" s="162"/>
      <c r="AP25" s="162"/>
    </row>
    <row r="26" spans="2:42" s="714" customFormat="1" ht="72.75" customHeight="1" x14ac:dyDescent="0.25">
      <c r="B26" s="789"/>
      <c r="C26" s="752" t="s">
        <v>1290</v>
      </c>
      <c r="D26" s="786" t="str">
        <f>'3-IDENTIFICACIÓN DEL RIESGO'!G56</f>
        <v>Posibilidad de prevaricato por inscripción, valoración y calificación en el Registro de Sujetos de Ordenamiento</v>
      </c>
      <c r="E26" s="754" t="s">
        <v>569</v>
      </c>
      <c r="F26" s="504" t="str">
        <f>'3-IDENTIFICACIÓN DEL RIESGO'!H56</f>
        <v>Desconocimiento de la normatividad y lineamientos establecidos para el desarrollo de valoración y calificación en el registro de sujetos de ordenamiento</v>
      </c>
      <c r="G26" s="504" t="str">
        <f>'3-IDENTIFICACIÓN DEL RIESGO'!L56</f>
        <v>Pérdida de la credibilidad institucional.</v>
      </c>
      <c r="H26" s="755" t="str">
        <f>'4-VALORACIÓN DEL RIESGO'!G33</f>
        <v>Posible</v>
      </c>
      <c r="I26" s="755" t="str">
        <f>'4-VALORACIÓN DEL RIESGO'!AC33</f>
        <v>Catastrófico</v>
      </c>
      <c r="J26" s="755" t="str">
        <f>'4-VALORACIÓN DEL RIESGO'!AE33</f>
        <v>Extremo</v>
      </c>
      <c r="K26" s="755" t="str">
        <f>'4-VALORACIÓN DEL RIESGO'!AF33</f>
        <v>Reducir</v>
      </c>
      <c r="L26" s="787" t="s">
        <v>1440</v>
      </c>
      <c r="M26" s="767"/>
      <c r="N26" s="768"/>
      <c r="O26" s="768"/>
      <c r="P26" s="768"/>
      <c r="Q26" s="768"/>
      <c r="R26" s="768"/>
      <c r="S26" s="768"/>
      <c r="T26" s="768"/>
      <c r="U26" s="769"/>
      <c r="V26" s="755" t="str">
        <f>'5-CONTROLES'!AL83</f>
        <v>Rara Vez</v>
      </c>
      <c r="W26" s="755" t="str">
        <f>'5-CONTROLES'!AP83</f>
        <v>Moderado</v>
      </c>
      <c r="X26" s="755" t="str">
        <f>'5-CONTROLES'!AQ83</f>
        <v>Moderado</v>
      </c>
      <c r="Y26" s="755" t="str">
        <f>'5-CONTROLES'!AS83</f>
        <v>Acción preventiva</v>
      </c>
      <c r="Z26" s="787" t="s">
        <v>1444</v>
      </c>
      <c r="AA26" s="797" t="s">
        <v>578</v>
      </c>
      <c r="AB26" s="795" t="s">
        <v>693</v>
      </c>
      <c r="AC26" s="451" t="s">
        <v>579</v>
      </c>
      <c r="AD26" s="435">
        <v>4</v>
      </c>
      <c r="AE26" s="451"/>
      <c r="AF26" s="451"/>
      <c r="AG26" s="451">
        <v>1</v>
      </c>
      <c r="AH26" s="451"/>
      <c r="AI26" s="451"/>
      <c r="AJ26" s="451">
        <v>1</v>
      </c>
      <c r="AK26" s="451"/>
      <c r="AL26" s="451"/>
      <c r="AM26" s="451">
        <v>1</v>
      </c>
      <c r="AN26" s="451"/>
      <c r="AO26" s="451"/>
      <c r="AP26" s="451">
        <v>1</v>
      </c>
    </row>
    <row r="27" spans="2:42" s="714" customFormat="1" ht="57" customHeight="1" x14ac:dyDescent="0.25">
      <c r="B27" s="789"/>
      <c r="C27" s="790"/>
      <c r="D27" s="791"/>
      <c r="E27" s="792"/>
      <c r="F27" s="504" t="str">
        <f>'3-IDENTIFICACIÓN DEL RIESGO'!H57</f>
        <v>Influencia de actores externos con el fin de obtener un provecho propio o para un tercero</v>
      </c>
      <c r="G27" s="504" t="str">
        <f>'3-IDENTIFICACIÓN DEL RIESGO'!L57</f>
        <v>Demandas contra la entidad y/o funcionarios</v>
      </c>
      <c r="H27" s="793"/>
      <c r="I27" s="793"/>
      <c r="J27" s="793"/>
      <c r="K27" s="793"/>
      <c r="L27" s="794"/>
      <c r="M27" s="781"/>
      <c r="N27" s="782"/>
      <c r="O27" s="782"/>
      <c r="P27" s="782"/>
      <c r="Q27" s="782"/>
      <c r="R27" s="782"/>
      <c r="S27" s="782"/>
      <c r="T27" s="782"/>
      <c r="U27" s="783"/>
      <c r="V27" s="793"/>
      <c r="W27" s="793"/>
      <c r="X27" s="793"/>
      <c r="Y27" s="793"/>
      <c r="Z27" s="794"/>
      <c r="AA27" s="798"/>
      <c r="AB27" s="796"/>
      <c r="AC27" s="162"/>
      <c r="AD27" s="436"/>
      <c r="AE27" s="162"/>
      <c r="AF27" s="162"/>
      <c r="AG27" s="162"/>
      <c r="AH27" s="162"/>
      <c r="AI27" s="162"/>
      <c r="AJ27" s="162"/>
      <c r="AK27" s="162"/>
      <c r="AL27" s="162"/>
      <c r="AM27" s="162"/>
      <c r="AN27" s="162"/>
      <c r="AO27" s="162"/>
      <c r="AP27" s="162"/>
    </row>
    <row r="28" spans="2:42" s="714" customFormat="1" ht="45" x14ac:dyDescent="0.25">
      <c r="B28" s="785" t="str">
        <f>'3-IDENTIFICACIÓN DEL RIESGO'!B62</f>
        <v>Seguridad Jurídica sobre la Titularidad de la Tierra y los Territorios</v>
      </c>
      <c r="C28" s="752" t="s">
        <v>1291</v>
      </c>
      <c r="D28" s="799" t="str">
        <f>'3-IDENTIFICACIÓN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E28" s="754" t="s">
        <v>569</v>
      </c>
      <c r="F28" s="754" t="str">
        <f>'3-IDENTIFICACIÓN DEL RIESGO'!H62</f>
        <v>Deficiencias en la comunicación y desconocimiento de los usuarios sobre los trámites de procesos agrarios y formalización de la propiedad privada rural, acorde a la normatividad vigente.</v>
      </c>
      <c r="G28" s="754" t="str">
        <f>'3-IDENTIFICACIÓN DEL RIESGO'!L62</f>
        <v>Desgaste administrativo para subsanar la actuación.</v>
      </c>
      <c r="H28" s="755" t="str">
        <f>'4-VALORACIÓN DEL RIESGO'!G36</f>
        <v>Rara Vez</v>
      </c>
      <c r="I28" s="755" t="str">
        <f>'4-VALORACIÓN DEL RIESGO'!AC36</f>
        <v>Catastrófico</v>
      </c>
      <c r="J28" s="755" t="str">
        <f>'4-VALORACIÓN DEL RIESGO'!AE36</f>
        <v>Extremo</v>
      </c>
      <c r="K28" s="755" t="str">
        <f>'4-VALORACIÓN DEL RIESGO'!AF36</f>
        <v>Reducir</v>
      </c>
      <c r="L28" s="756" t="s">
        <v>1445</v>
      </c>
      <c r="M28" s="757" t="s">
        <v>1437</v>
      </c>
      <c r="N28" s="758"/>
      <c r="O28" s="758"/>
      <c r="P28" s="758"/>
      <c r="Q28" s="758"/>
      <c r="R28" s="758"/>
      <c r="S28" s="758"/>
      <c r="T28" s="758"/>
      <c r="U28" s="759"/>
      <c r="V28" s="755" t="str">
        <f>'5-CONTROLES'!AL89</f>
        <v>Rara Vez</v>
      </c>
      <c r="W28" s="755" t="str">
        <f>'5-CONTROLES'!AP89</f>
        <v>Catastrófico</v>
      </c>
      <c r="X28" s="755" t="str">
        <f>'5-CONTROLES'!AQ89</f>
        <v>Extremo</v>
      </c>
      <c r="Y28" s="755" t="str">
        <f>'5-CONTROLES'!AS89</f>
        <v>Acción preventiva</v>
      </c>
      <c r="Z28" s="756" t="s">
        <v>1457</v>
      </c>
      <c r="AA28" s="657" t="s">
        <v>580</v>
      </c>
      <c r="AB28" s="657" t="s">
        <v>761</v>
      </c>
      <c r="AC28" s="657" t="s">
        <v>581</v>
      </c>
      <c r="AD28" s="788">
        <v>10</v>
      </c>
      <c r="AE28" s="503"/>
      <c r="AF28" s="503"/>
      <c r="AG28" s="503">
        <v>1</v>
      </c>
      <c r="AH28" s="503">
        <v>1</v>
      </c>
      <c r="AI28" s="503">
        <v>1</v>
      </c>
      <c r="AJ28" s="503">
        <v>1</v>
      </c>
      <c r="AK28" s="503">
        <v>1</v>
      </c>
      <c r="AL28" s="503">
        <v>1</v>
      </c>
      <c r="AM28" s="503">
        <v>1</v>
      </c>
      <c r="AN28" s="503">
        <v>1</v>
      </c>
      <c r="AO28" s="503">
        <v>1</v>
      </c>
      <c r="AP28" s="503">
        <v>1</v>
      </c>
    </row>
    <row r="29" spans="2:42" s="714" customFormat="1" ht="60" customHeight="1" x14ac:dyDescent="0.25">
      <c r="B29" s="789"/>
      <c r="C29" s="763"/>
      <c r="D29" s="800"/>
      <c r="E29" s="765"/>
      <c r="F29" s="765"/>
      <c r="G29" s="765"/>
      <c r="H29" s="766"/>
      <c r="I29" s="766"/>
      <c r="J29" s="766"/>
      <c r="K29" s="766"/>
      <c r="L29" s="756" t="s">
        <v>1446</v>
      </c>
      <c r="M29" s="767"/>
      <c r="N29" s="768"/>
      <c r="O29" s="768"/>
      <c r="P29" s="768"/>
      <c r="Q29" s="768"/>
      <c r="R29" s="768"/>
      <c r="S29" s="768"/>
      <c r="T29" s="768"/>
      <c r="U29" s="769"/>
      <c r="V29" s="766"/>
      <c r="W29" s="766"/>
      <c r="X29" s="766"/>
      <c r="Y29" s="766"/>
      <c r="Z29" s="756" t="s">
        <v>1458</v>
      </c>
      <c r="AA29" s="657" t="s">
        <v>582</v>
      </c>
      <c r="AB29" s="657" t="s">
        <v>760</v>
      </c>
      <c r="AC29" s="657" t="s">
        <v>583</v>
      </c>
      <c r="AD29" s="788">
        <v>2</v>
      </c>
      <c r="AE29" s="503"/>
      <c r="AF29" s="503"/>
      <c r="AG29" s="503">
        <v>1</v>
      </c>
      <c r="AH29" s="503"/>
      <c r="AI29" s="503"/>
      <c r="AJ29" s="503"/>
      <c r="AK29" s="503">
        <v>1</v>
      </c>
      <c r="AL29" s="503"/>
      <c r="AM29" s="503"/>
      <c r="AN29" s="503"/>
      <c r="AO29" s="503"/>
      <c r="AP29" s="503"/>
    </row>
    <row r="30" spans="2:42" s="714" customFormat="1" ht="45" x14ac:dyDescent="0.25">
      <c r="B30" s="789"/>
      <c r="C30" s="763"/>
      <c r="D30" s="800"/>
      <c r="E30" s="765"/>
      <c r="F30" s="765"/>
      <c r="G30" s="765"/>
      <c r="H30" s="766"/>
      <c r="I30" s="766"/>
      <c r="J30" s="766"/>
      <c r="K30" s="766"/>
      <c r="L30" s="756" t="s">
        <v>1447</v>
      </c>
      <c r="M30" s="767"/>
      <c r="N30" s="768"/>
      <c r="O30" s="768"/>
      <c r="P30" s="768"/>
      <c r="Q30" s="768"/>
      <c r="R30" s="768"/>
      <c r="S30" s="768"/>
      <c r="T30" s="768"/>
      <c r="U30" s="769"/>
      <c r="V30" s="766"/>
      <c r="W30" s="766"/>
      <c r="X30" s="766"/>
      <c r="Y30" s="766"/>
      <c r="Z30" s="756" t="s">
        <v>1459</v>
      </c>
      <c r="AA30" s="657" t="s">
        <v>762</v>
      </c>
      <c r="AB30" s="657" t="s">
        <v>759</v>
      </c>
      <c r="AC30" s="657" t="s">
        <v>758</v>
      </c>
      <c r="AD30" s="788">
        <v>12</v>
      </c>
      <c r="AE30" s="503">
        <v>1</v>
      </c>
      <c r="AF30" s="503">
        <v>1</v>
      </c>
      <c r="AG30" s="503">
        <v>1</v>
      </c>
      <c r="AH30" s="503">
        <v>1</v>
      </c>
      <c r="AI30" s="503">
        <v>1</v>
      </c>
      <c r="AJ30" s="503">
        <v>1</v>
      </c>
      <c r="AK30" s="503">
        <v>1</v>
      </c>
      <c r="AL30" s="503">
        <v>1</v>
      </c>
      <c r="AM30" s="503">
        <v>1</v>
      </c>
      <c r="AN30" s="503">
        <v>1</v>
      </c>
      <c r="AO30" s="503">
        <v>1</v>
      </c>
      <c r="AP30" s="503">
        <v>1</v>
      </c>
    </row>
    <row r="31" spans="2:42" s="714" customFormat="1" ht="45" x14ac:dyDescent="0.25">
      <c r="B31" s="789"/>
      <c r="C31" s="763"/>
      <c r="D31" s="800"/>
      <c r="E31" s="765"/>
      <c r="F31" s="765"/>
      <c r="G31" s="765"/>
      <c r="H31" s="766"/>
      <c r="I31" s="766"/>
      <c r="J31" s="766"/>
      <c r="K31" s="766"/>
      <c r="L31" s="756" t="s">
        <v>1448</v>
      </c>
      <c r="M31" s="767"/>
      <c r="N31" s="768"/>
      <c r="O31" s="768"/>
      <c r="P31" s="768"/>
      <c r="Q31" s="768"/>
      <c r="R31" s="768"/>
      <c r="S31" s="768"/>
      <c r="T31" s="768"/>
      <c r="U31" s="769"/>
      <c r="V31" s="766"/>
      <c r="W31" s="766"/>
      <c r="X31" s="766"/>
      <c r="Y31" s="766"/>
      <c r="Z31" s="756" t="s">
        <v>1460</v>
      </c>
      <c r="AA31" s="801" t="s">
        <v>780</v>
      </c>
      <c r="AB31" s="657" t="s">
        <v>757</v>
      </c>
      <c r="AC31" s="801" t="s">
        <v>781</v>
      </c>
      <c r="AD31" s="788">
        <v>4</v>
      </c>
      <c r="AE31" s="503"/>
      <c r="AF31" s="503">
        <v>1</v>
      </c>
      <c r="AG31" s="503"/>
      <c r="AH31" s="503"/>
      <c r="AI31" s="503">
        <v>1</v>
      </c>
      <c r="AJ31" s="503"/>
      <c r="AK31" s="503"/>
      <c r="AL31" s="503">
        <v>1</v>
      </c>
      <c r="AM31" s="503"/>
      <c r="AN31" s="503"/>
      <c r="AO31" s="503">
        <v>1</v>
      </c>
      <c r="AP31" s="503"/>
    </row>
    <row r="32" spans="2:42" s="714" customFormat="1" ht="45" x14ac:dyDescent="0.25">
      <c r="B32" s="789"/>
      <c r="C32" s="763"/>
      <c r="D32" s="800"/>
      <c r="E32" s="765"/>
      <c r="F32" s="765"/>
      <c r="G32" s="765"/>
      <c r="H32" s="766"/>
      <c r="I32" s="766"/>
      <c r="J32" s="766"/>
      <c r="K32" s="766"/>
      <c r="L32" s="756" t="s">
        <v>1449</v>
      </c>
      <c r="M32" s="767"/>
      <c r="N32" s="768"/>
      <c r="O32" s="768"/>
      <c r="P32" s="768"/>
      <c r="Q32" s="768"/>
      <c r="R32" s="768"/>
      <c r="S32" s="768"/>
      <c r="T32" s="768"/>
      <c r="U32" s="769"/>
      <c r="V32" s="766"/>
      <c r="W32" s="766"/>
      <c r="X32" s="766"/>
      <c r="Y32" s="766"/>
      <c r="Z32" s="756" t="s">
        <v>1461</v>
      </c>
      <c r="AA32" s="671" t="s">
        <v>1214</v>
      </c>
      <c r="AB32" s="661" t="s">
        <v>844</v>
      </c>
      <c r="AC32" s="671" t="s">
        <v>837</v>
      </c>
      <c r="AD32" s="671">
        <v>1</v>
      </c>
      <c r="AE32" s="671"/>
      <c r="AF32" s="671"/>
      <c r="AG32" s="671"/>
      <c r="AH32" s="671">
        <v>1</v>
      </c>
      <c r="AI32" s="503"/>
      <c r="AJ32" s="503"/>
      <c r="AK32" s="503"/>
      <c r="AL32" s="503"/>
      <c r="AM32" s="503"/>
      <c r="AN32" s="503"/>
      <c r="AO32" s="503"/>
      <c r="AP32" s="503"/>
    </row>
    <row r="33" spans="2:42" s="714" customFormat="1" ht="45" x14ac:dyDescent="0.25">
      <c r="B33" s="789"/>
      <c r="C33" s="763"/>
      <c r="D33" s="800"/>
      <c r="E33" s="765"/>
      <c r="F33" s="765"/>
      <c r="G33" s="765"/>
      <c r="H33" s="766"/>
      <c r="I33" s="766"/>
      <c r="J33" s="766"/>
      <c r="K33" s="766"/>
      <c r="L33" s="756" t="s">
        <v>1450</v>
      </c>
      <c r="M33" s="767"/>
      <c r="N33" s="768"/>
      <c r="O33" s="768"/>
      <c r="P33" s="768"/>
      <c r="Q33" s="768"/>
      <c r="R33" s="768"/>
      <c r="S33" s="768"/>
      <c r="T33" s="768"/>
      <c r="U33" s="769"/>
      <c r="V33" s="766"/>
      <c r="W33" s="766"/>
      <c r="X33" s="766"/>
      <c r="Y33" s="766"/>
      <c r="Z33" s="756" t="s">
        <v>1462</v>
      </c>
      <c r="AA33" s="657" t="s">
        <v>767</v>
      </c>
      <c r="AB33" s="657" t="s">
        <v>672</v>
      </c>
      <c r="AC33" s="657" t="s">
        <v>671</v>
      </c>
      <c r="AD33" s="788">
        <v>1</v>
      </c>
      <c r="AE33" s="503"/>
      <c r="AF33" s="503"/>
      <c r="AG33" s="503"/>
      <c r="AH33" s="503"/>
      <c r="AI33" s="503"/>
      <c r="AJ33" s="503"/>
      <c r="AK33" s="503">
        <v>1</v>
      </c>
      <c r="AL33" s="503"/>
      <c r="AM33" s="503"/>
      <c r="AN33" s="503"/>
      <c r="AO33" s="503"/>
      <c r="AP33" s="503"/>
    </row>
    <row r="34" spans="2:42" s="714" customFormat="1" ht="45" x14ac:dyDescent="0.25">
      <c r="B34" s="789"/>
      <c r="C34" s="763"/>
      <c r="D34" s="800"/>
      <c r="E34" s="765"/>
      <c r="F34" s="765"/>
      <c r="G34" s="765"/>
      <c r="H34" s="766"/>
      <c r="I34" s="766"/>
      <c r="J34" s="766"/>
      <c r="K34" s="766"/>
      <c r="L34" s="756" t="s">
        <v>1451</v>
      </c>
      <c r="M34" s="767"/>
      <c r="N34" s="768"/>
      <c r="O34" s="768"/>
      <c r="P34" s="768"/>
      <c r="Q34" s="768"/>
      <c r="R34" s="768"/>
      <c r="S34" s="768"/>
      <c r="T34" s="768"/>
      <c r="U34" s="769"/>
      <c r="V34" s="766"/>
      <c r="W34" s="766"/>
      <c r="X34" s="766"/>
      <c r="Y34" s="766"/>
      <c r="Z34" s="756" t="s">
        <v>1463</v>
      </c>
      <c r="AA34" s="657" t="s">
        <v>770</v>
      </c>
      <c r="AB34" s="657" t="s">
        <v>677</v>
      </c>
      <c r="AC34" s="657" t="s">
        <v>768</v>
      </c>
      <c r="AD34" s="802">
        <f>+AG34+AJ34+AM34+AP34</f>
        <v>4</v>
      </c>
      <c r="AE34" s="770"/>
      <c r="AF34" s="770"/>
      <c r="AG34" s="803" t="s">
        <v>769</v>
      </c>
      <c r="AH34" s="770"/>
      <c r="AI34" s="770"/>
      <c r="AJ34" s="803" t="s">
        <v>769</v>
      </c>
      <c r="AK34" s="770"/>
      <c r="AL34" s="770"/>
      <c r="AM34" s="803" t="s">
        <v>769</v>
      </c>
      <c r="AN34" s="770"/>
      <c r="AO34" s="770"/>
      <c r="AP34" s="803" t="s">
        <v>769</v>
      </c>
    </row>
    <row r="35" spans="2:42" s="714" customFormat="1" ht="45" x14ac:dyDescent="0.25">
      <c r="B35" s="789"/>
      <c r="C35" s="763"/>
      <c r="D35" s="800"/>
      <c r="E35" s="765"/>
      <c r="F35" s="765"/>
      <c r="G35" s="765"/>
      <c r="H35" s="766"/>
      <c r="I35" s="766"/>
      <c r="J35" s="766"/>
      <c r="K35" s="766"/>
      <c r="L35" s="756" t="s">
        <v>1452</v>
      </c>
      <c r="M35" s="767"/>
      <c r="N35" s="768"/>
      <c r="O35" s="768"/>
      <c r="P35" s="768"/>
      <c r="Q35" s="768"/>
      <c r="R35" s="768"/>
      <c r="S35" s="768"/>
      <c r="T35" s="768"/>
      <c r="U35" s="769"/>
      <c r="V35" s="766"/>
      <c r="W35" s="766"/>
      <c r="X35" s="766"/>
      <c r="Y35" s="766"/>
      <c r="Z35" s="756" t="s">
        <v>1464</v>
      </c>
      <c r="AA35" s="657" t="s">
        <v>771</v>
      </c>
      <c r="AB35" s="657" t="s">
        <v>773</v>
      </c>
      <c r="AC35" s="657" t="s">
        <v>772</v>
      </c>
      <c r="AD35" s="788">
        <v>2</v>
      </c>
      <c r="AE35" s="503"/>
      <c r="AF35" s="503"/>
      <c r="AG35" s="503"/>
      <c r="AH35" s="503">
        <v>1</v>
      </c>
      <c r="AI35" s="503"/>
      <c r="AJ35" s="503"/>
      <c r="AK35" s="503"/>
      <c r="AL35" s="503">
        <v>1</v>
      </c>
      <c r="AM35" s="516"/>
      <c r="AN35" s="516"/>
      <c r="AO35" s="516"/>
      <c r="AP35" s="516"/>
    </row>
    <row r="36" spans="2:42" s="714" customFormat="1" ht="45" x14ac:dyDescent="0.25">
      <c r="B36" s="789"/>
      <c r="C36" s="763"/>
      <c r="D36" s="800"/>
      <c r="E36" s="765"/>
      <c r="F36" s="765"/>
      <c r="G36" s="765"/>
      <c r="H36" s="766"/>
      <c r="I36" s="766"/>
      <c r="J36" s="766"/>
      <c r="K36" s="766"/>
      <c r="L36" s="756" t="s">
        <v>1453</v>
      </c>
      <c r="M36" s="767"/>
      <c r="N36" s="768"/>
      <c r="O36" s="768"/>
      <c r="P36" s="768"/>
      <c r="Q36" s="768"/>
      <c r="R36" s="768"/>
      <c r="S36" s="768"/>
      <c r="T36" s="768"/>
      <c r="U36" s="769"/>
      <c r="V36" s="766"/>
      <c r="W36" s="766"/>
      <c r="X36" s="766"/>
      <c r="Y36" s="766"/>
      <c r="Z36" s="756" t="s">
        <v>1465</v>
      </c>
      <c r="AA36" s="671" t="s">
        <v>1214</v>
      </c>
      <c r="AB36" s="661" t="s">
        <v>1215</v>
      </c>
      <c r="AC36" s="671" t="s">
        <v>837</v>
      </c>
      <c r="AD36" s="671">
        <v>1</v>
      </c>
      <c r="AE36" s="671"/>
      <c r="AF36" s="671"/>
      <c r="AG36" s="671"/>
      <c r="AH36" s="671">
        <v>1</v>
      </c>
      <c r="AI36" s="503"/>
      <c r="AJ36" s="503"/>
      <c r="AK36" s="503"/>
      <c r="AL36" s="503"/>
      <c r="AM36" s="503"/>
      <c r="AN36" s="503"/>
      <c r="AO36" s="503"/>
      <c r="AP36" s="503"/>
    </row>
    <row r="37" spans="2:42" s="714" customFormat="1" ht="45" x14ac:dyDescent="0.25">
      <c r="B37" s="789"/>
      <c r="C37" s="763"/>
      <c r="D37" s="800"/>
      <c r="E37" s="765"/>
      <c r="F37" s="765"/>
      <c r="G37" s="765"/>
      <c r="H37" s="766"/>
      <c r="I37" s="766"/>
      <c r="J37" s="766"/>
      <c r="K37" s="766"/>
      <c r="L37" s="756" t="s">
        <v>1454</v>
      </c>
      <c r="M37" s="767"/>
      <c r="N37" s="768"/>
      <c r="O37" s="768"/>
      <c r="P37" s="768"/>
      <c r="Q37" s="768"/>
      <c r="R37" s="768"/>
      <c r="S37" s="768"/>
      <c r="T37" s="768"/>
      <c r="U37" s="769"/>
      <c r="V37" s="766"/>
      <c r="W37" s="766"/>
      <c r="X37" s="766"/>
      <c r="Y37" s="766"/>
      <c r="Z37" s="756" t="s">
        <v>1466</v>
      </c>
      <c r="AA37" s="804" t="s">
        <v>724</v>
      </c>
      <c r="AB37" s="663" t="s">
        <v>1257</v>
      </c>
      <c r="AC37" s="804" t="s">
        <v>1256</v>
      </c>
      <c r="AD37" s="804">
        <v>2</v>
      </c>
      <c r="AE37" s="804">
        <v>1</v>
      </c>
      <c r="AF37" s="804"/>
      <c r="AG37" s="804"/>
      <c r="AH37" s="804"/>
      <c r="AI37" s="804"/>
      <c r="AJ37" s="804">
        <v>1</v>
      </c>
      <c r="AK37" s="516"/>
      <c r="AL37" s="516"/>
      <c r="AM37" s="516"/>
      <c r="AN37" s="516"/>
      <c r="AO37" s="516"/>
      <c r="AP37" s="516"/>
    </row>
    <row r="38" spans="2:42" s="714" customFormat="1" ht="45" x14ac:dyDescent="0.25">
      <c r="B38" s="789"/>
      <c r="C38" s="763"/>
      <c r="D38" s="800"/>
      <c r="E38" s="765"/>
      <c r="F38" s="765"/>
      <c r="G38" s="765"/>
      <c r="H38" s="766"/>
      <c r="I38" s="766"/>
      <c r="J38" s="766"/>
      <c r="K38" s="766"/>
      <c r="L38" s="756" t="s">
        <v>1455</v>
      </c>
      <c r="M38" s="767"/>
      <c r="N38" s="768"/>
      <c r="O38" s="768"/>
      <c r="P38" s="768"/>
      <c r="Q38" s="768"/>
      <c r="R38" s="768"/>
      <c r="S38" s="768"/>
      <c r="T38" s="768"/>
      <c r="U38" s="769"/>
      <c r="V38" s="766"/>
      <c r="W38" s="766"/>
      <c r="X38" s="766"/>
      <c r="Y38" s="766"/>
      <c r="Z38" s="756" t="s">
        <v>1467</v>
      </c>
      <c r="AA38" s="657" t="s">
        <v>774</v>
      </c>
      <c r="AB38" s="657" t="s">
        <v>776</v>
      </c>
      <c r="AC38" s="657" t="s">
        <v>775</v>
      </c>
      <c r="AD38" s="788">
        <v>4</v>
      </c>
      <c r="AE38" s="503"/>
      <c r="AF38" s="503"/>
      <c r="AG38" s="503">
        <v>1</v>
      </c>
      <c r="AH38" s="503"/>
      <c r="AI38" s="503"/>
      <c r="AJ38" s="503">
        <v>1</v>
      </c>
      <c r="AK38" s="503"/>
      <c r="AL38" s="503"/>
      <c r="AM38" s="503">
        <v>1</v>
      </c>
      <c r="AN38" s="503"/>
      <c r="AO38" s="503"/>
      <c r="AP38" s="503">
        <v>1</v>
      </c>
    </row>
    <row r="39" spans="2:42" s="714" customFormat="1" ht="45" x14ac:dyDescent="0.25">
      <c r="B39" s="789"/>
      <c r="C39" s="763"/>
      <c r="D39" s="800"/>
      <c r="E39" s="765"/>
      <c r="F39" s="765"/>
      <c r="G39" s="765"/>
      <c r="H39" s="766"/>
      <c r="I39" s="766"/>
      <c r="J39" s="766"/>
      <c r="K39" s="766"/>
      <c r="L39" s="756" t="s">
        <v>1456</v>
      </c>
      <c r="M39" s="781"/>
      <c r="N39" s="782"/>
      <c r="O39" s="782"/>
      <c r="P39" s="782"/>
      <c r="Q39" s="782"/>
      <c r="R39" s="782"/>
      <c r="S39" s="782"/>
      <c r="T39" s="782"/>
      <c r="U39" s="783"/>
      <c r="V39" s="766"/>
      <c r="W39" s="766"/>
      <c r="X39" s="766"/>
      <c r="Y39" s="766"/>
      <c r="Z39" s="756" t="s">
        <v>1468</v>
      </c>
      <c r="AA39" s="657" t="s">
        <v>777</v>
      </c>
      <c r="AB39" s="657" t="s">
        <v>779</v>
      </c>
      <c r="AC39" s="657" t="s">
        <v>778</v>
      </c>
      <c r="AD39" s="788">
        <v>5</v>
      </c>
      <c r="AE39" s="503"/>
      <c r="AF39" s="503">
        <v>2</v>
      </c>
      <c r="AG39" s="503"/>
      <c r="AH39" s="503"/>
      <c r="AI39" s="503"/>
      <c r="AJ39" s="503">
        <v>2</v>
      </c>
      <c r="AK39" s="503"/>
      <c r="AL39" s="503"/>
      <c r="AM39" s="503"/>
      <c r="AN39" s="503"/>
      <c r="AO39" s="503">
        <v>1</v>
      </c>
      <c r="AP39" s="503"/>
    </row>
    <row r="40" spans="2:42" s="714" customFormat="1" ht="78.75" customHeight="1" x14ac:dyDescent="0.25">
      <c r="B40" s="789"/>
      <c r="C40" s="752" t="s">
        <v>1292</v>
      </c>
      <c r="D40" s="799" t="str">
        <f>'3-IDENTIFICACIÓN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E40" s="754" t="s">
        <v>569</v>
      </c>
      <c r="F40" s="754" t="str">
        <f>'3-IDENTIFICACIÓN DEL RIESGO'!H64</f>
        <v>Deficiencias en la comunicación y desconocimiento de los usuarios sobre los trámites de procesos agrarios y formalización de la propiedad privada rural, acorde a la normatividad vigente.</v>
      </c>
      <c r="G40" s="754" t="str">
        <f>'3-IDENTIFICACIÓN DEL RIESGO'!L64</f>
        <v>Desgaste administrativo para subsanar la actuación.</v>
      </c>
      <c r="H40" s="755" t="str">
        <f>'4-VALORACIÓN DEL RIESGO'!G37</f>
        <v>Rara Vez</v>
      </c>
      <c r="I40" s="755" t="str">
        <f>'4-VALORACIÓN DEL RIESGO'!AC37</f>
        <v>Catastrófico</v>
      </c>
      <c r="J40" s="755" t="str">
        <f>'4-VALORACIÓN DEL RIESGO'!AE37</f>
        <v>Extremo</v>
      </c>
      <c r="K40" s="755" t="str">
        <f>'4-VALORACIÓN DEL RIESGO'!AF37</f>
        <v>Reducir</v>
      </c>
      <c r="L40" s="756" t="s">
        <v>1469</v>
      </c>
      <c r="M40" s="757" t="s">
        <v>1437</v>
      </c>
      <c r="N40" s="758"/>
      <c r="O40" s="758"/>
      <c r="P40" s="758"/>
      <c r="Q40" s="758"/>
      <c r="R40" s="758"/>
      <c r="S40" s="758"/>
      <c r="T40" s="758"/>
      <c r="U40" s="759"/>
      <c r="V40" s="755" t="e">
        <f>'5-CONTROLES'!AL123</f>
        <v>#REF!</v>
      </c>
      <c r="W40" s="755" t="e">
        <f>'5-CONTROLES'!AP123</f>
        <v>#REF!</v>
      </c>
      <c r="X40" s="755" t="e">
        <f>'5-CONTROLES'!AQ123</f>
        <v>#REF!</v>
      </c>
      <c r="Y40" s="755" t="str">
        <f>'5-CONTROLES'!AS123</f>
        <v>Acción preventiva</v>
      </c>
      <c r="Z40" s="756" t="s">
        <v>1480</v>
      </c>
      <c r="AA40" s="657" t="s">
        <v>584</v>
      </c>
      <c r="AB40" s="657" t="s">
        <v>760</v>
      </c>
      <c r="AC40" s="657" t="s">
        <v>585</v>
      </c>
      <c r="AD40" s="761">
        <v>2</v>
      </c>
      <c r="AE40" s="503"/>
      <c r="AF40" s="503"/>
      <c r="AG40" s="503">
        <v>1</v>
      </c>
      <c r="AH40" s="503"/>
      <c r="AI40" s="503"/>
      <c r="AJ40" s="503"/>
      <c r="AK40" s="503"/>
      <c r="AL40" s="503">
        <v>1</v>
      </c>
      <c r="AM40" s="503"/>
      <c r="AN40" s="503"/>
      <c r="AO40" s="503"/>
      <c r="AP40" s="503"/>
    </row>
    <row r="41" spans="2:42" s="714" customFormat="1" ht="45" x14ac:dyDescent="0.25">
      <c r="B41" s="789"/>
      <c r="C41" s="763"/>
      <c r="D41" s="800"/>
      <c r="E41" s="765"/>
      <c r="F41" s="765"/>
      <c r="G41" s="765"/>
      <c r="H41" s="766"/>
      <c r="I41" s="766"/>
      <c r="J41" s="766"/>
      <c r="K41" s="766"/>
      <c r="L41" s="756" t="s">
        <v>1470</v>
      </c>
      <c r="M41" s="767"/>
      <c r="N41" s="768"/>
      <c r="O41" s="768"/>
      <c r="P41" s="768"/>
      <c r="Q41" s="768"/>
      <c r="R41" s="768"/>
      <c r="S41" s="768"/>
      <c r="T41" s="768"/>
      <c r="U41" s="769"/>
      <c r="V41" s="766"/>
      <c r="W41" s="766"/>
      <c r="X41" s="766"/>
      <c r="Y41" s="766"/>
      <c r="Z41" s="756" t="s">
        <v>1481</v>
      </c>
      <c r="AA41" s="671" t="s">
        <v>1137</v>
      </c>
      <c r="AB41" s="661" t="s">
        <v>759</v>
      </c>
      <c r="AC41" s="671" t="s">
        <v>758</v>
      </c>
      <c r="AD41" s="671">
        <v>12</v>
      </c>
      <c r="AE41" s="671">
        <v>1</v>
      </c>
      <c r="AF41" s="671">
        <v>1</v>
      </c>
      <c r="AG41" s="671">
        <v>1</v>
      </c>
      <c r="AH41" s="671">
        <v>1</v>
      </c>
      <c r="AI41" s="671">
        <v>1</v>
      </c>
      <c r="AJ41" s="671">
        <v>1</v>
      </c>
      <c r="AK41" s="671">
        <v>1</v>
      </c>
      <c r="AL41" s="671">
        <v>1</v>
      </c>
      <c r="AM41" s="671">
        <v>1</v>
      </c>
      <c r="AN41" s="671">
        <v>1</v>
      </c>
      <c r="AO41" s="671">
        <v>1</v>
      </c>
      <c r="AP41" s="671">
        <v>1</v>
      </c>
    </row>
    <row r="42" spans="2:42" s="714" customFormat="1" ht="45" x14ac:dyDescent="0.25">
      <c r="B42" s="789"/>
      <c r="C42" s="763"/>
      <c r="D42" s="800"/>
      <c r="E42" s="765"/>
      <c r="F42" s="765"/>
      <c r="G42" s="765"/>
      <c r="H42" s="766"/>
      <c r="I42" s="766"/>
      <c r="J42" s="766"/>
      <c r="K42" s="766"/>
      <c r="L42" s="756" t="s">
        <v>1471</v>
      </c>
      <c r="M42" s="767"/>
      <c r="N42" s="768"/>
      <c r="O42" s="768"/>
      <c r="P42" s="768"/>
      <c r="Q42" s="768"/>
      <c r="R42" s="768"/>
      <c r="S42" s="768"/>
      <c r="T42" s="768"/>
      <c r="U42" s="769"/>
      <c r="V42" s="766"/>
      <c r="W42" s="766"/>
      <c r="X42" s="766"/>
      <c r="Y42" s="766"/>
      <c r="Z42" s="756" t="s">
        <v>1482</v>
      </c>
      <c r="AA42" s="671" t="s">
        <v>1163</v>
      </c>
      <c r="AB42" s="661" t="s">
        <v>1164</v>
      </c>
      <c r="AC42" s="671" t="s">
        <v>837</v>
      </c>
      <c r="AD42" s="671">
        <v>2</v>
      </c>
      <c r="AE42" s="671"/>
      <c r="AF42" s="671"/>
      <c r="AG42" s="671"/>
      <c r="AH42" s="671">
        <v>1</v>
      </c>
      <c r="AI42" s="671"/>
      <c r="AJ42" s="671"/>
      <c r="AK42" s="671"/>
      <c r="AL42" s="671"/>
      <c r="AM42" s="671"/>
      <c r="AN42" s="671">
        <v>1</v>
      </c>
      <c r="AO42" s="671"/>
      <c r="AP42" s="503"/>
    </row>
    <row r="43" spans="2:42" s="714" customFormat="1" ht="45" x14ac:dyDescent="0.25">
      <c r="B43" s="789"/>
      <c r="C43" s="763"/>
      <c r="D43" s="800"/>
      <c r="E43" s="765"/>
      <c r="F43" s="765"/>
      <c r="G43" s="765"/>
      <c r="H43" s="766"/>
      <c r="I43" s="766"/>
      <c r="J43" s="766"/>
      <c r="K43" s="766"/>
      <c r="L43" s="756" t="s">
        <v>1472</v>
      </c>
      <c r="M43" s="767"/>
      <c r="N43" s="768"/>
      <c r="O43" s="768"/>
      <c r="P43" s="768"/>
      <c r="Q43" s="768"/>
      <c r="R43" s="768"/>
      <c r="S43" s="768"/>
      <c r="T43" s="768"/>
      <c r="U43" s="769"/>
      <c r="V43" s="766"/>
      <c r="W43" s="766"/>
      <c r="X43" s="766"/>
      <c r="Y43" s="766"/>
      <c r="Z43" s="756" t="s">
        <v>1483</v>
      </c>
      <c r="AA43" s="671" t="s">
        <v>767</v>
      </c>
      <c r="AB43" s="657" t="s">
        <v>672</v>
      </c>
      <c r="AC43" s="671" t="s">
        <v>671</v>
      </c>
      <c r="AD43" s="671">
        <v>1</v>
      </c>
      <c r="AE43" s="671"/>
      <c r="AF43" s="671"/>
      <c r="AG43" s="671"/>
      <c r="AH43" s="671"/>
      <c r="AI43" s="671"/>
      <c r="AJ43" s="671"/>
      <c r="AK43" s="671">
        <v>1</v>
      </c>
      <c r="AL43" s="503"/>
      <c r="AM43" s="503"/>
      <c r="AN43" s="503"/>
      <c r="AO43" s="503"/>
      <c r="AP43" s="503"/>
    </row>
    <row r="44" spans="2:42" s="714" customFormat="1" ht="45" x14ac:dyDescent="0.25">
      <c r="B44" s="789"/>
      <c r="C44" s="763"/>
      <c r="D44" s="800"/>
      <c r="E44" s="765"/>
      <c r="F44" s="765"/>
      <c r="G44" s="765"/>
      <c r="H44" s="766"/>
      <c r="I44" s="766"/>
      <c r="J44" s="766"/>
      <c r="K44" s="766"/>
      <c r="L44" s="756" t="s">
        <v>1473</v>
      </c>
      <c r="M44" s="767"/>
      <c r="N44" s="768"/>
      <c r="O44" s="768"/>
      <c r="P44" s="768"/>
      <c r="Q44" s="768"/>
      <c r="R44" s="768"/>
      <c r="S44" s="768"/>
      <c r="T44" s="768"/>
      <c r="U44" s="769"/>
      <c r="V44" s="766"/>
      <c r="W44" s="766"/>
      <c r="X44" s="766"/>
      <c r="Y44" s="766"/>
      <c r="Z44" s="756" t="s">
        <v>1484</v>
      </c>
      <c r="AA44" s="671" t="s">
        <v>834</v>
      </c>
      <c r="AB44" s="680" t="s">
        <v>1173</v>
      </c>
      <c r="AC44" s="671" t="s">
        <v>835</v>
      </c>
      <c r="AD44" s="671">
        <v>12</v>
      </c>
      <c r="AE44" s="671">
        <v>1</v>
      </c>
      <c r="AF44" s="671">
        <v>1</v>
      </c>
      <c r="AG44" s="671">
        <v>1</v>
      </c>
      <c r="AH44" s="671">
        <v>1</v>
      </c>
      <c r="AI44" s="671">
        <v>1</v>
      </c>
      <c r="AJ44" s="671">
        <v>1</v>
      </c>
      <c r="AK44" s="671">
        <v>1</v>
      </c>
      <c r="AL44" s="671">
        <v>1</v>
      </c>
      <c r="AM44" s="671">
        <v>1</v>
      </c>
      <c r="AN44" s="671">
        <v>1</v>
      </c>
      <c r="AO44" s="671">
        <v>1</v>
      </c>
      <c r="AP44" s="671">
        <v>1</v>
      </c>
    </row>
    <row r="45" spans="2:42" s="714" customFormat="1" ht="45" x14ac:dyDescent="0.25">
      <c r="B45" s="789"/>
      <c r="C45" s="763"/>
      <c r="D45" s="800"/>
      <c r="E45" s="765"/>
      <c r="F45" s="765"/>
      <c r="G45" s="765"/>
      <c r="H45" s="766"/>
      <c r="I45" s="766"/>
      <c r="J45" s="766"/>
      <c r="K45" s="766"/>
      <c r="L45" s="756" t="s">
        <v>1474</v>
      </c>
      <c r="M45" s="767"/>
      <c r="N45" s="768"/>
      <c r="O45" s="768"/>
      <c r="P45" s="768"/>
      <c r="Q45" s="768"/>
      <c r="R45" s="768"/>
      <c r="S45" s="768"/>
      <c r="T45" s="768"/>
      <c r="U45" s="769"/>
      <c r="V45" s="766"/>
      <c r="W45" s="766"/>
      <c r="X45" s="766"/>
      <c r="Y45" s="766"/>
      <c r="Z45" s="756" t="s">
        <v>1485</v>
      </c>
      <c r="AA45" s="671" t="s">
        <v>836</v>
      </c>
      <c r="AB45" s="680" t="s">
        <v>773</v>
      </c>
      <c r="AC45" s="671" t="s">
        <v>681</v>
      </c>
      <c r="AD45" s="805">
        <v>0.8</v>
      </c>
      <c r="AE45" s="671"/>
      <c r="AF45" s="805">
        <v>0.2</v>
      </c>
      <c r="AG45" s="671"/>
      <c r="AH45" s="805">
        <v>0.2</v>
      </c>
      <c r="AI45" s="671"/>
      <c r="AJ45" s="805">
        <v>0.2</v>
      </c>
      <c r="AK45" s="671"/>
      <c r="AL45" s="805">
        <v>0.2</v>
      </c>
      <c r="AM45" s="503"/>
      <c r="AN45" s="503"/>
      <c r="AO45" s="503"/>
      <c r="AP45" s="503"/>
    </row>
    <row r="46" spans="2:42" s="714" customFormat="1" ht="45" x14ac:dyDescent="0.25">
      <c r="B46" s="789"/>
      <c r="C46" s="763"/>
      <c r="D46" s="800"/>
      <c r="E46" s="765"/>
      <c r="F46" s="765"/>
      <c r="G46" s="765"/>
      <c r="H46" s="766"/>
      <c r="I46" s="766"/>
      <c r="J46" s="766"/>
      <c r="K46" s="766"/>
      <c r="L46" s="756" t="s">
        <v>1475</v>
      </c>
      <c r="M46" s="767"/>
      <c r="N46" s="768"/>
      <c r="O46" s="768"/>
      <c r="P46" s="768"/>
      <c r="Q46" s="768"/>
      <c r="R46" s="768"/>
      <c r="S46" s="768"/>
      <c r="T46" s="768"/>
      <c r="U46" s="769"/>
      <c r="V46" s="766"/>
      <c r="W46" s="766"/>
      <c r="X46" s="766"/>
      <c r="Y46" s="766"/>
      <c r="Z46" s="756" t="s">
        <v>1486</v>
      </c>
      <c r="AA46" s="671" t="s">
        <v>1163</v>
      </c>
      <c r="AB46" s="661" t="s">
        <v>1215</v>
      </c>
      <c r="AC46" s="671" t="s">
        <v>837</v>
      </c>
      <c r="AD46" s="671">
        <v>2</v>
      </c>
      <c r="AE46" s="671"/>
      <c r="AF46" s="671"/>
      <c r="AG46" s="671"/>
      <c r="AH46" s="671">
        <v>1</v>
      </c>
      <c r="AI46" s="671"/>
      <c r="AJ46" s="671"/>
      <c r="AK46" s="671"/>
      <c r="AL46" s="671"/>
      <c r="AM46" s="671"/>
      <c r="AN46" s="671">
        <v>1</v>
      </c>
      <c r="AO46" s="503"/>
      <c r="AP46" s="503"/>
    </row>
    <row r="47" spans="2:42" s="714" customFormat="1" ht="45" x14ac:dyDescent="0.25">
      <c r="B47" s="789"/>
      <c r="C47" s="763"/>
      <c r="D47" s="800"/>
      <c r="E47" s="765"/>
      <c r="F47" s="765"/>
      <c r="G47" s="765"/>
      <c r="H47" s="766"/>
      <c r="I47" s="766"/>
      <c r="J47" s="766"/>
      <c r="K47" s="766"/>
      <c r="L47" s="756" t="s">
        <v>1476</v>
      </c>
      <c r="M47" s="767"/>
      <c r="N47" s="768"/>
      <c r="O47" s="768"/>
      <c r="P47" s="768"/>
      <c r="Q47" s="768"/>
      <c r="R47" s="768"/>
      <c r="S47" s="768"/>
      <c r="T47" s="768"/>
      <c r="U47" s="769"/>
      <c r="V47" s="766"/>
      <c r="W47" s="766"/>
      <c r="X47" s="766"/>
      <c r="Y47" s="766"/>
      <c r="Z47" s="756" t="s">
        <v>1487</v>
      </c>
      <c r="AA47" s="671" t="s">
        <v>1249</v>
      </c>
      <c r="AB47" s="661" t="s">
        <v>1250</v>
      </c>
      <c r="AC47" s="671" t="s">
        <v>838</v>
      </c>
      <c r="AD47" s="671">
        <v>2</v>
      </c>
      <c r="AE47" s="671"/>
      <c r="AF47" s="671">
        <v>1</v>
      </c>
      <c r="AG47" s="671"/>
      <c r="AH47" s="671"/>
      <c r="AI47" s="671"/>
      <c r="AJ47" s="671"/>
      <c r="AK47" s="671">
        <v>1</v>
      </c>
      <c r="AL47" s="503"/>
      <c r="AM47" s="503"/>
      <c r="AN47" s="503"/>
      <c r="AO47" s="503"/>
      <c r="AP47" s="503"/>
    </row>
    <row r="48" spans="2:42" s="714" customFormat="1" ht="60.75" customHeight="1" x14ac:dyDescent="0.25">
      <c r="B48" s="789"/>
      <c r="C48" s="763"/>
      <c r="D48" s="800"/>
      <c r="E48" s="765"/>
      <c r="F48" s="765"/>
      <c r="G48" s="765"/>
      <c r="H48" s="766"/>
      <c r="I48" s="766"/>
      <c r="J48" s="766"/>
      <c r="K48" s="766"/>
      <c r="L48" s="756" t="s">
        <v>1477</v>
      </c>
      <c r="M48" s="767"/>
      <c r="N48" s="768"/>
      <c r="O48" s="768"/>
      <c r="P48" s="768"/>
      <c r="Q48" s="768"/>
      <c r="R48" s="768"/>
      <c r="S48" s="768"/>
      <c r="T48" s="768"/>
      <c r="U48" s="769"/>
      <c r="V48" s="766"/>
      <c r="W48" s="766"/>
      <c r="X48" s="766"/>
      <c r="Y48" s="766"/>
      <c r="Z48" s="756" t="s">
        <v>1488</v>
      </c>
      <c r="AA48" s="804" t="s">
        <v>839</v>
      </c>
      <c r="AB48" s="663" t="s">
        <v>841</v>
      </c>
      <c r="AC48" s="804" t="s">
        <v>840</v>
      </c>
      <c r="AD48" s="804">
        <v>6</v>
      </c>
      <c r="AE48" s="804">
        <v>1</v>
      </c>
      <c r="AF48" s="804"/>
      <c r="AG48" s="804">
        <v>1</v>
      </c>
      <c r="AH48" s="804"/>
      <c r="AI48" s="804">
        <v>1</v>
      </c>
      <c r="AJ48" s="804"/>
      <c r="AK48" s="804">
        <v>1</v>
      </c>
      <c r="AL48" s="804"/>
      <c r="AM48" s="804">
        <v>1</v>
      </c>
      <c r="AN48" s="804"/>
      <c r="AO48" s="804">
        <v>1</v>
      </c>
      <c r="AP48" s="503"/>
    </row>
    <row r="49" spans="2:42" s="714" customFormat="1" ht="82.5" customHeight="1" x14ac:dyDescent="0.25">
      <c r="B49" s="789"/>
      <c r="C49" s="763"/>
      <c r="D49" s="800"/>
      <c r="E49" s="765"/>
      <c r="F49" s="765"/>
      <c r="G49" s="765"/>
      <c r="H49" s="766"/>
      <c r="I49" s="766"/>
      <c r="J49" s="766"/>
      <c r="K49" s="766"/>
      <c r="L49" s="756" t="s">
        <v>1478</v>
      </c>
      <c r="M49" s="767"/>
      <c r="N49" s="768"/>
      <c r="O49" s="768"/>
      <c r="P49" s="768"/>
      <c r="Q49" s="768"/>
      <c r="R49" s="768"/>
      <c r="S49" s="768"/>
      <c r="T49" s="768"/>
      <c r="U49" s="769"/>
      <c r="V49" s="766"/>
      <c r="W49" s="766"/>
      <c r="X49" s="766"/>
      <c r="Y49" s="766"/>
      <c r="Z49" s="776" t="s">
        <v>1489</v>
      </c>
      <c r="AA49" s="806" t="s">
        <v>1265</v>
      </c>
      <c r="AB49" s="806" t="s">
        <v>843</v>
      </c>
      <c r="AC49" s="806" t="s">
        <v>842</v>
      </c>
      <c r="AD49" s="806">
        <v>4</v>
      </c>
      <c r="AE49" s="806"/>
      <c r="AF49" s="806"/>
      <c r="AG49" s="806">
        <v>1</v>
      </c>
      <c r="AH49" s="806"/>
      <c r="AI49" s="806"/>
      <c r="AJ49" s="806">
        <v>1</v>
      </c>
      <c r="AK49" s="806"/>
      <c r="AL49" s="806"/>
      <c r="AM49" s="806">
        <v>1</v>
      </c>
      <c r="AN49" s="806"/>
      <c r="AO49" s="806"/>
      <c r="AP49" s="806">
        <v>1</v>
      </c>
    </row>
    <row r="50" spans="2:42" s="714" customFormat="1" ht="74.25" customHeight="1" x14ac:dyDescent="0.25">
      <c r="B50" s="789"/>
      <c r="C50" s="763"/>
      <c r="D50" s="800"/>
      <c r="E50" s="765"/>
      <c r="F50" s="765"/>
      <c r="G50" s="765"/>
      <c r="H50" s="766"/>
      <c r="I50" s="766"/>
      <c r="J50" s="766"/>
      <c r="K50" s="766"/>
      <c r="L50" s="756" t="s">
        <v>1479</v>
      </c>
      <c r="M50" s="781"/>
      <c r="N50" s="782"/>
      <c r="O50" s="782"/>
      <c r="P50" s="782"/>
      <c r="Q50" s="782"/>
      <c r="R50" s="782"/>
      <c r="S50" s="782"/>
      <c r="T50" s="782"/>
      <c r="U50" s="783"/>
      <c r="V50" s="766"/>
      <c r="W50" s="766"/>
      <c r="X50" s="766"/>
      <c r="Y50" s="766"/>
      <c r="Z50" s="776"/>
      <c r="AA50" s="806"/>
      <c r="AB50" s="806"/>
      <c r="AC50" s="806"/>
      <c r="AD50" s="806"/>
      <c r="AE50" s="806"/>
      <c r="AF50" s="806"/>
      <c r="AG50" s="806"/>
      <c r="AH50" s="806"/>
      <c r="AI50" s="806"/>
      <c r="AJ50" s="806"/>
      <c r="AK50" s="806"/>
      <c r="AL50" s="806"/>
      <c r="AM50" s="806"/>
      <c r="AN50" s="806"/>
      <c r="AO50" s="806"/>
      <c r="AP50" s="806"/>
    </row>
    <row r="51" spans="2:42" s="714" customFormat="1" ht="105.75" customHeight="1" x14ac:dyDescent="0.25">
      <c r="B51" s="751" t="str">
        <f>'3-IDENTIFICACIÓN DEL RIESGO'!B72</f>
        <v>Acceso a la Propiedad de la Tierra y los Territorios</v>
      </c>
      <c r="C51" s="752" t="s">
        <v>1293</v>
      </c>
      <c r="D51" s="786" t="str">
        <f>'3-IDENTIFICACIÓN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51" s="754" t="s">
        <v>569</v>
      </c>
      <c r="F51" s="504" t="str">
        <f>'3-IDENTIFICACIÓN DEL RIESGO'!H72</f>
        <v>Presencia de intereses particulares o conductas de recibir o solicitar beneficios durante la realización del avalúo comercial, por parte del profesional designado para su realización</v>
      </c>
      <c r="G51" s="504" t="str">
        <f>'3-IDENTIFICACIÓN DEL RIESGO'!L72</f>
        <v>Afectación en el logro de indicadores y metas asociadas a compra de predios en actividades misionales</v>
      </c>
      <c r="H51" s="755" t="str">
        <f>'4-VALORACIÓN DEL RIESGO'!G41</f>
        <v>Probable</v>
      </c>
      <c r="I51" s="755" t="str">
        <f>'4-VALORACIÓN DEL RIESGO'!AC41</f>
        <v>Catastrófico</v>
      </c>
      <c r="J51" s="755" t="str">
        <f>'4-VALORACIÓN DEL RIESGO'!AE41</f>
        <v>Extremo</v>
      </c>
      <c r="K51" s="755" t="str">
        <f>'4-VALORACIÓN DEL RIESGO'!AF41</f>
        <v>Reducir</v>
      </c>
      <c r="L51" s="756" t="s">
        <v>1490</v>
      </c>
      <c r="M51" s="807" t="s">
        <v>1519</v>
      </c>
      <c r="N51" s="807"/>
      <c r="O51" s="807"/>
      <c r="P51" s="807"/>
      <c r="Q51" s="807"/>
      <c r="R51" s="807"/>
      <c r="S51" s="807"/>
      <c r="T51" s="807"/>
      <c r="U51" s="807"/>
      <c r="V51" s="755" t="str">
        <f>'5-CONTROLES'!AL157</f>
        <v>Improbable</v>
      </c>
      <c r="W51" s="755" t="str">
        <f>'5-CONTROLES'!AP157</f>
        <v>Moderado</v>
      </c>
      <c r="X51" s="755" t="str">
        <f>'5-CONTROLES'!AQ157</f>
        <v>Moderado</v>
      </c>
      <c r="Y51" s="755" t="str">
        <f>'5-CONTROLES'!AS157</f>
        <v>Acción preventiva</v>
      </c>
      <c r="Z51" s="756" t="s">
        <v>1498</v>
      </c>
      <c r="AA51" s="808" t="s">
        <v>962</v>
      </c>
      <c r="AB51" s="809" t="s">
        <v>978</v>
      </c>
      <c r="AC51" s="628" t="s">
        <v>963</v>
      </c>
      <c r="AD51" s="810">
        <v>0.8</v>
      </c>
      <c r="AE51" s="517"/>
      <c r="AF51" s="517"/>
      <c r="AG51" s="811"/>
      <c r="AH51" s="811">
        <v>0.8</v>
      </c>
      <c r="AI51" s="517"/>
      <c r="AJ51" s="517"/>
      <c r="AK51" s="517"/>
      <c r="AL51" s="811"/>
      <c r="AM51" s="517"/>
      <c r="AN51" s="517"/>
      <c r="AO51" s="517"/>
      <c r="AP51" s="517"/>
    </row>
    <row r="52" spans="2:42" s="714" customFormat="1" ht="103.5" customHeight="1" x14ac:dyDescent="0.25">
      <c r="B52" s="762"/>
      <c r="C52" s="790"/>
      <c r="D52" s="791"/>
      <c r="E52" s="792"/>
      <c r="F52" s="504" t="str">
        <f>'3-IDENTIFICACIÓN DEL RIESGO'!H73</f>
        <v>Desarrollo de actividades por fuera de las normas, procedimientos, parámetros y criterios establecidos para beneficio propio o de terceros.  Así como, baja inducción y/o capacitación en procesos y procedimientos internos de la DAT relacionados con el riesgo identificado.</v>
      </c>
      <c r="G52" s="504" t="str">
        <f>'3-IDENTIFICACIÓN DEL RIESGO'!L73</f>
        <v>Investigaciones internas (control interno) o externas (por parte de órganos de control)</v>
      </c>
      <c r="H52" s="793"/>
      <c r="I52" s="793"/>
      <c r="J52" s="793"/>
      <c r="K52" s="793"/>
      <c r="L52" s="756" t="s">
        <v>1491</v>
      </c>
      <c r="M52" s="807"/>
      <c r="N52" s="807"/>
      <c r="O52" s="807"/>
      <c r="P52" s="807"/>
      <c r="Q52" s="807"/>
      <c r="R52" s="807"/>
      <c r="S52" s="807"/>
      <c r="T52" s="807"/>
      <c r="U52" s="807"/>
      <c r="V52" s="793"/>
      <c r="W52" s="793"/>
      <c r="X52" s="793"/>
      <c r="Y52" s="793"/>
      <c r="Z52" s="756" t="s">
        <v>1499</v>
      </c>
      <c r="AA52" s="808" t="s">
        <v>964</v>
      </c>
      <c r="AB52" s="809" t="s">
        <v>979</v>
      </c>
      <c r="AC52" s="628" t="s">
        <v>965</v>
      </c>
      <c r="AD52" s="810">
        <v>0.8</v>
      </c>
      <c r="AE52" s="517"/>
      <c r="AF52" s="517"/>
      <c r="AG52" s="811"/>
      <c r="AH52" s="811">
        <v>0.8</v>
      </c>
      <c r="AI52" s="517"/>
      <c r="AJ52" s="517"/>
      <c r="AK52" s="517"/>
      <c r="AL52" s="811"/>
      <c r="AM52" s="517"/>
      <c r="AN52" s="517"/>
      <c r="AO52" s="517"/>
      <c r="AP52" s="811"/>
    </row>
    <row r="53" spans="2:42" s="714" customFormat="1" ht="150" customHeight="1" x14ac:dyDescent="0.25">
      <c r="B53" s="762"/>
      <c r="C53" s="752" t="s">
        <v>1294</v>
      </c>
      <c r="D53" s="786" t="str">
        <f>'3-IDENTIFICACIÓN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53" s="754" t="s">
        <v>569</v>
      </c>
      <c r="F53" s="504" t="str">
        <f>'3-IDENTIFICACIÓN DEL RIESGO'!H74</f>
        <v xml:space="preserve">Presencia de intereses particulares o conductas de recibir o solicitar beneficios, por parte de los profesionales asignados en la Subdirección de Acceso a Tierras en Zonas Focalizdas o en el territorio donde haga presencia la ANT, para el estudio de predios objeto de materialización del subsidio </v>
      </c>
      <c r="G53" s="504" t="str">
        <f>'3-IDENTIFICACIÓN DEL RIESGO'!L74</f>
        <v>Afectación en el logro de indicadores y metas asociadas a la adquisición de predios en zonas focalizadas</v>
      </c>
      <c r="H53" s="755" t="str">
        <f>'4-VALORACIÓN DEL RIESGO'!G42</f>
        <v>Rara Vez</v>
      </c>
      <c r="I53" s="755" t="str">
        <f>'4-VALORACIÓN DEL RIESGO'!AC42</f>
        <v>Catastrófico</v>
      </c>
      <c r="J53" s="755" t="str">
        <f>'4-VALORACIÓN DEL RIESGO'!AE42</f>
        <v>Extremo</v>
      </c>
      <c r="K53" s="755" t="str">
        <f>'4-VALORACIÓN DEL RIESGO'!AF42</f>
        <v>Reducir</v>
      </c>
      <c r="L53" s="756" t="s">
        <v>1492</v>
      </c>
      <c r="M53" s="807" t="s">
        <v>1519</v>
      </c>
      <c r="N53" s="807"/>
      <c r="O53" s="807"/>
      <c r="P53" s="807"/>
      <c r="Q53" s="807"/>
      <c r="R53" s="807"/>
      <c r="S53" s="807"/>
      <c r="T53" s="807"/>
      <c r="U53" s="807"/>
      <c r="V53" s="755" t="str">
        <f>'5-CONTROLES'!AL159</f>
        <v>Rara Vez</v>
      </c>
      <c r="W53" s="755" t="str">
        <f>'5-CONTROLES'!AP159</f>
        <v>Moderado</v>
      </c>
      <c r="X53" s="755" t="str">
        <f>'5-CONTROLES'!AQ159</f>
        <v>Moderado</v>
      </c>
      <c r="Y53" s="755" t="str">
        <f>'5-CONTROLES'!AS159</f>
        <v>Acción preventiva</v>
      </c>
      <c r="Z53" s="756" t="s">
        <v>1500</v>
      </c>
      <c r="AA53" s="808" t="s">
        <v>966</v>
      </c>
      <c r="AB53" s="809" t="s">
        <v>978</v>
      </c>
      <c r="AC53" s="628" t="s">
        <v>967</v>
      </c>
      <c r="AD53" s="810">
        <v>0.7</v>
      </c>
      <c r="AE53" s="517"/>
      <c r="AF53" s="517"/>
      <c r="AG53" s="811">
        <v>0.3</v>
      </c>
      <c r="AH53" s="517"/>
      <c r="AI53" s="517"/>
      <c r="AJ53" s="811"/>
      <c r="AK53" s="811">
        <v>0.4</v>
      </c>
      <c r="AL53" s="517"/>
      <c r="AM53" s="517"/>
      <c r="AN53" s="811"/>
      <c r="AO53" s="517"/>
      <c r="AP53" s="811"/>
    </row>
    <row r="54" spans="2:42" s="714" customFormat="1" ht="136.5" customHeight="1" x14ac:dyDescent="0.25">
      <c r="B54" s="762"/>
      <c r="C54" s="790"/>
      <c r="D54" s="791"/>
      <c r="E54" s="792"/>
      <c r="F54" s="504" t="str">
        <f>'3-IDENTIFICACIÓN DEL RIESGO'!H75</f>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
      <c r="G54" s="504" t="str">
        <f>'3-IDENTIFICACIÓN DEL RIESGO'!L75</f>
        <v>Investigaciones internas (control interno) o externas (por parte de órganos de control)</v>
      </c>
      <c r="H54" s="793"/>
      <c r="I54" s="793"/>
      <c r="J54" s="793"/>
      <c r="K54" s="793"/>
      <c r="L54" s="756" t="s">
        <v>1493</v>
      </c>
      <c r="M54" s="807"/>
      <c r="N54" s="807"/>
      <c r="O54" s="807"/>
      <c r="P54" s="807"/>
      <c r="Q54" s="807"/>
      <c r="R54" s="807"/>
      <c r="S54" s="807"/>
      <c r="T54" s="807"/>
      <c r="U54" s="807"/>
      <c r="V54" s="793"/>
      <c r="W54" s="793"/>
      <c r="X54" s="793"/>
      <c r="Y54" s="793"/>
      <c r="Z54" s="756" t="s">
        <v>1501</v>
      </c>
      <c r="AA54" s="808" t="s">
        <v>968</v>
      </c>
      <c r="AB54" s="809" t="s">
        <v>980</v>
      </c>
      <c r="AC54" s="628" t="s">
        <v>969</v>
      </c>
      <c r="AD54" s="810">
        <v>0.7</v>
      </c>
      <c r="AE54" s="812"/>
      <c r="AF54" s="812"/>
      <c r="AG54" s="811">
        <v>0.5</v>
      </c>
      <c r="AH54" s="812"/>
      <c r="AI54" s="812"/>
      <c r="AJ54" s="812"/>
      <c r="AK54" s="812"/>
      <c r="AL54" s="811">
        <v>0.2</v>
      </c>
      <c r="AM54" s="812"/>
      <c r="AN54" s="812"/>
      <c r="AO54" s="812"/>
      <c r="AP54" s="811"/>
    </row>
    <row r="55" spans="2:42" s="714" customFormat="1" ht="94.5" customHeight="1" x14ac:dyDescent="0.25">
      <c r="B55" s="762"/>
      <c r="C55" s="752" t="s">
        <v>1295</v>
      </c>
      <c r="D55" s="786" t="str">
        <f>'3-IDENTIFICACIÓN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55" s="754" t="s">
        <v>569</v>
      </c>
      <c r="F55" s="504" t="str">
        <f>'3-IDENTIFICACIÓN DEL RIESGO'!H76</f>
        <v>En la elaboración del informe técnico-jurídico, se puede favorecer intereses a particualres a efectos de establecer el inicio fase adminitrativa y/o judicial</v>
      </c>
      <c r="G55" s="504" t="str">
        <f>'3-IDENTIFICACIÓN DEL RIESGO'!L76</f>
        <v>Investigaciones internas (control interno) o externas (por parte de órganos de control)</v>
      </c>
      <c r="H55" s="755" t="str">
        <f>'4-VALORACIÓN DEL RIESGO'!G43</f>
        <v>Probable</v>
      </c>
      <c r="I55" s="755" t="str">
        <f>'4-VALORACIÓN DEL RIESGO'!AC43</f>
        <v>Catastrófico</v>
      </c>
      <c r="J55" s="755" t="str">
        <f>'4-VALORACIÓN DEL RIESGO'!AE43</f>
        <v>Extremo</v>
      </c>
      <c r="K55" s="755" t="str">
        <f>'4-VALORACIÓN DEL RIESGO'!AF43</f>
        <v>Reducir</v>
      </c>
      <c r="L55" s="756" t="s">
        <v>1494</v>
      </c>
      <c r="M55" s="807" t="s">
        <v>1519</v>
      </c>
      <c r="N55" s="807"/>
      <c r="O55" s="807"/>
      <c r="P55" s="807"/>
      <c r="Q55" s="807"/>
      <c r="R55" s="807"/>
      <c r="S55" s="807"/>
      <c r="T55" s="807"/>
      <c r="U55" s="807"/>
      <c r="V55" s="755" t="str">
        <f>'5-CONTROLES'!AL161</f>
        <v>Improbable</v>
      </c>
      <c r="W55" s="755" t="str">
        <f>'5-CONTROLES'!AP161</f>
        <v>Catastrófico</v>
      </c>
      <c r="X55" s="755" t="str">
        <f>'5-CONTROLES'!AQ161</f>
        <v>Extremo</v>
      </c>
      <c r="Y55" s="755" t="str">
        <f>'5-CONTROLES'!AS161</f>
        <v>Acción preventiva</v>
      </c>
      <c r="Z55" s="756" t="s">
        <v>1502</v>
      </c>
      <c r="AA55" s="808" t="s">
        <v>970</v>
      </c>
      <c r="AB55" s="809" t="s">
        <v>978</v>
      </c>
      <c r="AC55" s="628" t="s">
        <v>971</v>
      </c>
      <c r="AD55" s="810">
        <v>0.9</v>
      </c>
      <c r="AE55" s="517"/>
      <c r="AF55" s="517"/>
      <c r="AG55" s="811">
        <v>0.9</v>
      </c>
      <c r="AH55" s="517"/>
      <c r="AI55" s="517"/>
      <c r="AJ55" s="517"/>
      <c r="AK55" s="517"/>
      <c r="AL55" s="517"/>
      <c r="AM55" s="517"/>
      <c r="AN55" s="517"/>
      <c r="AO55" s="517"/>
      <c r="AP55" s="811"/>
    </row>
    <row r="56" spans="2:42" s="714" customFormat="1" ht="111" customHeight="1" x14ac:dyDescent="0.25">
      <c r="B56" s="762"/>
      <c r="C56" s="790"/>
      <c r="D56" s="791"/>
      <c r="E56" s="792"/>
      <c r="F56" s="504" t="str">
        <f>'3-IDENTIFICACIÓN DEL RIESGO'!H77</f>
        <v>Desconocimiento de los requisitos establecidos en el Procedimiento ACCTI-P-005 Revocatoria Baldios a Persona Natural -Ley 160/94 y ACCTI-P-014 Titulación de Baldíos POSPR, por parte de colaboradores nuevos del Grupo de Revocatoria</v>
      </c>
      <c r="G56" s="504">
        <f>'3-IDENTIFICACIÓN DEL RIESGO'!L77</f>
        <v>0</v>
      </c>
      <c r="H56" s="793"/>
      <c r="I56" s="793"/>
      <c r="J56" s="793"/>
      <c r="K56" s="793"/>
      <c r="L56" s="756" t="s">
        <v>1495</v>
      </c>
      <c r="M56" s="807"/>
      <c r="N56" s="807"/>
      <c r="O56" s="807"/>
      <c r="P56" s="807"/>
      <c r="Q56" s="807"/>
      <c r="R56" s="807"/>
      <c r="S56" s="807"/>
      <c r="T56" s="807"/>
      <c r="U56" s="807"/>
      <c r="V56" s="793"/>
      <c r="W56" s="793"/>
      <c r="X56" s="793"/>
      <c r="Y56" s="793"/>
      <c r="Z56" s="756" t="s">
        <v>1503</v>
      </c>
      <c r="AA56" s="808" t="s">
        <v>972</v>
      </c>
      <c r="AB56" s="809" t="s">
        <v>982</v>
      </c>
      <c r="AC56" s="628" t="s">
        <v>973</v>
      </c>
      <c r="AD56" s="810">
        <v>0.9</v>
      </c>
      <c r="AE56" s="517"/>
      <c r="AF56" s="517"/>
      <c r="AG56" s="811">
        <v>0.3</v>
      </c>
      <c r="AH56" s="517"/>
      <c r="AI56" s="517"/>
      <c r="AJ56" s="517"/>
      <c r="AK56" s="811">
        <v>0.3</v>
      </c>
      <c r="AL56" s="517"/>
      <c r="AM56" s="517"/>
      <c r="AN56" s="811">
        <v>0.3</v>
      </c>
      <c r="AO56" s="517"/>
      <c r="AP56" s="811"/>
    </row>
    <row r="57" spans="2:42" s="714" customFormat="1" ht="151.5" customHeight="1" x14ac:dyDescent="0.25">
      <c r="B57" s="762"/>
      <c r="C57" s="752" t="s">
        <v>1296</v>
      </c>
      <c r="D57" s="786" t="str">
        <f>'3-IDENTIFICACIÓN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57" s="754" t="s">
        <v>569</v>
      </c>
      <c r="F57" s="504" t="str">
        <f>'3-IDENTIFICACIÓN DEL RIESGO'!H78</f>
        <v>Presencia de intereses particulares o conductas de recibir o solicitar beneficios por parte de los profesionales asignados en la subdirección, para la adjudicación de predios baldios en las zonas focalizadas</v>
      </c>
      <c r="G57" s="504" t="str">
        <f>'3-IDENTIFICACIÓN DEL RIESGO'!L78</f>
        <v>Afectación en el logro de indicadores y metas asociadas a adjudicación de predios baldios y bienes fiscales patrimoniales en los municipios focalizados</v>
      </c>
      <c r="H57" s="755" t="str">
        <f>'4-VALORACIÓN DEL RIESGO'!G44</f>
        <v>Probable</v>
      </c>
      <c r="I57" s="755" t="str">
        <f>'4-VALORACIÓN DEL RIESGO'!AC44</f>
        <v>Catastrófico</v>
      </c>
      <c r="J57" s="755" t="str">
        <f>'4-VALORACIÓN DEL RIESGO'!AE44</f>
        <v>Extremo</v>
      </c>
      <c r="K57" s="755" t="str">
        <f>'4-VALORACIÓN DEL RIESGO'!AF44</f>
        <v>Reducir</v>
      </c>
      <c r="L57" s="756" t="s">
        <v>1496</v>
      </c>
      <c r="M57" s="807" t="s">
        <v>1519</v>
      </c>
      <c r="N57" s="807"/>
      <c r="O57" s="807"/>
      <c r="P57" s="807"/>
      <c r="Q57" s="807"/>
      <c r="R57" s="807"/>
      <c r="S57" s="807"/>
      <c r="T57" s="807"/>
      <c r="U57" s="807"/>
      <c r="V57" s="755" t="str">
        <f>'5-CONTROLES'!AL163</f>
        <v>Improbable</v>
      </c>
      <c r="W57" s="755" t="str">
        <f>'5-CONTROLES'!AP163</f>
        <v>Moderado</v>
      </c>
      <c r="X57" s="755" t="str">
        <f>'5-CONTROLES'!AQ163</f>
        <v>Moderado</v>
      </c>
      <c r="Y57" s="755" t="str">
        <f>'5-CONTROLES'!AS163</f>
        <v>Acción preventiva</v>
      </c>
      <c r="Z57" s="756" t="s">
        <v>1504</v>
      </c>
      <c r="AA57" s="808" t="s">
        <v>974</v>
      </c>
      <c r="AB57" s="809" t="s">
        <v>978</v>
      </c>
      <c r="AC57" s="628" t="s">
        <v>975</v>
      </c>
      <c r="AD57" s="810">
        <v>0.7</v>
      </c>
      <c r="AE57" s="517"/>
      <c r="AF57" s="517"/>
      <c r="AG57" s="811">
        <v>0.3</v>
      </c>
      <c r="AH57" s="811"/>
      <c r="AI57" s="811"/>
      <c r="AJ57" s="811"/>
      <c r="AK57" s="811"/>
      <c r="AL57" s="811"/>
      <c r="AM57" s="811"/>
      <c r="AN57" s="811">
        <v>0.4</v>
      </c>
      <c r="AO57" s="811"/>
      <c r="AP57" s="811"/>
    </row>
    <row r="58" spans="2:42" s="714" customFormat="1" ht="115.5" customHeight="1" x14ac:dyDescent="0.25">
      <c r="B58" s="762"/>
      <c r="C58" s="790"/>
      <c r="D58" s="791"/>
      <c r="E58" s="792"/>
      <c r="F58" s="504" t="str">
        <f>'3-IDENTIFICACIÓN DEL RIESGO'!H79</f>
        <v>Desconocimiento de los requisitos establecidos en el Procedimiento ACCTI-P-020 Procedimiento Unico en Municipios Focalizados, para la adjudicación de predios baldios en los municipios focalizados, por parte del equipo profesional asignado</v>
      </c>
      <c r="G58" s="504" t="str">
        <f>'3-IDENTIFICACIÓN DEL RIESGO'!L79</f>
        <v>Investigaciones internas (control interno) o externas (por parte de órganos de control)</v>
      </c>
      <c r="H58" s="793"/>
      <c r="I58" s="793"/>
      <c r="J58" s="793"/>
      <c r="K58" s="793"/>
      <c r="L58" s="756" t="s">
        <v>1497</v>
      </c>
      <c r="M58" s="807"/>
      <c r="N58" s="807"/>
      <c r="O58" s="807"/>
      <c r="P58" s="807"/>
      <c r="Q58" s="807"/>
      <c r="R58" s="807"/>
      <c r="S58" s="807"/>
      <c r="T58" s="807"/>
      <c r="U58" s="807"/>
      <c r="V58" s="793"/>
      <c r="W58" s="793"/>
      <c r="X58" s="793"/>
      <c r="Y58" s="793"/>
      <c r="Z58" s="756" t="s">
        <v>1505</v>
      </c>
      <c r="AA58" s="808" t="s">
        <v>976</v>
      </c>
      <c r="AB58" s="809" t="s">
        <v>981</v>
      </c>
      <c r="AC58" s="628" t="s">
        <v>977</v>
      </c>
      <c r="AD58" s="810">
        <v>0.7</v>
      </c>
      <c r="AE58" s="812"/>
      <c r="AF58" s="812"/>
      <c r="AG58" s="811">
        <v>0.3</v>
      </c>
      <c r="AH58" s="812"/>
      <c r="AI58" s="812"/>
      <c r="AJ58" s="812"/>
      <c r="AK58" s="811"/>
      <c r="AL58" s="812"/>
      <c r="AM58" s="812"/>
      <c r="AN58" s="811">
        <v>0.4</v>
      </c>
      <c r="AO58" s="812"/>
      <c r="AP58" s="812"/>
    </row>
    <row r="59" spans="2:42" s="714" customFormat="1" ht="60" customHeight="1" x14ac:dyDescent="0.25">
      <c r="B59" s="762"/>
      <c r="C59" s="752" t="s">
        <v>1297</v>
      </c>
      <c r="D59" s="799" t="str">
        <f>'3-IDENTIFICACIÓN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E59" s="754" t="s">
        <v>569</v>
      </c>
      <c r="F59" s="754" t="str">
        <f>'3-IDENTIFICACIÓN DEL RIESGO'!H80</f>
        <v>Aceptación de dadivas por parte del equipo encargado de desarrollar el proceso en el territorio.</v>
      </c>
      <c r="G59" s="754" t="str">
        <f>'3-IDENTIFICACIÓN DEL RIESGO'!L80</f>
        <v>Inquidad en la distribucion de los recursos destinados a los subsidios.</v>
      </c>
      <c r="H59" s="755" t="str">
        <f>'4-VALORACIÓN DEL RIESGO'!G45</f>
        <v>Posible</v>
      </c>
      <c r="I59" s="755" t="str">
        <f>'4-VALORACIÓN DEL RIESGO'!AC45</f>
        <v>Catastrófico</v>
      </c>
      <c r="J59" s="755" t="str">
        <f>'4-VALORACIÓN DEL RIESGO'!AE45</f>
        <v>Extremo</v>
      </c>
      <c r="K59" s="755" t="str">
        <f>'4-VALORACIÓN DEL RIESGO'!AF45</f>
        <v>Reducir</v>
      </c>
      <c r="L59" s="756" t="s">
        <v>1506</v>
      </c>
      <c r="M59" s="757" t="s">
        <v>1437</v>
      </c>
      <c r="N59" s="758"/>
      <c r="O59" s="758"/>
      <c r="P59" s="758"/>
      <c r="Q59" s="758"/>
      <c r="R59" s="758"/>
      <c r="S59" s="758"/>
      <c r="T59" s="758"/>
      <c r="U59" s="759"/>
      <c r="V59" s="755" t="str">
        <f>'5-CONTROLES'!AL165</f>
        <v>Improbable</v>
      </c>
      <c r="W59" s="755" t="str">
        <f>'5-CONTROLES'!AP165</f>
        <v>Mayor</v>
      </c>
      <c r="X59" s="755" t="str">
        <f>'5-CONTROLES'!AQ165</f>
        <v>Alto</v>
      </c>
      <c r="Y59" s="755" t="str">
        <f>'5-CONTROLES'!AS165</f>
        <v>Acción preventiva</v>
      </c>
      <c r="Z59" s="756" t="s">
        <v>1299</v>
      </c>
      <c r="AA59" s="657" t="s">
        <v>984</v>
      </c>
      <c r="AB59" s="809" t="s">
        <v>985</v>
      </c>
      <c r="AC59" s="657" t="s">
        <v>983</v>
      </c>
      <c r="AD59" s="503">
        <v>4</v>
      </c>
      <c r="AE59" s="628"/>
      <c r="AF59" s="503">
        <v>1</v>
      </c>
      <c r="AG59" s="628"/>
      <c r="AH59" s="628"/>
      <c r="AI59" s="503">
        <v>1</v>
      </c>
      <c r="AJ59" s="628"/>
      <c r="AK59" s="628"/>
      <c r="AL59" s="503">
        <v>1</v>
      </c>
      <c r="AM59" s="628"/>
      <c r="AN59" s="628"/>
      <c r="AO59" s="503">
        <v>1</v>
      </c>
      <c r="AP59" s="813"/>
    </row>
    <row r="60" spans="2:42" s="714" customFormat="1" ht="45" x14ac:dyDescent="0.25">
      <c r="B60" s="762"/>
      <c r="C60" s="763"/>
      <c r="D60" s="800"/>
      <c r="E60" s="765"/>
      <c r="F60" s="765"/>
      <c r="G60" s="765"/>
      <c r="H60" s="766"/>
      <c r="I60" s="766"/>
      <c r="J60" s="766"/>
      <c r="K60" s="766"/>
      <c r="L60" s="756" t="s">
        <v>1507</v>
      </c>
      <c r="M60" s="767"/>
      <c r="N60" s="768"/>
      <c r="O60" s="768"/>
      <c r="P60" s="768"/>
      <c r="Q60" s="768"/>
      <c r="R60" s="768"/>
      <c r="S60" s="768"/>
      <c r="T60" s="768"/>
      <c r="U60" s="769"/>
      <c r="V60" s="766"/>
      <c r="W60" s="766"/>
      <c r="X60" s="766"/>
      <c r="Y60" s="766"/>
      <c r="Z60" s="756" t="s">
        <v>1300</v>
      </c>
      <c r="AA60" s="657" t="s">
        <v>986</v>
      </c>
      <c r="AB60" s="657" t="s">
        <v>988</v>
      </c>
      <c r="AC60" s="657" t="s">
        <v>987</v>
      </c>
      <c r="AD60" s="503">
        <v>12</v>
      </c>
      <c r="AE60" s="503">
        <v>1</v>
      </c>
      <c r="AF60" s="503">
        <v>1</v>
      </c>
      <c r="AG60" s="503">
        <v>1</v>
      </c>
      <c r="AH60" s="503">
        <v>1</v>
      </c>
      <c r="AI60" s="503">
        <v>1</v>
      </c>
      <c r="AJ60" s="503">
        <v>1</v>
      </c>
      <c r="AK60" s="503">
        <v>1</v>
      </c>
      <c r="AL60" s="503">
        <v>1</v>
      </c>
      <c r="AM60" s="503">
        <v>1</v>
      </c>
      <c r="AN60" s="503">
        <v>1</v>
      </c>
      <c r="AO60" s="503">
        <v>1</v>
      </c>
      <c r="AP60" s="503">
        <v>1</v>
      </c>
    </row>
    <row r="61" spans="2:42" s="714" customFormat="1" ht="45" x14ac:dyDescent="0.25">
      <c r="B61" s="762"/>
      <c r="C61" s="763"/>
      <c r="D61" s="800"/>
      <c r="E61" s="765"/>
      <c r="F61" s="765"/>
      <c r="G61" s="765"/>
      <c r="H61" s="766"/>
      <c r="I61" s="766"/>
      <c r="J61" s="766"/>
      <c r="K61" s="766"/>
      <c r="L61" s="756" t="s">
        <v>1508</v>
      </c>
      <c r="M61" s="767"/>
      <c r="N61" s="768"/>
      <c r="O61" s="768"/>
      <c r="P61" s="768"/>
      <c r="Q61" s="768"/>
      <c r="R61" s="768"/>
      <c r="S61" s="768"/>
      <c r="T61" s="768"/>
      <c r="U61" s="769"/>
      <c r="V61" s="766"/>
      <c r="W61" s="766"/>
      <c r="X61" s="766"/>
      <c r="Y61" s="766"/>
      <c r="Z61" s="756" t="s">
        <v>1301</v>
      </c>
      <c r="AA61" s="657" t="s">
        <v>1150</v>
      </c>
      <c r="AB61" s="657" t="s">
        <v>1151</v>
      </c>
      <c r="AC61" s="657" t="s">
        <v>1152</v>
      </c>
      <c r="AD61" s="503">
        <v>3</v>
      </c>
      <c r="AE61" s="503"/>
      <c r="AF61" s="503"/>
      <c r="AG61" s="503">
        <v>1</v>
      </c>
      <c r="AH61" s="503"/>
      <c r="AI61" s="503"/>
      <c r="AJ61" s="503"/>
      <c r="AK61" s="503">
        <v>1</v>
      </c>
      <c r="AL61" s="503"/>
      <c r="AM61" s="503"/>
      <c r="AN61" s="503"/>
      <c r="AO61" s="503">
        <v>1</v>
      </c>
      <c r="AP61" s="813"/>
    </row>
    <row r="62" spans="2:42" s="714" customFormat="1" ht="45" x14ac:dyDescent="0.25">
      <c r="B62" s="762"/>
      <c r="C62" s="763"/>
      <c r="D62" s="800"/>
      <c r="E62" s="765"/>
      <c r="F62" s="765"/>
      <c r="G62" s="765"/>
      <c r="H62" s="766"/>
      <c r="I62" s="766"/>
      <c r="J62" s="766"/>
      <c r="K62" s="766"/>
      <c r="L62" s="756" t="s">
        <v>1509</v>
      </c>
      <c r="M62" s="767"/>
      <c r="N62" s="768"/>
      <c r="O62" s="768"/>
      <c r="P62" s="768"/>
      <c r="Q62" s="768"/>
      <c r="R62" s="768"/>
      <c r="S62" s="768"/>
      <c r="T62" s="768"/>
      <c r="U62" s="769"/>
      <c r="V62" s="766"/>
      <c r="W62" s="766"/>
      <c r="X62" s="766"/>
      <c r="Y62" s="766"/>
      <c r="Z62" s="756" t="s">
        <v>1302</v>
      </c>
      <c r="AA62" s="657" t="s">
        <v>1153</v>
      </c>
      <c r="AB62" s="657" t="s">
        <v>1154</v>
      </c>
      <c r="AC62" s="657" t="s">
        <v>1152</v>
      </c>
      <c r="AD62" s="657">
        <v>3</v>
      </c>
      <c r="AE62" s="657"/>
      <c r="AF62" s="657"/>
      <c r="AG62" s="657">
        <v>1</v>
      </c>
      <c r="AH62" s="657"/>
      <c r="AI62" s="657"/>
      <c r="AJ62" s="657"/>
      <c r="AK62" s="657">
        <v>1</v>
      </c>
      <c r="AL62" s="657"/>
      <c r="AM62" s="657"/>
      <c r="AN62" s="657"/>
      <c r="AO62" s="657">
        <v>1</v>
      </c>
      <c r="AP62" s="813"/>
    </row>
    <row r="63" spans="2:42" s="714" customFormat="1" ht="45" x14ac:dyDescent="0.25">
      <c r="B63" s="762"/>
      <c r="C63" s="763"/>
      <c r="D63" s="800"/>
      <c r="E63" s="765"/>
      <c r="F63" s="765"/>
      <c r="G63" s="765"/>
      <c r="H63" s="766"/>
      <c r="I63" s="766"/>
      <c r="J63" s="766"/>
      <c r="K63" s="766"/>
      <c r="L63" s="756" t="s">
        <v>1510</v>
      </c>
      <c r="M63" s="767"/>
      <c r="N63" s="768"/>
      <c r="O63" s="768"/>
      <c r="P63" s="768"/>
      <c r="Q63" s="768"/>
      <c r="R63" s="768"/>
      <c r="S63" s="768"/>
      <c r="T63" s="768"/>
      <c r="U63" s="769"/>
      <c r="V63" s="766"/>
      <c r="W63" s="766"/>
      <c r="X63" s="766"/>
      <c r="Y63" s="766"/>
      <c r="Z63" s="756" t="s">
        <v>1303</v>
      </c>
      <c r="AA63" s="671" t="s">
        <v>1169</v>
      </c>
      <c r="AB63" s="700" t="s">
        <v>672</v>
      </c>
      <c r="AC63" s="671" t="s">
        <v>671</v>
      </c>
      <c r="AD63" s="671">
        <v>1</v>
      </c>
      <c r="AE63" s="671"/>
      <c r="AF63" s="671"/>
      <c r="AG63" s="671"/>
      <c r="AH63" s="671"/>
      <c r="AI63" s="671">
        <v>1</v>
      </c>
      <c r="AJ63" s="503"/>
      <c r="AK63" s="503"/>
      <c r="AL63" s="503"/>
      <c r="AM63" s="503"/>
      <c r="AN63" s="503"/>
      <c r="AO63" s="503"/>
      <c r="AP63" s="503"/>
    </row>
    <row r="64" spans="2:42" s="714" customFormat="1" ht="45" x14ac:dyDescent="0.25">
      <c r="B64" s="762"/>
      <c r="C64" s="763"/>
      <c r="D64" s="800"/>
      <c r="E64" s="765"/>
      <c r="F64" s="765"/>
      <c r="G64" s="765"/>
      <c r="H64" s="766"/>
      <c r="I64" s="766"/>
      <c r="J64" s="766"/>
      <c r="K64" s="766"/>
      <c r="L64" s="756" t="s">
        <v>1298</v>
      </c>
      <c r="M64" s="767"/>
      <c r="N64" s="768"/>
      <c r="O64" s="768"/>
      <c r="P64" s="768"/>
      <c r="Q64" s="768"/>
      <c r="R64" s="768"/>
      <c r="S64" s="768"/>
      <c r="T64" s="768"/>
      <c r="U64" s="769"/>
      <c r="V64" s="766"/>
      <c r="W64" s="766"/>
      <c r="X64" s="766"/>
      <c r="Y64" s="766"/>
      <c r="Z64" s="756" t="s">
        <v>1304</v>
      </c>
      <c r="AA64" s="671" t="s">
        <v>1170</v>
      </c>
      <c r="AB64" s="700" t="s">
        <v>672</v>
      </c>
      <c r="AC64" s="671" t="s">
        <v>671</v>
      </c>
      <c r="AD64" s="671">
        <v>1</v>
      </c>
      <c r="AE64" s="671"/>
      <c r="AF64" s="671"/>
      <c r="AG64" s="671"/>
      <c r="AH64" s="671"/>
      <c r="AI64" s="671">
        <v>1</v>
      </c>
      <c r="AJ64" s="503"/>
      <c r="AK64" s="503"/>
      <c r="AL64" s="503"/>
      <c r="AM64" s="503"/>
      <c r="AN64" s="503"/>
      <c r="AO64" s="503"/>
      <c r="AP64" s="503"/>
    </row>
    <row r="65" spans="2:42" s="714" customFormat="1" ht="45" x14ac:dyDescent="0.25">
      <c r="B65" s="762"/>
      <c r="C65" s="763"/>
      <c r="D65" s="800"/>
      <c r="E65" s="765"/>
      <c r="F65" s="765"/>
      <c r="G65" s="765"/>
      <c r="H65" s="766"/>
      <c r="I65" s="766"/>
      <c r="J65" s="766"/>
      <c r="K65" s="766"/>
      <c r="L65" s="756" t="s">
        <v>1511</v>
      </c>
      <c r="M65" s="767"/>
      <c r="N65" s="768"/>
      <c r="O65" s="768"/>
      <c r="P65" s="768"/>
      <c r="Q65" s="768"/>
      <c r="R65" s="768"/>
      <c r="S65" s="768"/>
      <c r="T65" s="768"/>
      <c r="U65" s="769"/>
      <c r="V65" s="766"/>
      <c r="W65" s="766"/>
      <c r="X65" s="766"/>
      <c r="Y65" s="766"/>
      <c r="Z65" s="756" t="s">
        <v>1305</v>
      </c>
      <c r="AA65" s="657" t="s">
        <v>992</v>
      </c>
      <c r="AB65" s="657" t="s">
        <v>994</v>
      </c>
      <c r="AC65" s="657" t="s">
        <v>993</v>
      </c>
      <c r="AD65" s="503">
        <v>4</v>
      </c>
      <c r="AE65" s="503"/>
      <c r="AF65" s="503"/>
      <c r="AG65" s="503">
        <v>1</v>
      </c>
      <c r="AH65" s="503"/>
      <c r="AI65" s="503"/>
      <c r="AJ65" s="503">
        <v>1</v>
      </c>
      <c r="AK65" s="503"/>
      <c r="AL65" s="503"/>
      <c r="AM65" s="503">
        <v>1</v>
      </c>
      <c r="AN65" s="503"/>
      <c r="AO65" s="503"/>
      <c r="AP65" s="503">
        <v>1</v>
      </c>
    </row>
    <row r="66" spans="2:42" s="714" customFormat="1" ht="51" customHeight="1" x14ac:dyDescent="0.25">
      <c r="B66" s="762"/>
      <c r="C66" s="763"/>
      <c r="D66" s="800"/>
      <c r="E66" s="765"/>
      <c r="F66" s="765"/>
      <c r="G66" s="765"/>
      <c r="H66" s="766"/>
      <c r="I66" s="766"/>
      <c r="J66" s="766"/>
      <c r="K66" s="766"/>
      <c r="L66" s="756" t="s">
        <v>1512</v>
      </c>
      <c r="M66" s="767"/>
      <c r="N66" s="768"/>
      <c r="O66" s="768"/>
      <c r="P66" s="768"/>
      <c r="Q66" s="768"/>
      <c r="R66" s="768"/>
      <c r="S66" s="768"/>
      <c r="T66" s="768"/>
      <c r="U66" s="769"/>
      <c r="V66" s="766"/>
      <c r="W66" s="766"/>
      <c r="X66" s="766"/>
      <c r="Y66" s="766"/>
      <c r="Z66" s="756" t="s">
        <v>1306</v>
      </c>
      <c r="AA66" s="671" t="s">
        <v>1192</v>
      </c>
      <c r="AB66" s="661" t="s">
        <v>773</v>
      </c>
      <c r="AC66" s="671" t="s">
        <v>772</v>
      </c>
      <c r="AD66" s="671">
        <v>2</v>
      </c>
      <c r="AE66" s="671"/>
      <c r="AF66" s="671"/>
      <c r="AG66" s="671"/>
      <c r="AH66" s="671"/>
      <c r="AI66" s="671">
        <v>1</v>
      </c>
      <c r="AJ66" s="671"/>
      <c r="AK66" s="671"/>
      <c r="AL66" s="671"/>
      <c r="AM66" s="671"/>
      <c r="AN66" s="671"/>
      <c r="AO66" s="671">
        <v>1</v>
      </c>
      <c r="AP66" s="671"/>
    </row>
    <row r="67" spans="2:42" s="714" customFormat="1" ht="63" customHeight="1" x14ac:dyDescent="0.25">
      <c r="B67" s="762"/>
      <c r="C67" s="763"/>
      <c r="D67" s="800"/>
      <c r="E67" s="765"/>
      <c r="F67" s="765"/>
      <c r="G67" s="765"/>
      <c r="H67" s="766"/>
      <c r="I67" s="766"/>
      <c r="J67" s="766"/>
      <c r="K67" s="766"/>
      <c r="L67" s="756" t="s">
        <v>1513</v>
      </c>
      <c r="M67" s="767"/>
      <c r="N67" s="768"/>
      <c r="O67" s="768"/>
      <c r="P67" s="768"/>
      <c r="Q67" s="768"/>
      <c r="R67" s="768"/>
      <c r="S67" s="768"/>
      <c r="T67" s="768"/>
      <c r="U67" s="769"/>
      <c r="V67" s="766"/>
      <c r="W67" s="766"/>
      <c r="X67" s="766"/>
      <c r="Y67" s="766"/>
      <c r="Z67" s="756" t="s">
        <v>1307</v>
      </c>
      <c r="AA67" s="671" t="s">
        <v>1150</v>
      </c>
      <c r="AB67" s="661" t="s">
        <v>1227</v>
      </c>
      <c r="AC67" s="671" t="s">
        <v>1152</v>
      </c>
      <c r="AD67" s="671">
        <v>3</v>
      </c>
      <c r="AE67" s="671"/>
      <c r="AF67" s="671"/>
      <c r="AG67" s="671">
        <v>1</v>
      </c>
      <c r="AH67" s="671"/>
      <c r="AI67" s="671"/>
      <c r="AJ67" s="671"/>
      <c r="AK67" s="671">
        <v>1</v>
      </c>
      <c r="AL67" s="671"/>
      <c r="AM67" s="671"/>
      <c r="AN67" s="671"/>
      <c r="AO67" s="671">
        <v>1</v>
      </c>
      <c r="AP67" s="813"/>
    </row>
    <row r="68" spans="2:42" s="714" customFormat="1" ht="45" x14ac:dyDescent="0.25">
      <c r="B68" s="762"/>
      <c r="C68" s="763"/>
      <c r="D68" s="800"/>
      <c r="E68" s="765"/>
      <c r="F68" s="765"/>
      <c r="G68" s="765"/>
      <c r="H68" s="766"/>
      <c r="I68" s="766"/>
      <c r="J68" s="766"/>
      <c r="K68" s="766"/>
      <c r="L68" s="756" t="s">
        <v>1514</v>
      </c>
      <c r="M68" s="767"/>
      <c r="N68" s="768"/>
      <c r="O68" s="768"/>
      <c r="P68" s="768"/>
      <c r="Q68" s="768"/>
      <c r="R68" s="768"/>
      <c r="S68" s="768"/>
      <c r="T68" s="768"/>
      <c r="U68" s="769"/>
      <c r="V68" s="766"/>
      <c r="W68" s="766"/>
      <c r="X68" s="766"/>
      <c r="Y68" s="766"/>
      <c r="Z68" s="756" t="s">
        <v>1308</v>
      </c>
      <c r="AA68" s="671" t="s">
        <v>1153</v>
      </c>
      <c r="AB68" s="661" t="s">
        <v>1228</v>
      </c>
      <c r="AC68" s="671" t="s">
        <v>1152</v>
      </c>
      <c r="AD68" s="671">
        <v>3</v>
      </c>
      <c r="AE68" s="671"/>
      <c r="AF68" s="671"/>
      <c r="AG68" s="671">
        <v>1</v>
      </c>
      <c r="AH68" s="671"/>
      <c r="AI68" s="671"/>
      <c r="AJ68" s="671"/>
      <c r="AK68" s="671">
        <v>1</v>
      </c>
      <c r="AL68" s="671"/>
      <c r="AM68" s="671"/>
      <c r="AN68" s="671"/>
      <c r="AO68" s="671">
        <v>1</v>
      </c>
      <c r="AP68" s="813"/>
    </row>
    <row r="69" spans="2:42" s="714" customFormat="1" ht="52.5" customHeight="1" x14ac:dyDescent="0.25">
      <c r="B69" s="762"/>
      <c r="C69" s="763"/>
      <c r="D69" s="800"/>
      <c r="E69" s="765"/>
      <c r="F69" s="765"/>
      <c r="G69" s="765"/>
      <c r="H69" s="766"/>
      <c r="I69" s="766"/>
      <c r="J69" s="766"/>
      <c r="K69" s="766"/>
      <c r="L69" s="756" t="s">
        <v>1515</v>
      </c>
      <c r="M69" s="767"/>
      <c r="N69" s="768"/>
      <c r="O69" s="768"/>
      <c r="P69" s="768"/>
      <c r="Q69" s="768"/>
      <c r="R69" s="768"/>
      <c r="S69" s="768"/>
      <c r="T69" s="768"/>
      <c r="U69" s="769"/>
      <c r="V69" s="766"/>
      <c r="W69" s="766"/>
      <c r="X69" s="766"/>
      <c r="Y69" s="766"/>
      <c r="Z69" s="756" t="s">
        <v>1309</v>
      </c>
      <c r="AA69" s="671" t="s">
        <v>1251</v>
      </c>
      <c r="AB69" s="661" t="s">
        <v>1250</v>
      </c>
      <c r="AC69" s="671" t="s">
        <v>838</v>
      </c>
      <c r="AD69" s="671">
        <v>2</v>
      </c>
      <c r="AE69" s="671"/>
      <c r="AF69" s="671">
        <v>1</v>
      </c>
      <c r="AG69" s="671"/>
      <c r="AH69" s="671"/>
      <c r="AI69" s="671"/>
      <c r="AJ69" s="671"/>
      <c r="AK69" s="671">
        <v>1</v>
      </c>
      <c r="AL69" s="503"/>
      <c r="AM69" s="503"/>
      <c r="AN69" s="503"/>
      <c r="AO69" s="503"/>
      <c r="AP69" s="503"/>
    </row>
    <row r="70" spans="2:42" s="714" customFormat="1" ht="52.5" customHeight="1" x14ac:dyDescent="0.25">
      <c r="B70" s="762"/>
      <c r="C70" s="763"/>
      <c r="D70" s="800"/>
      <c r="E70" s="765"/>
      <c r="F70" s="765"/>
      <c r="G70" s="765"/>
      <c r="H70" s="766"/>
      <c r="I70" s="766"/>
      <c r="J70" s="766"/>
      <c r="K70" s="766"/>
      <c r="L70" s="756" t="s">
        <v>1516</v>
      </c>
      <c r="M70" s="767"/>
      <c r="N70" s="768"/>
      <c r="O70" s="768"/>
      <c r="P70" s="768"/>
      <c r="Q70" s="768"/>
      <c r="R70" s="768"/>
      <c r="S70" s="768"/>
      <c r="T70" s="768"/>
      <c r="U70" s="769"/>
      <c r="V70" s="766"/>
      <c r="W70" s="766"/>
      <c r="X70" s="766"/>
      <c r="Y70" s="766"/>
      <c r="Z70" s="756" t="s">
        <v>1310</v>
      </c>
      <c r="AA70" s="804" t="s">
        <v>724</v>
      </c>
      <c r="AB70" s="663" t="s">
        <v>1257</v>
      </c>
      <c r="AC70" s="804" t="s">
        <v>1256</v>
      </c>
      <c r="AD70" s="804">
        <v>2</v>
      </c>
      <c r="AE70" s="804">
        <v>1</v>
      </c>
      <c r="AF70" s="804"/>
      <c r="AG70" s="804"/>
      <c r="AH70" s="804"/>
      <c r="AI70" s="804"/>
      <c r="AJ70" s="804">
        <v>1</v>
      </c>
      <c r="AK70" s="503"/>
      <c r="AL70" s="503"/>
      <c r="AM70" s="503"/>
      <c r="AN70" s="503"/>
      <c r="AO70" s="503"/>
      <c r="AP70" s="503"/>
    </row>
    <row r="71" spans="2:42" s="714" customFormat="1" ht="49.5" x14ac:dyDescent="0.25">
      <c r="B71" s="762"/>
      <c r="C71" s="763"/>
      <c r="D71" s="800"/>
      <c r="E71" s="765"/>
      <c r="F71" s="765"/>
      <c r="G71" s="765"/>
      <c r="H71" s="766"/>
      <c r="I71" s="766"/>
      <c r="J71" s="766"/>
      <c r="K71" s="766"/>
      <c r="L71" s="756" t="s">
        <v>1517</v>
      </c>
      <c r="M71" s="767"/>
      <c r="N71" s="768"/>
      <c r="O71" s="768"/>
      <c r="P71" s="768"/>
      <c r="Q71" s="768"/>
      <c r="R71" s="768"/>
      <c r="S71" s="768"/>
      <c r="T71" s="768"/>
      <c r="U71" s="769"/>
      <c r="V71" s="766"/>
      <c r="W71" s="766"/>
      <c r="X71" s="766"/>
      <c r="Y71" s="766"/>
      <c r="Z71" s="756" t="s">
        <v>1311</v>
      </c>
      <c r="AA71" s="814" t="s">
        <v>995</v>
      </c>
      <c r="AB71" s="815" t="s">
        <v>1266</v>
      </c>
      <c r="AC71" s="814" t="s">
        <v>996</v>
      </c>
      <c r="AD71" s="814">
        <v>4</v>
      </c>
      <c r="AE71" s="814"/>
      <c r="AF71" s="814"/>
      <c r="AG71" s="814">
        <v>1</v>
      </c>
      <c r="AH71" s="814"/>
      <c r="AI71" s="814"/>
      <c r="AJ71" s="814">
        <v>1</v>
      </c>
      <c r="AK71" s="814"/>
      <c r="AL71" s="814"/>
      <c r="AM71" s="814">
        <v>1</v>
      </c>
      <c r="AN71" s="814"/>
      <c r="AO71" s="814"/>
      <c r="AP71" s="814">
        <v>1</v>
      </c>
    </row>
    <row r="72" spans="2:42" s="714" customFormat="1" ht="45" x14ac:dyDescent="0.25">
      <c r="B72" s="762"/>
      <c r="C72" s="763"/>
      <c r="D72" s="800"/>
      <c r="E72" s="765"/>
      <c r="F72" s="765"/>
      <c r="G72" s="765"/>
      <c r="H72" s="766"/>
      <c r="I72" s="766"/>
      <c r="J72" s="766"/>
      <c r="K72" s="766"/>
      <c r="L72" s="787" t="s">
        <v>1518</v>
      </c>
      <c r="M72" s="767"/>
      <c r="N72" s="768"/>
      <c r="O72" s="768"/>
      <c r="P72" s="768"/>
      <c r="Q72" s="768"/>
      <c r="R72" s="768"/>
      <c r="S72" s="768"/>
      <c r="T72" s="768"/>
      <c r="U72" s="769"/>
      <c r="V72" s="766"/>
      <c r="W72" s="766"/>
      <c r="X72" s="766"/>
      <c r="Y72" s="766"/>
      <c r="Z72" s="756" t="s">
        <v>1312</v>
      </c>
      <c r="AA72" s="657" t="s">
        <v>997</v>
      </c>
      <c r="AB72" s="657" t="s">
        <v>999</v>
      </c>
      <c r="AC72" s="657" t="s">
        <v>998</v>
      </c>
      <c r="AD72" s="503">
        <v>3</v>
      </c>
      <c r="AE72" s="503">
        <v>1</v>
      </c>
      <c r="AF72" s="503"/>
      <c r="AG72" s="503"/>
      <c r="AH72" s="503"/>
      <c r="AI72" s="503">
        <v>1</v>
      </c>
      <c r="AJ72" s="503"/>
      <c r="AK72" s="503"/>
      <c r="AL72" s="503"/>
      <c r="AM72" s="503">
        <v>1</v>
      </c>
      <c r="AN72" s="503"/>
      <c r="AO72" s="503"/>
      <c r="AP72" s="813"/>
    </row>
    <row r="73" spans="2:42" s="714" customFormat="1" ht="45" x14ac:dyDescent="0.25">
      <c r="B73" s="762"/>
      <c r="C73" s="763"/>
      <c r="D73" s="800"/>
      <c r="E73" s="765"/>
      <c r="F73" s="765"/>
      <c r="G73" s="765"/>
      <c r="H73" s="766"/>
      <c r="I73" s="766"/>
      <c r="J73" s="766"/>
      <c r="K73" s="766"/>
      <c r="L73" s="794"/>
      <c r="M73" s="781"/>
      <c r="N73" s="782"/>
      <c r="O73" s="782"/>
      <c r="P73" s="782"/>
      <c r="Q73" s="782"/>
      <c r="R73" s="782"/>
      <c r="S73" s="782"/>
      <c r="T73" s="782"/>
      <c r="U73" s="783"/>
      <c r="V73" s="766"/>
      <c r="W73" s="766"/>
      <c r="X73" s="766"/>
      <c r="Y73" s="766"/>
      <c r="Z73" s="756" t="s">
        <v>1313</v>
      </c>
      <c r="AA73" s="657" t="s">
        <v>1000</v>
      </c>
      <c r="AB73" s="657" t="s">
        <v>1002</v>
      </c>
      <c r="AC73" s="657" t="s">
        <v>1001</v>
      </c>
      <c r="AD73" s="503">
        <v>2</v>
      </c>
      <c r="AE73" s="503">
        <v>1</v>
      </c>
      <c r="AF73" s="503"/>
      <c r="AG73" s="503"/>
      <c r="AH73" s="503"/>
      <c r="AI73" s="503"/>
      <c r="AJ73" s="503">
        <v>1</v>
      </c>
      <c r="AK73" s="503"/>
      <c r="AL73" s="503"/>
      <c r="AM73" s="503"/>
      <c r="AN73" s="503"/>
      <c r="AO73" s="503"/>
      <c r="AP73" s="813"/>
    </row>
    <row r="74" spans="2:42" s="714" customFormat="1" ht="52.5" customHeight="1" x14ac:dyDescent="0.25">
      <c r="B74" s="762"/>
      <c r="C74" s="752" t="s">
        <v>1314</v>
      </c>
      <c r="D74" s="799" t="str">
        <f>'3-IDENTIFICACIÓN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E74" s="754" t="s">
        <v>569</v>
      </c>
      <c r="F74" s="754" t="str">
        <f>'3-IDENTIFICACIÓN DEL RIESGO'!H82</f>
        <v>Presión Externa o Interferencia Política</v>
      </c>
      <c r="G74" s="754" t="str">
        <f>'3-IDENTIFICACIÓN DEL RIESGO'!L82</f>
        <v>Investigaciones Penales, Disciplinarias y Fiscales.</v>
      </c>
      <c r="H74" s="755" t="str">
        <f>'4-VALORACIÓN DEL RIESGO'!G46</f>
        <v>Posible</v>
      </c>
      <c r="I74" s="755" t="str">
        <f>'4-VALORACIÓN DEL RIESGO'!AC46</f>
        <v>Catastrófico</v>
      </c>
      <c r="J74" s="755" t="str">
        <f>'4-VALORACIÓN DEL RIESGO'!AE46</f>
        <v>Extremo</v>
      </c>
      <c r="K74" s="755" t="str">
        <f>'4-VALORACIÓN DEL RIESGO'!AF46</f>
        <v>Reducir</v>
      </c>
      <c r="L74" s="756" t="s">
        <v>1315</v>
      </c>
      <c r="M74" s="757" t="s">
        <v>1437</v>
      </c>
      <c r="N74" s="758"/>
      <c r="O74" s="758"/>
      <c r="P74" s="758"/>
      <c r="Q74" s="758"/>
      <c r="R74" s="758"/>
      <c r="S74" s="758"/>
      <c r="T74" s="758"/>
      <c r="U74" s="759"/>
      <c r="V74" s="755" t="str">
        <f>'5-CONTROLES'!AL200</f>
        <v>Posible</v>
      </c>
      <c r="W74" s="755" t="str">
        <f>'5-CONTROLES'!AP200</f>
        <v>Catastrófico</v>
      </c>
      <c r="X74" s="755" t="str">
        <f>'5-CONTROLES'!AQ200</f>
        <v>Extremo</v>
      </c>
      <c r="Y74" s="755" t="str">
        <f>'5-CONTROLES'!AS200</f>
        <v>Acción preventiva</v>
      </c>
      <c r="Z74" s="756" t="s">
        <v>1324</v>
      </c>
      <c r="AA74" s="657" t="s">
        <v>1064</v>
      </c>
      <c r="AB74" s="657" t="s">
        <v>1044</v>
      </c>
      <c r="AC74" s="657" t="s">
        <v>1065</v>
      </c>
      <c r="AD74" s="813">
        <v>5</v>
      </c>
      <c r="AE74" s="813"/>
      <c r="AF74" s="813"/>
      <c r="AG74" s="813">
        <v>1</v>
      </c>
      <c r="AH74" s="813"/>
      <c r="AI74" s="813">
        <v>1</v>
      </c>
      <c r="AJ74" s="813"/>
      <c r="AK74" s="813">
        <v>1</v>
      </c>
      <c r="AL74" s="813"/>
      <c r="AM74" s="813">
        <v>1</v>
      </c>
      <c r="AN74" s="503">
        <v>1</v>
      </c>
      <c r="AO74" s="813">
        <v>1</v>
      </c>
      <c r="AP74" s="813"/>
    </row>
    <row r="75" spans="2:42" s="714" customFormat="1" ht="45" x14ac:dyDescent="0.25">
      <c r="B75" s="762"/>
      <c r="C75" s="763"/>
      <c r="D75" s="800"/>
      <c r="E75" s="765"/>
      <c r="F75" s="765"/>
      <c r="G75" s="765"/>
      <c r="H75" s="766"/>
      <c r="I75" s="766"/>
      <c r="J75" s="766"/>
      <c r="K75" s="766"/>
      <c r="L75" s="756" t="s">
        <v>1316</v>
      </c>
      <c r="M75" s="767"/>
      <c r="N75" s="768"/>
      <c r="O75" s="768"/>
      <c r="P75" s="768"/>
      <c r="Q75" s="768"/>
      <c r="R75" s="768"/>
      <c r="S75" s="768"/>
      <c r="T75" s="768"/>
      <c r="U75" s="769"/>
      <c r="V75" s="766"/>
      <c r="W75" s="766"/>
      <c r="X75" s="766"/>
      <c r="Y75" s="766"/>
      <c r="Z75" s="756" t="s">
        <v>1325</v>
      </c>
      <c r="AA75" s="671" t="s">
        <v>1138</v>
      </c>
      <c r="AB75" s="661" t="s">
        <v>1139</v>
      </c>
      <c r="AC75" s="671" t="s">
        <v>983</v>
      </c>
      <c r="AD75" s="671">
        <v>4</v>
      </c>
      <c r="AE75" s="671"/>
      <c r="AF75" s="671">
        <v>1</v>
      </c>
      <c r="AG75" s="671"/>
      <c r="AH75" s="671"/>
      <c r="AI75" s="671">
        <v>1</v>
      </c>
      <c r="AJ75" s="671"/>
      <c r="AK75" s="671"/>
      <c r="AL75" s="671">
        <v>1</v>
      </c>
      <c r="AM75" s="671"/>
      <c r="AN75" s="671"/>
      <c r="AO75" s="671">
        <v>1</v>
      </c>
      <c r="AP75" s="770"/>
    </row>
    <row r="76" spans="2:42" s="714" customFormat="1" ht="45" x14ac:dyDescent="0.25">
      <c r="B76" s="762"/>
      <c r="C76" s="763"/>
      <c r="D76" s="800"/>
      <c r="E76" s="765"/>
      <c r="F76" s="765"/>
      <c r="G76" s="765"/>
      <c r="H76" s="766"/>
      <c r="I76" s="766"/>
      <c r="J76" s="766"/>
      <c r="K76" s="766"/>
      <c r="L76" s="756" t="s">
        <v>1317</v>
      </c>
      <c r="M76" s="767"/>
      <c r="N76" s="768"/>
      <c r="O76" s="768"/>
      <c r="P76" s="768"/>
      <c r="Q76" s="768"/>
      <c r="R76" s="768"/>
      <c r="S76" s="768"/>
      <c r="T76" s="768"/>
      <c r="U76" s="769"/>
      <c r="V76" s="766"/>
      <c r="W76" s="766"/>
      <c r="X76" s="766"/>
      <c r="Y76" s="766"/>
      <c r="Z76" s="756" t="s">
        <v>1326</v>
      </c>
      <c r="AA76" s="503" t="s">
        <v>1165</v>
      </c>
      <c r="AB76" s="657" t="s">
        <v>1166</v>
      </c>
      <c r="AC76" s="503" t="s">
        <v>683</v>
      </c>
      <c r="AD76" s="671">
        <v>2</v>
      </c>
      <c r="AE76" s="770"/>
      <c r="AF76" s="770"/>
      <c r="AG76" s="671">
        <v>1</v>
      </c>
      <c r="AH76" s="770"/>
      <c r="AI76" s="770"/>
      <c r="AJ76" s="770"/>
      <c r="AK76" s="770"/>
      <c r="AL76" s="770"/>
      <c r="AM76" s="671">
        <v>1</v>
      </c>
      <c r="AN76" s="770"/>
      <c r="AO76" s="770"/>
      <c r="AP76" s="770"/>
    </row>
    <row r="77" spans="2:42" s="714" customFormat="1" ht="45" x14ac:dyDescent="0.25">
      <c r="B77" s="762"/>
      <c r="C77" s="763"/>
      <c r="D77" s="800"/>
      <c r="E77" s="765"/>
      <c r="F77" s="765"/>
      <c r="G77" s="765"/>
      <c r="H77" s="766"/>
      <c r="I77" s="766"/>
      <c r="J77" s="766"/>
      <c r="K77" s="766"/>
      <c r="L77" s="756" t="s">
        <v>1318</v>
      </c>
      <c r="M77" s="767"/>
      <c r="N77" s="768"/>
      <c r="O77" s="768"/>
      <c r="P77" s="768"/>
      <c r="Q77" s="768"/>
      <c r="R77" s="768"/>
      <c r="S77" s="768"/>
      <c r="T77" s="768"/>
      <c r="U77" s="769"/>
      <c r="V77" s="766"/>
      <c r="W77" s="766"/>
      <c r="X77" s="766"/>
      <c r="Y77" s="766"/>
      <c r="Z77" s="756" t="s">
        <v>1327</v>
      </c>
      <c r="AA77" s="671" t="s">
        <v>1186</v>
      </c>
      <c r="AB77" s="680" t="s">
        <v>1188</v>
      </c>
      <c r="AC77" s="671" t="s">
        <v>1187</v>
      </c>
      <c r="AD77" s="671">
        <v>2</v>
      </c>
      <c r="AE77" s="671"/>
      <c r="AF77" s="671"/>
      <c r="AG77" s="671"/>
      <c r="AH77" s="671"/>
      <c r="AI77" s="671"/>
      <c r="AJ77" s="671">
        <v>1</v>
      </c>
      <c r="AK77" s="671"/>
      <c r="AL77" s="671"/>
      <c r="AM77" s="671"/>
      <c r="AN77" s="671"/>
      <c r="AO77" s="671"/>
      <c r="AP77" s="671">
        <v>1</v>
      </c>
    </row>
    <row r="78" spans="2:42" s="714" customFormat="1" ht="45" x14ac:dyDescent="0.25">
      <c r="B78" s="762"/>
      <c r="C78" s="763"/>
      <c r="D78" s="800"/>
      <c r="E78" s="765"/>
      <c r="F78" s="765"/>
      <c r="G78" s="765"/>
      <c r="H78" s="766"/>
      <c r="I78" s="766"/>
      <c r="J78" s="766"/>
      <c r="K78" s="766"/>
      <c r="L78" s="756" t="s">
        <v>1319</v>
      </c>
      <c r="M78" s="767"/>
      <c r="N78" s="768"/>
      <c r="O78" s="768"/>
      <c r="P78" s="768"/>
      <c r="Q78" s="768"/>
      <c r="R78" s="768"/>
      <c r="S78" s="768"/>
      <c r="T78" s="768"/>
      <c r="U78" s="769"/>
      <c r="V78" s="766"/>
      <c r="W78" s="766"/>
      <c r="X78" s="766"/>
      <c r="Y78" s="766"/>
      <c r="Z78" s="756" t="s">
        <v>1328</v>
      </c>
      <c r="AA78" s="700" t="s">
        <v>1208</v>
      </c>
      <c r="AB78" s="661" t="s">
        <v>1209</v>
      </c>
      <c r="AC78" s="671" t="s">
        <v>681</v>
      </c>
      <c r="AD78" s="805">
        <v>0.7</v>
      </c>
      <c r="AE78" s="671"/>
      <c r="AF78" s="671"/>
      <c r="AG78" s="805">
        <v>0.3</v>
      </c>
      <c r="AH78" s="671"/>
      <c r="AI78" s="671"/>
      <c r="AJ78" s="671"/>
      <c r="AK78" s="671"/>
      <c r="AL78" s="671"/>
      <c r="AM78" s="805">
        <v>0.4</v>
      </c>
      <c r="AN78" s="770"/>
      <c r="AO78" s="770"/>
      <c r="AP78" s="770"/>
    </row>
    <row r="79" spans="2:42" s="714" customFormat="1" ht="45" x14ac:dyDescent="0.25">
      <c r="B79" s="762"/>
      <c r="C79" s="763"/>
      <c r="D79" s="800"/>
      <c r="E79" s="765"/>
      <c r="F79" s="765"/>
      <c r="G79" s="765"/>
      <c r="H79" s="766"/>
      <c r="I79" s="766"/>
      <c r="J79" s="766"/>
      <c r="K79" s="766"/>
      <c r="L79" s="756" t="s">
        <v>1320</v>
      </c>
      <c r="M79" s="767"/>
      <c r="N79" s="768"/>
      <c r="O79" s="768"/>
      <c r="P79" s="768"/>
      <c r="Q79" s="768"/>
      <c r="R79" s="768"/>
      <c r="S79" s="768"/>
      <c r="T79" s="768"/>
      <c r="U79" s="769"/>
      <c r="V79" s="766"/>
      <c r="W79" s="766"/>
      <c r="X79" s="766"/>
      <c r="Y79" s="766"/>
      <c r="Z79" s="756" t="s">
        <v>1329</v>
      </c>
      <c r="AA79" s="671" t="s">
        <v>1167</v>
      </c>
      <c r="AB79" s="661" t="s">
        <v>1227</v>
      </c>
      <c r="AC79" s="671" t="s">
        <v>1152</v>
      </c>
      <c r="AD79" s="671">
        <v>2</v>
      </c>
      <c r="AE79" s="671"/>
      <c r="AF79" s="671"/>
      <c r="AG79" s="671">
        <v>1</v>
      </c>
      <c r="AH79" s="671"/>
      <c r="AI79" s="671"/>
      <c r="AJ79" s="671"/>
      <c r="AK79" s="671"/>
      <c r="AL79" s="671"/>
      <c r="AM79" s="671">
        <v>1</v>
      </c>
      <c r="AN79" s="770"/>
      <c r="AO79" s="770"/>
      <c r="AP79" s="770"/>
    </row>
    <row r="80" spans="2:42" s="714" customFormat="1" ht="45" x14ac:dyDescent="0.25">
      <c r="B80" s="762"/>
      <c r="C80" s="763"/>
      <c r="D80" s="800"/>
      <c r="E80" s="765"/>
      <c r="F80" s="765"/>
      <c r="G80" s="765"/>
      <c r="H80" s="766"/>
      <c r="I80" s="766"/>
      <c r="J80" s="766"/>
      <c r="K80" s="766"/>
      <c r="L80" s="756" t="s">
        <v>1321</v>
      </c>
      <c r="M80" s="767"/>
      <c r="N80" s="768"/>
      <c r="O80" s="768"/>
      <c r="P80" s="768"/>
      <c r="Q80" s="768"/>
      <c r="R80" s="768"/>
      <c r="S80" s="768"/>
      <c r="T80" s="768"/>
      <c r="U80" s="769"/>
      <c r="V80" s="766"/>
      <c r="W80" s="766"/>
      <c r="X80" s="766"/>
      <c r="Y80" s="766"/>
      <c r="Z80" s="776" t="s">
        <v>1330</v>
      </c>
      <c r="AA80" s="816" t="s">
        <v>1000</v>
      </c>
      <c r="AB80" s="816" t="s">
        <v>1002</v>
      </c>
      <c r="AC80" s="816" t="s">
        <v>1001</v>
      </c>
      <c r="AD80" s="816">
        <v>2</v>
      </c>
      <c r="AE80" s="816">
        <v>1</v>
      </c>
      <c r="AF80" s="816"/>
      <c r="AG80" s="816"/>
      <c r="AH80" s="816"/>
      <c r="AI80" s="816"/>
      <c r="AJ80" s="816">
        <v>1</v>
      </c>
      <c r="AK80" s="778"/>
      <c r="AL80" s="778"/>
      <c r="AM80" s="778"/>
      <c r="AN80" s="778"/>
      <c r="AO80" s="778"/>
      <c r="AP80" s="778"/>
    </row>
    <row r="81" spans="2:42" s="714" customFormat="1" ht="45" x14ac:dyDescent="0.25">
      <c r="B81" s="762"/>
      <c r="C81" s="763"/>
      <c r="D81" s="800"/>
      <c r="E81" s="765"/>
      <c r="F81" s="765"/>
      <c r="G81" s="765"/>
      <c r="H81" s="766"/>
      <c r="I81" s="766"/>
      <c r="J81" s="766"/>
      <c r="K81" s="766"/>
      <c r="L81" s="756" t="s">
        <v>1322</v>
      </c>
      <c r="M81" s="767"/>
      <c r="N81" s="768"/>
      <c r="O81" s="768"/>
      <c r="P81" s="768"/>
      <c r="Q81" s="768"/>
      <c r="R81" s="768"/>
      <c r="S81" s="768"/>
      <c r="T81" s="768"/>
      <c r="U81" s="769"/>
      <c r="V81" s="766"/>
      <c r="W81" s="766"/>
      <c r="X81" s="766"/>
      <c r="Y81" s="766"/>
      <c r="Z81" s="776"/>
      <c r="AA81" s="816"/>
      <c r="AB81" s="816"/>
      <c r="AC81" s="816"/>
      <c r="AD81" s="816"/>
      <c r="AE81" s="816"/>
      <c r="AF81" s="816"/>
      <c r="AG81" s="816"/>
      <c r="AH81" s="816"/>
      <c r="AI81" s="816"/>
      <c r="AJ81" s="816"/>
      <c r="AK81" s="778"/>
      <c r="AL81" s="778"/>
      <c r="AM81" s="778"/>
      <c r="AN81" s="778"/>
      <c r="AO81" s="778"/>
      <c r="AP81" s="778"/>
    </row>
    <row r="82" spans="2:42" s="714" customFormat="1" ht="57" customHeight="1" x14ac:dyDescent="0.25">
      <c r="B82" s="762"/>
      <c r="C82" s="763"/>
      <c r="D82" s="800"/>
      <c r="E82" s="765"/>
      <c r="F82" s="765"/>
      <c r="G82" s="765"/>
      <c r="H82" s="766"/>
      <c r="I82" s="766"/>
      <c r="J82" s="766"/>
      <c r="K82" s="766"/>
      <c r="L82" s="756" t="s">
        <v>1323</v>
      </c>
      <c r="M82" s="781"/>
      <c r="N82" s="782"/>
      <c r="O82" s="782"/>
      <c r="P82" s="782"/>
      <c r="Q82" s="782"/>
      <c r="R82" s="782"/>
      <c r="S82" s="782"/>
      <c r="T82" s="782"/>
      <c r="U82" s="783"/>
      <c r="V82" s="766"/>
      <c r="W82" s="766"/>
      <c r="X82" s="766"/>
      <c r="Y82" s="766"/>
      <c r="Z82" s="776"/>
      <c r="AA82" s="816"/>
      <c r="AB82" s="816"/>
      <c r="AC82" s="816"/>
      <c r="AD82" s="816"/>
      <c r="AE82" s="816"/>
      <c r="AF82" s="816"/>
      <c r="AG82" s="816"/>
      <c r="AH82" s="816"/>
      <c r="AI82" s="816"/>
      <c r="AJ82" s="816"/>
      <c r="AK82" s="778"/>
      <c r="AL82" s="778"/>
      <c r="AM82" s="778"/>
      <c r="AN82" s="778"/>
      <c r="AO82" s="778"/>
      <c r="AP82" s="778"/>
    </row>
    <row r="83" spans="2:42" s="714" customFormat="1" ht="48" customHeight="1" x14ac:dyDescent="0.25">
      <c r="B83" s="762"/>
      <c r="C83" s="752" t="s">
        <v>1331</v>
      </c>
      <c r="D83" s="799" t="str">
        <f>'3-IDENTIFICACIÓN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E83" s="754" t="s">
        <v>569</v>
      </c>
      <c r="F83" s="754" t="str">
        <f>'3-IDENTIFICACIÓN DEL RIESGO'!H84</f>
        <v>Presión Externa o Interferencia Política</v>
      </c>
      <c r="G83" s="754" t="str">
        <f>'3-IDENTIFICACIÓN DEL RIESGO'!L84</f>
        <v>Investigaciones Penales, Disciplinarias y Fiscales.</v>
      </c>
      <c r="H83" s="755" t="str">
        <f>'4-VALORACIÓN DEL RIESGO'!G47</f>
        <v>Rara Vez</v>
      </c>
      <c r="I83" s="755" t="str">
        <f>'4-VALORACIÓN DEL RIESGO'!AC47</f>
        <v>Catastrófico</v>
      </c>
      <c r="J83" s="755" t="str">
        <f>'4-VALORACIÓN DEL RIESGO'!AE47</f>
        <v>Extremo</v>
      </c>
      <c r="K83" s="755" t="str">
        <f>'4-VALORACIÓN DEL RIESGO'!AF47</f>
        <v>Reducir</v>
      </c>
      <c r="L83" s="756" t="s">
        <v>1332</v>
      </c>
      <c r="M83" s="757" t="s">
        <v>1437</v>
      </c>
      <c r="N83" s="758"/>
      <c r="O83" s="758"/>
      <c r="P83" s="758"/>
      <c r="Q83" s="758"/>
      <c r="R83" s="758"/>
      <c r="S83" s="758"/>
      <c r="T83" s="758"/>
      <c r="U83" s="759"/>
      <c r="V83" s="755" t="str">
        <f>'5-CONTROLES'!AL233</f>
        <v>Rara Vez</v>
      </c>
      <c r="W83" s="755" t="str">
        <f>'5-CONTROLES'!AP233</f>
        <v>Catastrófico</v>
      </c>
      <c r="X83" s="755" t="str">
        <f>'5-CONTROLES'!AQ233</f>
        <v>Extremo</v>
      </c>
      <c r="Y83" s="755" t="str">
        <f>'5-CONTROLES'!AS233</f>
        <v>Acción preventiva</v>
      </c>
      <c r="Z83" s="756" t="s">
        <v>1342</v>
      </c>
      <c r="AA83" s="628" t="s">
        <v>1064</v>
      </c>
      <c r="AB83" s="628" t="s">
        <v>1044</v>
      </c>
      <c r="AC83" s="628" t="s">
        <v>1065</v>
      </c>
      <c r="AD83" s="813">
        <v>5</v>
      </c>
      <c r="AE83" s="813"/>
      <c r="AF83" s="813"/>
      <c r="AG83" s="813">
        <v>1</v>
      </c>
      <c r="AH83" s="813"/>
      <c r="AI83" s="813">
        <v>1</v>
      </c>
      <c r="AJ83" s="813"/>
      <c r="AK83" s="813">
        <v>1</v>
      </c>
      <c r="AL83" s="813"/>
      <c r="AM83" s="813">
        <v>1</v>
      </c>
      <c r="AN83" s="503">
        <v>1</v>
      </c>
      <c r="AO83" s="813">
        <v>1</v>
      </c>
      <c r="AP83" s="813"/>
    </row>
    <row r="84" spans="2:42" s="714" customFormat="1" ht="45" x14ac:dyDescent="0.25">
      <c r="B84" s="762"/>
      <c r="C84" s="763"/>
      <c r="D84" s="800"/>
      <c r="E84" s="765"/>
      <c r="F84" s="765"/>
      <c r="G84" s="765"/>
      <c r="H84" s="766"/>
      <c r="I84" s="766"/>
      <c r="J84" s="766"/>
      <c r="K84" s="766"/>
      <c r="L84" s="756" t="s">
        <v>1333</v>
      </c>
      <c r="M84" s="767"/>
      <c r="N84" s="768"/>
      <c r="O84" s="768"/>
      <c r="P84" s="768"/>
      <c r="Q84" s="768"/>
      <c r="R84" s="768"/>
      <c r="S84" s="768"/>
      <c r="T84" s="768"/>
      <c r="U84" s="769"/>
      <c r="V84" s="766"/>
      <c r="W84" s="766"/>
      <c r="X84" s="766"/>
      <c r="Y84" s="766"/>
      <c r="Z84" s="756" t="s">
        <v>1343</v>
      </c>
      <c r="AA84" s="671" t="s">
        <v>1138</v>
      </c>
      <c r="AB84" s="661" t="s">
        <v>1139</v>
      </c>
      <c r="AC84" s="671" t="s">
        <v>983</v>
      </c>
      <c r="AD84" s="671">
        <v>4</v>
      </c>
      <c r="AE84" s="671"/>
      <c r="AF84" s="671">
        <v>1</v>
      </c>
      <c r="AG84" s="671"/>
      <c r="AH84" s="671"/>
      <c r="AI84" s="671">
        <v>1</v>
      </c>
      <c r="AJ84" s="671"/>
      <c r="AK84" s="671"/>
      <c r="AL84" s="671">
        <v>1</v>
      </c>
      <c r="AM84" s="671"/>
      <c r="AN84" s="671"/>
      <c r="AO84" s="671">
        <v>1</v>
      </c>
      <c r="AP84" s="671"/>
    </row>
    <row r="85" spans="2:42" s="714" customFormat="1" ht="45" x14ac:dyDescent="0.25">
      <c r="B85" s="762"/>
      <c r="C85" s="763"/>
      <c r="D85" s="800"/>
      <c r="E85" s="765"/>
      <c r="F85" s="765"/>
      <c r="G85" s="765"/>
      <c r="H85" s="766"/>
      <c r="I85" s="766"/>
      <c r="J85" s="766"/>
      <c r="K85" s="766"/>
      <c r="L85" s="756" t="s">
        <v>1334</v>
      </c>
      <c r="M85" s="767"/>
      <c r="N85" s="768"/>
      <c r="O85" s="768"/>
      <c r="P85" s="768"/>
      <c r="Q85" s="768"/>
      <c r="R85" s="768"/>
      <c r="S85" s="768"/>
      <c r="T85" s="768"/>
      <c r="U85" s="769"/>
      <c r="V85" s="766"/>
      <c r="W85" s="766"/>
      <c r="X85" s="766"/>
      <c r="Y85" s="766"/>
      <c r="Z85" s="756" t="s">
        <v>1344</v>
      </c>
      <c r="AA85" s="503" t="s">
        <v>1167</v>
      </c>
      <c r="AB85" s="657" t="s">
        <v>1168</v>
      </c>
      <c r="AC85" s="671" t="s">
        <v>1152</v>
      </c>
      <c r="AD85" s="671">
        <v>2</v>
      </c>
      <c r="AE85" s="770"/>
      <c r="AF85" s="770"/>
      <c r="AG85" s="671">
        <v>1</v>
      </c>
      <c r="AH85" s="770"/>
      <c r="AI85" s="770"/>
      <c r="AJ85" s="770"/>
      <c r="AK85" s="770"/>
      <c r="AL85" s="770"/>
      <c r="AM85" s="671">
        <v>1</v>
      </c>
      <c r="AN85" s="813"/>
      <c r="AO85" s="813"/>
      <c r="AP85" s="813"/>
    </row>
    <row r="86" spans="2:42" s="714" customFormat="1" ht="45" x14ac:dyDescent="0.25">
      <c r="B86" s="762"/>
      <c r="C86" s="763"/>
      <c r="D86" s="800"/>
      <c r="E86" s="765"/>
      <c r="F86" s="765"/>
      <c r="G86" s="765"/>
      <c r="H86" s="766"/>
      <c r="I86" s="766"/>
      <c r="J86" s="766"/>
      <c r="K86" s="766"/>
      <c r="L86" s="756" t="s">
        <v>1335</v>
      </c>
      <c r="M86" s="767"/>
      <c r="N86" s="768"/>
      <c r="O86" s="768"/>
      <c r="P86" s="768"/>
      <c r="Q86" s="768"/>
      <c r="R86" s="768"/>
      <c r="S86" s="768"/>
      <c r="T86" s="768"/>
      <c r="U86" s="769"/>
      <c r="V86" s="766"/>
      <c r="W86" s="766"/>
      <c r="X86" s="766"/>
      <c r="Y86" s="766"/>
      <c r="Z86" s="756" t="s">
        <v>1345</v>
      </c>
      <c r="AA86" s="661" t="s">
        <v>1189</v>
      </c>
      <c r="AB86" s="680" t="s">
        <v>1191</v>
      </c>
      <c r="AC86" s="671" t="s">
        <v>1190</v>
      </c>
      <c r="AD86" s="671">
        <v>3</v>
      </c>
      <c r="AE86" s="671"/>
      <c r="AF86" s="671"/>
      <c r="AG86" s="671"/>
      <c r="AH86" s="671">
        <v>1</v>
      </c>
      <c r="AI86" s="671"/>
      <c r="AJ86" s="671"/>
      <c r="AK86" s="671"/>
      <c r="AL86" s="671">
        <v>1</v>
      </c>
      <c r="AM86" s="671"/>
      <c r="AN86" s="671"/>
      <c r="AO86" s="671"/>
      <c r="AP86" s="671">
        <v>1</v>
      </c>
    </row>
    <row r="87" spans="2:42" s="714" customFormat="1" ht="45" x14ac:dyDescent="0.25">
      <c r="B87" s="762"/>
      <c r="C87" s="763"/>
      <c r="D87" s="800"/>
      <c r="E87" s="765"/>
      <c r="F87" s="765"/>
      <c r="G87" s="765"/>
      <c r="H87" s="766"/>
      <c r="I87" s="766"/>
      <c r="J87" s="766"/>
      <c r="K87" s="766"/>
      <c r="L87" s="756" t="s">
        <v>1336</v>
      </c>
      <c r="M87" s="767"/>
      <c r="N87" s="768"/>
      <c r="O87" s="768"/>
      <c r="P87" s="768"/>
      <c r="Q87" s="768"/>
      <c r="R87" s="768"/>
      <c r="S87" s="768"/>
      <c r="T87" s="768"/>
      <c r="U87" s="769"/>
      <c r="V87" s="766"/>
      <c r="W87" s="766"/>
      <c r="X87" s="766"/>
      <c r="Y87" s="766"/>
      <c r="Z87" s="756" t="s">
        <v>1346</v>
      </c>
      <c r="AA87" s="671" t="s">
        <v>1210</v>
      </c>
      <c r="AB87" s="661" t="s">
        <v>1209</v>
      </c>
      <c r="AC87" s="671" t="s">
        <v>1211</v>
      </c>
      <c r="AD87" s="671">
        <v>4</v>
      </c>
      <c r="AE87" s="671"/>
      <c r="AF87" s="671"/>
      <c r="AG87" s="671">
        <v>1</v>
      </c>
      <c r="AH87" s="671"/>
      <c r="AI87" s="671"/>
      <c r="AJ87" s="671">
        <v>1</v>
      </c>
      <c r="AK87" s="671"/>
      <c r="AL87" s="671"/>
      <c r="AM87" s="671">
        <v>1</v>
      </c>
      <c r="AN87" s="671"/>
      <c r="AO87" s="671"/>
      <c r="AP87" s="671">
        <v>1</v>
      </c>
    </row>
    <row r="88" spans="2:42" s="714" customFormat="1" ht="45" x14ac:dyDescent="0.25">
      <c r="B88" s="762"/>
      <c r="C88" s="763"/>
      <c r="D88" s="800"/>
      <c r="E88" s="765"/>
      <c r="F88" s="765"/>
      <c r="G88" s="765"/>
      <c r="H88" s="766"/>
      <c r="I88" s="766"/>
      <c r="J88" s="766"/>
      <c r="K88" s="766"/>
      <c r="L88" s="756" t="s">
        <v>1337</v>
      </c>
      <c r="M88" s="767"/>
      <c r="N88" s="768"/>
      <c r="O88" s="768"/>
      <c r="P88" s="768"/>
      <c r="Q88" s="768"/>
      <c r="R88" s="768"/>
      <c r="S88" s="768"/>
      <c r="T88" s="768"/>
      <c r="U88" s="769"/>
      <c r="V88" s="766"/>
      <c r="W88" s="766"/>
      <c r="X88" s="766"/>
      <c r="Y88" s="766"/>
      <c r="Z88" s="756" t="s">
        <v>1347</v>
      </c>
      <c r="AA88" s="671" t="s">
        <v>1165</v>
      </c>
      <c r="AB88" s="661" t="s">
        <v>1229</v>
      </c>
      <c r="AC88" s="671" t="s">
        <v>683</v>
      </c>
      <c r="AD88" s="671">
        <v>2</v>
      </c>
      <c r="AE88" s="671"/>
      <c r="AF88" s="671"/>
      <c r="AG88" s="671">
        <v>1</v>
      </c>
      <c r="AH88" s="671"/>
      <c r="AI88" s="671"/>
      <c r="AJ88" s="671"/>
      <c r="AK88" s="671"/>
      <c r="AL88" s="671"/>
      <c r="AM88" s="671">
        <v>1</v>
      </c>
      <c r="AN88" s="813"/>
      <c r="AO88" s="813"/>
      <c r="AP88" s="813"/>
    </row>
    <row r="89" spans="2:42" s="714" customFormat="1" ht="66" x14ac:dyDescent="0.25">
      <c r="B89" s="762"/>
      <c r="C89" s="763"/>
      <c r="D89" s="800"/>
      <c r="E89" s="765"/>
      <c r="F89" s="765"/>
      <c r="G89" s="765"/>
      <c r="H89" s="766"/>
      <c r="I89" s="766"/>
      <c r="J89" s="766"/>
      <c r="K89" s="766"/>
      <c r="L89" s="756" t="s">
        <v>1338</v>
      </c>
      <c r="M89" s="767"/>
      <c r="N89" s="768"/>
      <c r="O89" s="768"/>
      <c r="P89" s="768"/>
      <c r="Q89" s="768"/>
      <c r="R89" s="768"/>
      <c r="S89" s="768"/>
      <c r="T89" s="768"/>
      <c r="U89" s="769"/>
      <c r="V89" s="766"/>
      <c r="W89" s="766"/>
      <c r="X89" s="766"/>
      <c r="Y89" s="766"/>
      <c r="Z89" s="756" t="s">
        <v>1348</v>
      </c>
      <c r="AA89" s="817" t="s">
        <v>1267</v>
      </c>
      <c r="AB89" s="818" t="s">
        <v>1269</v>
      </c>
      <c r="AC89" s="818" t="s">
        <v>1268</v>
      </c>
      <c r="AD89" s="814">
        <v>2</v>
      </c>
      <c r="AE89" s="814"/>
      <c r="AF89" s="814"/>
      <c r="AG89" s="814"/>
      <c r="AH89" s="814"/>
      <c r="AI89" s="814"/>
      <c r="AJ89" s="814">
        <v>1</v>
      </c>
      <c r="AK89" s="814"/>
      <c r="AL89" s="814"/>
      <c r="AM89" s="814"/>
      <c r="AN89" s="814"/>
      <c r="AO89" s="814"/>
      <c r="AP89" s="814">
        <v>1</v>
      </c>
    </row>
    <row r="90" spans="2:42" s="714" customFormat="1" ht="45" x14ac:dyDescent="0.25">
      <c r="B90" s="762"/>
      <c r="C90" s="763"/>
      <c r="D90" s="800"/>
      <c r="E90" s="765"/>
      <c r="F90" s="765"/>
      <c r="G90" s="765"/>
      <c r="H90" s="766"/>
      <c r="I90" s="766"/>
      <c r="J90" s="766"/>
      <c r="K90" s="766"/>
      <c r="L90" s="756" t="s">
        <v>1339</v>
      </c>
      <c r="M90" s="767"/>
      <c r="N90" s="768"/>
      <c r="O90" s="768"/>
      <c r="P90" s="768"/>
      <c r="Q90" s="768"/>
      <c r="R90" s="768"/>
      <c r="S90" s="768"/>
      <c r="T90" s="768"/>
      <c r="U90" s="769"/>
      <c r="V90" s="766"/>
      <c r="W90" s="766"/>
      <c r="X90" s="766"/>
      <c r="Y90" s="766"/>
      <c r="Z90" s="776" t="s">
        <v>1349</v>
      </c>
      <c r="AA90" s="816" t="s">
        <v>1282</v>
      </c>
      <c r="AB90" s="816" t="s">
        <v>999</v>
      </c>
      <c r="AC90" s="816" t="s">
        <v>998</v>
      </c>
      <c r="AD90" s="816">
        <v>3</v>
      </c>
      <c r="AE90" s="816">
        <v>1</v>
      </c>
      <c r="AF90" s="816"/>
      <c r="AG90" s="816"/>
      <c r="AH90" s="816"/>
      <c r="AI90" s="816">
        <v>1</v>
      </c>
      <c r="AJ90" s="816"/>
      <c r="AK90" s="816"/>
      <c r="AL90" s="816"/>
      <c r="AM90" s="816">
        <v>1</v>
      </c>
      <c r="AN90" s="819"/>
      <c r="AO90" s="819"/>
      <c r="AP90" s="819"/>
    </row>
    <row r="91" spans="2:42" s="714" customFormat="1" ht="64.5" customHeight="1" x14ac:dyDescent="0.25">
      <c r="B91" s="762"/>
      <c r="C91" s="763"/>
      <c r="D91" s="800"/>
      <c r="E91" s="765"/>
      <c r="F91" s="765"/>
      <c r="G91" s="765"/>
      <c r="H91" s="766"/>
      <c r="I91" s="766"/>
      <c r="J91" s="766"/>
      <c r="K91" s="766"/>
      <c r="L91" s="756" t="s">
        <v>1340</v>
      </c>
      <c r="M91" s="767"/>
      <c r="N91" s="768"/>
      <c r="O91" s="768"/>
      <c r="P91" s="768"/>
      <c r="Q91" s="768"/>
      <c r="R91" s="768"/>
      <c r="S91" s="768"/>
      <c r="T91" s="768"/>
      <c r="U91" s="769"/>
      <c r="V91" s="766"/>
      <c r="W91" s="766"/>
      <c r="X91" s="766"/>
      <c r="Y91" s="766"/>
      <c r="Z91" s="776"/>
      <c r="AA91" s="816"/>
      <c r="AB91" s="816"/>
      <c r="AC91" s="816"/>
      <c r="AD91" s="816"/>
      <c r="AE91" s="816"/>
      <c r="AF91" s="816"/>
      <c r="AG91" s="816"/>
      <c r="AH91" s="816"/>
      <c r="AI91" s="816"/>
      <c r="AJ91" s="816"/>
      <c r="AK91" s="816"/>
      <c r="AL91" s="816"/>
      <c r="AM91" s="816"/>
      <c r="AN91" s="819"/>
      <c r="AO91" s="819"/>
      <c r="AP91" s="819"/>
    </row>
    <row r="92" spans="2:42" s="714" customFormat="1" ht="45" x14ac:dyDescent="0.25">
      <c r="B92" s="762"/>
      <c r="C92" s="763"/>
      <c r="D92" s="800"/>
      <c r="E92" s="765"/>
      <c r="F92" s="765"/>
      <c r="G92" s="765"/>
      <c r="H92" s="766"/>
      <c r="I92" s="766"/>
      <c r="J92" s="766"/>
      <c r="K92" s="766"/>
      <c r="L92" s="756" t="s">
        <v>1341</v>
      </c>
      <c r="M92" s="781"/>
      <c r="N92" s="782"/>
      <c r="O92" s="782"/>
      <c r="P92" s="782"/>
      <c r="Q92" s="782"/>
      <c r="R92" s="782"/>
      <c r="S92" s="782"/>
      <c r="T92" s="782"/>
      <c r="U92" s="783"/>
      <c r="V92" s="766"/>
      <c r="W92" s="766"/>
      <c r="X92" s="766"/>
      <c r="Y92" s="766"/>
      <c r="Z92" s="776"/>
      <c r="AA92" s="816"/>
      <c r="AB92" s="816"/>
      <c r="AC92" s="816"/>
      <c r="AD92" s="816"/>
      <c r="AE92" s="816"/>
      <c r="AF92" s="816"/>
      <c r="AG92" s="816"/>
      <c r="AH92" s="816"/>
      <c r="AI92" s="816"/>
      <c r="AJ92" s="816"/>
      <c r="AK92" s="816"/>
      <c r="AL92" s="816"/>
      <c r="AM92" s="816"/>
      <c r="AN92" s="819"/>
      <c r="AO92" s="819"/>
      <c r="AP92" s="819"/>
    </row>
    <row r="93" spans="2:42" s="714" customFormat="1" ht="111" customHeight="1" x14ac:dyDescent="0.25">
      <c r="B93" s="762"/>
      <c r="C93" s="752" t="s">
        <v>1350</v>
      </c>
      <c r="D93" s="786" t="str">
        <f>'3-IDENTIFICACIÓN DEL RIESGO'!G86</f>
        <v>Posibilidad de ocurrencia de prevaricato en la adquisición de predios para comunidades étnicas con avaluos mal prácticados, o no aptos para beneficio de terceros.</v>
      </c>
      <c r="E93" s="754" t="s">
        <v>569</v>
      </c>
      <c r="F93" s="504" t="str">
        <f>'3-IDENTIFICACIÓN DEL RIESGO'!H86</f>
        <v xml:space="preserve">Por que los avaluos son practicados por el IGAC o lonjas privadas, entidades diferentes a la ANT </v>
      </c>
      <c r="G93" s="504" t="str">
        <f>'3-IDENTIFICACIÓN DEL RIESGO'!L86</f>
        <v>Detrimento patrimonial porl pago de lo debido.</v>
      </c>
      <c r="H93" s="755" t="str">
        <f>'4-VALORACIÓN DEL RIESGO'!G48</f>
        <v>Rara Vez</v>
      </c>
      <c r="I93" s="755" t="str">
        <f>'4-VALORACIÓN DEL RIESGO'!AC48</f>
        <v>Catastrófico</v>
      </c>
      <c r="J93" s="755" t="str">
        <f>'4-VALORACIÓN DEL RIESGO'!AE48</f>
        <v>Extremo</v>
      </c>
      <c r="K93" s="755" t="str">
        <f>'4-VALORACIÓN DEL RIESGO'!AF48</f>
        <v>Reducir</v>
      </c>
      <c r="L93" s="756" t="s">
        <v>1351</v>
      </c>
      <c r="M93" s="820" t="s">
        <v>1519</v>
      </c>
      <c r="N93" s="821"/>
      <c r="O93" s="821"/>
      <c r="P93" s="821"/>
      <c r="Q93" s="821"/>
      <c r="R93" s="821"/>
      <c r="S93" s="821"/>
      <c r="T93" s="821"/>
      <c r="U93" s="822"/>
      <c r="V93" s="755" t="str">
        <f>'5-CONTROLES'!AL266</f>
        <v>Rara Vez</v>
      </c>
      <c r="W93" s="755" t="str">
        <f>'5-CONTROLES'!AP266</f>
        <v>Moderado</v>
      </c>
      <c r="X93" s="755" t="str">
        <f>'5-CONTROLES'!AQ266</f>
        <v>Moderado</v>
      </c>
      <c r="Y93" s="755" t="str">
        <f>'5-CONTROLES'!AS266</f>
        <v>Acción preventiva</v>
      </c>
      <c r="Z93" s="756" t="s">
        <v>1353</v>
      </c>
      <c r="AA93" s="657" t="s">
        <v>1060</v>
      </c>
      <c r="AB93" s="657" t="s">
        <v>1059</v>
      </c>
      <c r="AC93" s="657" t="s">
        <v>1061</v>
      </c>
      <c r="AD93" s="813">
        <v>4</v>
      </c>
      <c r="AE93" s="503"/>
      <c r="AF93" s="503"/>
      <c r="AG93" s="503"/>
      <c r="AH93" s="503">
        <v>1</v>
      </c>
      <c r="AI93" s="503"/>
      <c r="AJ93" s="503">
        <v>1</v>
      </c>
      <c r="AK93" s="503"/>
      <c r="AL93" s="503">
        <v>1</v>
      </c>
      <c r="AM93" s="503"/>
      <c r="AN93" s="503">
        <v>1</v>
      </c>
      <c r="AO93" s="503"/>
      <c r="AP93" s="813"/>
    </row>
    <row r="94" spans="2:42" s="714" customFormat="1" ht="114.75" customHeight="1" x14ac:dyDescent="0.25">
      <c r="B94" s="762"/>
      <c r="C94" s="790"/>
      <c r="D94" s="791"/>
      <c r="E94" s="792"/>
      <c r="F94" s="504" t="str">
        <f>'3-IDENTIFICACIÓN DEL RIESGO'!H87</f>
        <v xml:space="preserve">Por que en la visita tecnica se identifique que el predio es apto para beneficiar a la comunidad y que no tenga agua </v>
      </c>
      <c r="G94" s="504" t="str">
        <f>'3-IDENTIFICACIÓN DEL RIESGO'!L87</f>
        <v>Consecuencia 2 Riesgo 1</v>
      </c>
      <c r="H94" s="793"/>
      <c r="I94" s="793"/>
      <c r="J94" s="793"/>
      <c r="K94" s="793"/>
      <c r="L94" s="756" t="s">
        <v>1352</v>
      </c>
      <c r="M94" s="823"/>
      <c r="N94" s="824"/>
      <c r="O94" s="824"/>
      <c r="P94" s="824"/>
      <c r="Q94" s="824"/>
      <c r="R94" s="824"/>
      <c r="S94" s="824"/>
      <c r="T94" s="824"/>
      <c r="U94" s="825"/>
      <c r="V94" s="793"/>
      <c r="W94" s="793"/>
      <c r="X94" s="793"/>
      <c r="Y94" s="793"/>
      <c r="Z94" s="756" t="s">
        <v>1354</v>
      </c>
      <c r="AA94" s="657" t="s">
        <v>1062</v>
      </c>
      <c r="AB94" s="657" t="s">
        <v>1059</v>
      </c>
      <c r="AC94" s="657" t="s">
        <v>1063</v>
      </c>
      <c r="AD94" s="813">
        <v>4</v>
      </c>
      <c r="AE94" s="503"/>
      <c r="AF94" s="503"/>
      <c r="AG94" s="503"/>
      <c r="AH94" s="503">
        <v>1</v>
      </c>
      <c r="AI94" s="503"/>
      <c r="AJ94" s="503">
        <v>1</v>
      </c>
      <c r="AK94" s="503"/>
      <c r="AL94" s="503">
        <v>1</v>
      </c>
      <c r="AM94" s="503"/>
      <c r="AN94" s="503">
        <v>1</v>
      </c>
      <c r="AO94" s="503"/>
      <c r="AP94" s="770"/>
    </row>
    <row r="95" spans="2:42" s="714" customFormat="1" ht="121.5" customHeight="1" x14ac:dyDescent="0.25">
      <c r="B95" s="826" t="str">
        <f>'3-IDENTIFICACIÓN DEL RIESGO'!B90</f>
        <v>Administración de Tierras.</v>
      </c>
      <c r="C95" s="752" t="s">
        <v>1355</v>
      </c>
      <c r="D95" s="786" t="str">
        <f>'3-IDENTIFICACIÓN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E95" s="754" t="s">
        <v>569</v>
      </c>
      <c r="F95" s="504" t="str">
        <f>'3-IDENTIFICACIÓN DEL RIESGO'!H90</f>
        <v>Presencia de intereses particulares o conductas del profesional designado por SATN, que conlleve a recibir o solicitar beneficios en la verificación del estudio del caso recibido para limitación de la propiedad</v>
      </c>
      <c r="G95" s="504" t="str">
        <f>'3-IDENTIFICACIÓN DEL RIESGO'!L90</f>
        <v>Detrimento patrimonial o defraudación, tanto de los particulares como del Estado</v>
      </c>
      <c r="H95" s="755" t="str">
        <f>'4-VALORACIÓN DEL RIESGO'!G50</f>
        <v>Posible</v>
      </c>
      <c r="I95" s="755" t="str">
        <f>'4-VALORACIÓN DEL RIESGO'!AC50</f>
        <v>Catastrófico</v>
      </c>
      <c r="J95" s="755" t="str">
        <f>'4-VALORACIÓN DEL RIESGO'!AE50</f>
        <v>Extremo</v>
      </c>
      <c r="K95" s="755" t="str">
        <f>'4-VALORACIÓN DEL RIESGO'!AF50</f>
        <v>Reducir</v>
      </c>
      <c r="L95" s="756" t="s">
        <v>1358</v>
      </c>
      <c r="M95" s="820" t="s">
        <v>1519</v>
      </c>
      <c r="N95" s="821"/>
      <c r="O95" s="821"/>
      <c r="P95" s="821"/>
      <c r="Q95" s="821"/>
      <c r="R95" s="821"/>
      <c r="S95" s="821"/>
      <c r="T95" s="821"/>
      <c r="U95" s="822"/>
      <c r="V95" s="755" t="str">
        <f>'5-CONTROLES'!AL268</f>
        <v>Rara Vez</v>
      </c>
      <c r="W95" s="755" t="str">
        <f>'5-CONTROLES'!AP268</f>
        <v>Moderado</v>
      </c>
      <c r="X95" s="755" t="str">
        <f>'5-CONTROLES'!AQ268</f>
        <v>Moderado</v>
      </c>
      <c r="Y95" s="755" t="str">
        <f>'5-CONTROLES'!AS268</f>
        <v>Acción preventiva</v>
      </c>
      <c r="Z95" s="756" t="s">
        <v>1362</v>
      </c>
      <c r="AA95" s="808" t="s">
        <v>1095</v>
      </c>
      <c r="AB95" s="808" t="s">
        <v>1102</v>
      </c>
      <c r="AC95" s="503" t="s">
        <v>1096</v>
      </c>
      <c r="AD95" s="811">
        <v>0.7</v>
      </c>
      <c r="AE95" s="517"/>
      <c r="AF95" s="811"/>
      <c r="AG95" s="811">
        <v>0.7</v>
      </c>
      <c r="AH95" s="771"/>
      <c r="AI95" s="628"/>
      <c r="AJ95" s="628"/>
      <c r="AK95" s="628"/>
      <c r="AL95" s="628"/>
      <c r="AM95" s="628"/>
      <c r="AN95" s="628"/>
      <c r="AO95" s="628"/>
      <c r="AP95" s="628"/>
    </row>
    <row r="96" spans="2:42" s="714" customFormat="1" ht="118.5" customHeight="1" x14ac:dyDescent="0.25">
      <c r="B96" s="826"/>
      <c r="C96" s="790"/>
      <c r="D96" s="791"/>
      <c r="E96" s="792"/>
      <c r="F96" s="504" t="str">
        <f>'3-IDENTIFICACIÓN DEL RIESGO'!H91</f>
        <v>Desconocimiento de los requisitos establecidos en el Procedimiento ADMTI-P-006 Limitación a la Propiedad por parte de colaboradores que ingresan al grupo de LP en la SATN</v>
      </c>
      <c r="G96" s="504" t="str">
        <f>'3-IDENTIFICACIÓN DEL RIESGO'!L91</f>
        <v>Investigaciones internas (control interno) o externas (por parte de órganos de control)</v>
      </c>
      <c r="H96" s="793"/>
      <c r="I96" s="793"/>
      <c r="J96" s="793"/>
      <c r="K96" s="793"/>
      <c r="L96" s="756" t="s">
        <v>1359</v>
      </c>
      <c r="M96" s="823"/>
      <c r="N96" s="824"/>
      <c r="O96" s="824"/>
      <c r="P96" s="824"/>
      <c r="Q96" s="824"/>
      <c r="R96" s="824"/>
      <c r="S96" s="824"/>
      <c r="T96" s="824"/>
      <c r="U96" s="825"/>
      <c r="V96" s="793"/>
      <c r="W96" s="793"/>
      <c r="X96" s="793"/>
      <c r="Y96" s="793"/>
      <c r="Z96" s="756" t="s">
        <v>1363</v>
      </c>
      <c r="AA96" s="808" t="s">
        <v>1097</v>
      </c>
      <c r="AB96" s="809" t="s">
        <v>1103</v>
      </c>
      <c r="AC96" s="503" t="s">
        <v>1098</v>
      </c>
      <c r="AD96" s="811">
        <v>0.8</v>
      </c>
      <c r="AE96" s="517"/>
      <c r="AF96" s="517"/>
      <c r="AG96" s="811">
        <v>0.8</v>
      </c>
      <c r="AH96" s="771"/>
      <c r="AI96" s="628"/>
      <c r="AJ96" s="628"/>
      <c r="AK96" s="628"/>
      <c r="AL96" s="628"/>
      <c r="AM96" s="628"/>
      <c r="AN96" s="628"/>
      <c r="AO96" s="628"/>
      <c r="AP96" s="628"/>
    </row>
    <row r="97" spans="2:42" s="714" customFormat="1" ht="126" customHeight="1" x14ac:dyDescent="0.25">
      <c r="B97" s="826"/>
      <c r="C97" s="752" t="s">
        <v>1356</v>
      </c>
      <c r="D97" s="786" t="str">
        <f>'3-IDENTIFICACIÓN DEL RIESGO'!G92</f>
        <v>Posibilidad de presentarse cohecho, concusión y/o prevaricato,  en las actuaciones de algún profesional de la Subdirección de Administración de Tierras de la Nación, sobre adjudicación de baldíos a Entidades de Derecho Público</v>
      </c>
      <c r="E97" s="754" t="s">
        <v>569</v>
      </c>
      <c r="F97" s="504" t="str">
        <f>'3-IDENTIFICACIÓN DEL RIESGO'!H92</f>
        <v>Presencia de intereses particulares o conductas del profesional designado por SATN, que conlleve a recibir o solicitar beneficios para la adjudicación de terrenos baldíos de la Nación a favor de Entidades de Derecho Público.</v>
      </c>
      <c r="G97" s="504" t="str">
        <f>'3-IDENTIFICACIÓN DEL RIESGO'!L92</f>
        <v>Afectación en el logro de indicadores y metas asociadas a Entidades de Derecho Público aprobadas en la SATN</v>
      </c>
      <c r="H97" s="755" t="str">
        <f>'4-VALORACIÓN DEL RIESGO'!G51</f>
        <v>Posible</v>
      </c>
      <c r="I97" s="755" t="str">
        <f>'4-VALORACIÓN DEL RIESGO'!AC51</f>
        <v>Catastrófico</v>
      </c>
      <c r="J97" s="755" t="str">
        <f>'4-VALORACIÓN DEL RIESGO'!AE51</f>
        <v>Extremo</v>
      </c>
      <c r="K97" s="755" t="str">
        <f>'4-VALORACIÓN DEL RIESGO'!AF51</f>
        <v>Reducir</v>
      </c>
      <c r="L97" s="756" t="s">
        <v>1360</v>
      </c>
      <c r="M97" s="820" t="s">
        <v>1519</v>
      </c>
      <c r="N97" s="821"/>
      <c r="O97" s="821"/>
      <c r="P97" s="821"/>
      <c r="Q97" s="821"/>
      <c r="R97" s="821"/>
      <c r="S97" s="821"/>
      <c r="T97" s="821"/>
      <c r="U97" s="822"/>
      <c r="V97" s="755" t="str">
        <f>'5-CONTROLES'!AL270</f>
        <v>Rara Vez</v>
      </c>
      <c r="W97" s="755" t="str">
        <f>'5-CONTROLES'!AP270</f>
        <v>Moderado</v>
      </c>
      <c r="X97" s="755" t="str">
        <f>'5-CONTROLES'!AQ270</f>
        <v>Moderado</v>
      </c>
      <c r="Y97" s="755" t="str">
        <f>'5-CONTROLES'!AS270</f>
        <v>Acción preventiva</v>
      </c>
      <c r="Z97" s="756" t="s">
        <v>1364</v>
      </c>
      <c r="AA97" s="808" t="s">
        <v>1099</v>
      </c>
      <c r="AB97" s="808" t="s">
        <v>1102</v>
      </c>
      <c r="AC97" s="503" t="s">
        <v>1100</v>
      </c>
      <c r="AD97" s="811">
        <v>0.7</v>
      </c>
      <c r="AE97" s="517"/>
      <c r="AF97" s="811"/>
      <c r="AG97" s="811">
        <v>0.7</v>
      </c>
      <c r="AH97" s="771"/>
      <c r="AI97" s="628"/>
      <c r="AJ97" s="628"/>
      <c r="AK97" s="628"/>
      <c r="AL97" s="628"/>
      <c r="AM97" s="628"/>
      <c r="AN97" s="628"/>
      <c r="AO97" s="628"/>
      <c r="AP97" s="628"/>
    </row>
    <row r="98" spans="2:42" s="714" customFormat="1" ht="112.5" customHeight="1" x14ac:dyDescent="0.25">
      <c r="B98" s="826"/>
      <c r="C98" s="790"/>
      <c r="D98" s="791"/>
      <c r="E98" s="792"/>
      <c r="F98" s="504" t="str">
        <f>'3-IDENTIFICACIÓN DEL RIESGO'!H93</f>
        <v>Desconocimiento de los requisitos establecidos en el Procedimiento de Adjudicación de Baldíos a Entidades de Derecho Público por colaboradores que ingresan al grupo de EDP en la SATN.</v>
      </c>
      <c r="G98" s="504" t="str">
        <f>'3-IDENTIFICACIÓN DEL RIESGO'!L93</f>
        <v>Investigaciones internas (control interno) o externas (por parte de órganos de control)</v>
      </c>
      <c r="H98" s="793"/>
      <c r="I98" s="793"/>
      <c r="J98" s="793"/>
      <c r="K98" s="793"/>
      <c r="L98" s="756" t="s">
        <v>1361</v>
      </c>
      <c r="M98" s="823"/>
      <c r="N98" s="824"/>
      <c r="O98" s="824"/>
      <c r="P98" s="824"/>
      <c r="Q98" s="824"/>
      <c r="R98" s="824"/>
      <c r="S98" s="824"/>
      <c r="T98" s="824"/>
      <c r="U98" s="825"/>
      <c r="V98" s="793"/>
      <c r="W98" s="793"/>
      <c r="X98" s="793"/>
      <c r="Y98" s="793"/>
      <c r="Z98" s="756" t="s">
        <v>1365</v>
      </c>
      <c r="AA98" s="808" t="s">
        <v>991</v>
      </c>
      <c r="AB98" s="808" t="s">
        <v>1104</v>
      </c>
      <c r="AC98" s="503" t="s">
        <v>1101</v>
      </c>
      <c r="AD98" s="811">
        <v>0.7</v>
      </c>
      <c r="AE98" s="517"/>
      <c r="AF98" s="517"/>
      <c r="AG98" s="811">
        <v>0.7</v>
      </c>
      <c r="AH98" s="771"/>
      <c r="AI98" s="628"/>
      <c r="AJ98" s="628"/>
      <c r="AK98" s="628"/>
      <c r="AL98" s="628"/>
      <c r="AM98" s="628"/>
      <c r="AN98" s="628"/>
      <c r="AO98" s="628"/>
      <c r="AP98" s="628"/>
    </row>
    <row r="99" spans="2:42" s="714" customFormat="1" ht="45" x14ac:dyDescent="0.25">
      <c r="B99" s="826"/>
      <c r="C99" s="752" t="s">
        <v>1357</v>
      </c>
      <c r="D99" s="786" t="str">
        <f>'3-IDENTIFICACIÓN DEL RIESGO'!G94</f>
        <v>Posibilidad de ocurrencia de hechos de concusión o cohecho en la gestión de los trámites administrativos de caducidad administrativa y condición resolutoria realizados por las UGT .</v>
      </c>
      <c r="E99" s="754" t="s">
        <v>569</v>
      </c>
      <c r="F99" s="754" t="str">
        <f>'3-IDENTIFICACIÓN DEL RIESGO'!H94</f>
        <v>Amenazas</v>
      </c>
      <c r="G99" s="754" t="str">
        <f>'3-IDENTIFICACIÓN DEL RIESGO'!L94</f>
        <v>Investigaciones Penales, Disciplinarias y Fiscales.</v>
      </c>
      <c r="H99" s="755" t="str">
        <f>'4-VALORACIÓN DEL RIESGO'!G52</f>
        <v>Posible</v>
      </c>
      <c r="I99" s="755" t="str">
        <f>'4-VALORACIÓN DEL RIESGO'!AC52</f>
        <v>Catastrófico</v>
      </c>
      <c r="J99" s="755" t="str">
        <f>'4-VALORACIÓN DEL RIESGO'!AE52</f>
        <v>Extremo</v>
      </c>
      <c r="K99" s="755" t="str">
        <f>'4-VALORACIÓN DEL RIESGO'!AF52</f>
        <v>Reducir</v>
      </c>
      <c r="L99" s="756" t="s">
        <v>1366</v>
      </c>
      <c r="M99" s="827" t="s">
        <v>1520</v>
      </c>
      <c r="N99" s="828"/>
      <c r="O99" s="828"/>
      <c r="P99" s="828"/>
      <c r="Q99" s="828"/>
      <c r="R99" s="828"/>
      <c r="S99" s="828"/>
      <c r="T99" s="828"/>
      <c r="U99" s="829"/>
      <c r="V99" s="755" t="str">
        <f>'5-CONTROLES'!AL272</f>
        <v>Posible</v>
      </c>
      <c r="W99" s="755" t="str">
        <f>'5-CONTROLES'!AP272</f>
        <v>Catastrófico</v>
      </c>
      <c r="X99" s="755" t="str">
        <f>'5-CONTROLES'!AQ272</f>
        <v>Extremo</v>
      </c>
      <c r="Y99" s="755" t="str">
        <f>'5-CONTROLES'!AS272</f>
        <v>Acción preventiva</v>
      </c>
      <c r="Z99" s="756" t="s">
        <v>1375</v>
      </c>
      <c r="AA99" s="671" t="s">
        <v>1140</v>
      </c>
      <c r="AB99" s="700" t="s">
        <v>1142</v>
      </c>
      <c r="AC99" s="671" t="s">
        <v>983</v>
      </c>
      <c r="AD99" s="671">
        <v>3</v>
      </c>
      <c r="AE99" s="671">
        <v>1</v>
      </c>
      <c r="AF99" s="700"/>
      <c r="AG99" s="700"/>
      <c r="AH99" s="700"/>
      <c r="AI99" s="700"/>
      <c r="AJ99" s="671">
        <v>1</v>
      </c>
      <c r="AK99" s="700"/>
      <c r="AL99" s="700"/>
      <c r="AM99" s="700"/>
      <c r="AN99" s="671">
        <v>1</v>
      </c>
      <c r="AO99" s="700"/>
      <c r="AP99" s="700"/>
    </row>
    <row r="100" spans="2:42" s="714" customFormat="1" ht="45" x14ac:dyDescent="0.25">
      <c r="B100" s="826"/>
      <c r="C100" s="763"/>
      <c r="D100" s="830"/>
      <c r="E100" s="765"/>
      <c r="F100" s="765"/>
      <c r="G100" s="765"/>
      <c r="H100" s="766"/>
      <c r="I100" s="766"/>
      <c r="J100" s="766"/>
      <c r="K100" s="766"/>
      <c r="L100" s="756" t="s">
        <v>1367</v>
      </c>
      <c r="M100" s="831"/>
      <c r="N100" s="832"/>
      <c r="O100" s="832"/>
      <c r="P100" s="832"/>
      <c r="Q100" s="832"/>
      <c r="R100" s="832"/>
      <c r="S100" s="832"/>
      <c r="T100" s="832"/>
      <c r="U100" s="833"/>
      <c r="V100" s="766"/>
      <c r="W100" s="766"/>
      <c r="X100" s="766"/>
      <c r="Y100" s="766"/>
      <c r="Z100" s="756" t="s">
        <v>1376</v>
      </c>
      <c r="AA100" s="671" t="s">
        <v>1141</v>
      </c>
      <c r="AB100" s="661" t="s">
        <v>1143</v>
      </c>
      <c r="AC100" s="671" t="s">
        <v>983</v>
      </c>
      <c r="AD100" s="671">
        <v>3</v>
      </c>
      <c r="AE100" s="671">
        <v>1</v>
      </c>
      <c r="AF100" s="700"/>
      <c r="AG100" s="700"/>
      <c r="AH100" s="700"/>
      <c r="AI100" s="700"/>
      <c r="AJ100" s="671">
        <v>1</v>
      </c>
      <c r="AK100" s="700"/>
      <c r="AL100" s="700"/>
      <c r="AM100" s="700"/>
      <c r="AN100" s="671">
        <v>1</v>
      </c>
      <c r="AO100" s="700"/>
      <c r="AP100" s="700"/>
    </row>
    <row r="101" spans="2:42" s="714" customFormat="1" ht="45" x14ac:dyDescent="0.25">
      <c r="B101" s="826"/>
      <c r="C101" s="763"/>
      <c r="D101" s="830"/>
      <c r="E101" s="765"/>
      <c r="F101" s="765"/>
      <c r="G101" s="765"/>
      <c r="H101" s="766"/>
      <c r="I101" s="766"/>
      <c r="J101" s="766"/>
      <c r="K101" s="766"/>
      <c r="L101" s="756" t="s">
        <v>1368</v>
      </c>
      <c r="M101" s="831"/>
      <c r="N101" s="832"/>
      <c r="O101" s="832"/>
      <c r="P101" s="832"/>
      <c r="Q101" s="832"/>
      <c r="R101" s="832"/>
      <c r="S101" s="832"/>
      <c r="T101" s="832"/>
      <c r="U101" s="833"/>
      <c r="V101" s="766"/>
      <c r="W101" s="766"/>
      <c r="X101" s="766"/>
      <c r="Y101" s="766"/>
      <c r="Z101" s="756" t="s">
        <v>1377</v>
      </c>
      <c r="AA101" s="671" t="s">
        <v>989</v>
      </c>
      <c r="AB101" s="661" t="s">
        <v>672</v>
      </c>
      <c r="AC101" s="671" t="s">
        <v>990</v>
      </c>
      <c r="AD101" s="671">
        <v>1</v>
      </c>
      <c r="AE101" s="671"/>
      <c r="AF101" s="671"/>
      <c r="AG101" s="671">
        <v>1</v>
      </c>
      <c r="AH101" s="671"/>
      <c r="AI101" s="671"/>
      <c r="AJ101" s="671"/>
      <c r="AK101" s="671"/>
      <c r="AL101" s="671"/>
      <c r="AM101" s="671"/>
      <c r="AN101" s="671"/>
      <c r="AO101" s="671"/>
      <c r="AP101" s="671"/>
    </row>
    <row r="102" spans="2:42" s="714" customFormat="1" ht="45" x14ac:dyDescent="0.25">
      <c r="B102" s="826"/>
      <c r="C102" s="763"/>
      <c r="D102" s="830"/>
      <c r="E102" s="765"/>
      <c r="F102" s="765"/>
      <c r="G102" s="765"/>
      <c r="H102" s="766"/>
      <c r="I102" s="766"/>
      <c r="J102" s="766"/>
      <c r="K102" s="766"/>
      <c r="L102" s="756" t="s">
        <v>1369</v>
      </c>
      <c r="M102" s="831"/>
      <c r="N102" s="832"/>
      <c r="O102" s="832"/>
      <c r="P102" s="832"/>
      <c r="Q102" s="832"/>
      <c r="R102" s="832"/>
      <c r="S102" s="832"/>
      <c r="T102" s="832"/>
      <c r="U102" s="833"/>
      <c r="V102" s="766"/>
      <c r="W102" s="766"/>
      <c r="X102" s="766"/>
      <c r="Y102" s="766"/>
      <c r="Z102" s="756" t="s">
        <v>1378</v>
      </c>
      <c r="AA102" s="671" t="s">
        <v>991</v>
      </c>
      <c r="AB102" s="661" t="s">
        <v>672</v>
      </c>
      <c r="AC102" s="671" t="s">
        <v>990</v>
      </c>
      <c r="AD102" s="671">
        <v>1</v>
      </c>
      <c r="AE102" s="671"/>
      <c r="AF102" s="671"/>
      <c r="AG102" s="671"/>
      <c r="AH102" s="671"/>
      <c r="AI102" s="671"/>
      <c r="AJ102" s="671"/>
      <c r="AK102" s="671"/>
      <c r="AL102" s="671">
        <v>1</v>
      </c>
      <c r="AM102" s="671"/>
      <c r="AN102" s="671"/>
      <c r="AO102" s="671"/>
      <c r="AP102" s="671"/>
    </row>
    <row r="103" spans="2:42" s="714" customFormat="1" ht="58.5" customHeight="1" x14ac:dyDescent="0.25">
      <c r="B103" s="826"/>
      <c r="C103" s="763"/>
      <c r="D103" s="830"/>
      <c r="E103" s="765"/>
      <c r="F103" s="765"/>
      <c r="G103" s="765"/>
      <c r="H103" s="766"/>
      <c r="I103" s="766"/>
      <c r="J103" s="766"/>
      <c r="K103" s="766"/>
      <c r="L103" s="756" t="s">
        <v>1370</v>
      </c>
      <c r="M103" s="831"/>
      <c r="N103" s="832"/>
      <c r="O103" s="832"/>
      <c r="P103" s="832"/>
      <c r="Q103" s="832"/>
      <c r="R103" s="832"/>
      <c r="S103" s="832"/>
      <c r="T103" s="832"/>
      <c r="U103" s="833"/>
      <c r="V103" s="766"/>
      <c r="W103" s="766"/>
      <c r="X103" s="766"/>
      <c r="Y103" s="766"/>
      <c r="Z103" s="756" t="s">
        <v>1379</v>
      </c>
      <c r="AA103" s="700" t="s">
        <v>1212</v>
      </c>
      <c r="AB103" s="661" t="s">
        <v>773</v>
      </c>
      <c r="AC103" s="700" t="s">
        <v>1213</v>
      </c>
      <c r="AD103" s="834">
        <v>0.7</v>
      </c>
      <c r="AE103" s="700"/>
      <c r="AF103" s="700"/>
      <c r="AG103" s="700"/>
      <c r="AH103" s="700"/>
      <c r="AI103" s="834">
        <v>0.2</v>
      </c>
      <c r="AJ103" s="700"/>
      <c r="AK103" s="834">
        <v>0.3</v>
      </c>
      <c r="AL103" s="700"/>
      <c r="AM103" s="834">
        <v>0.1</v>
      </c>
      <c r="AN103" s="700"/>
      <c r="AO103" s="834">
        <v>0.1</v>
      </c>
      <c r="AP103" s="628"/>
    </row>
    <row r="104" spans="2:42" s="714" customFormat="1" ht="45" x14ac:dyDescent="0.25">
      <c r="B104" s="826"/>
      <c r="C104" s="763"/>
      <c r="D104" s="830"/>
      <c r="E104" s="765"/>
      <c r="F104" s="765"/>
      <c r="G104" s="765"/>
      <c r="H104" s="766"/>
      <c r="I104" s="766"/>
      <c r="J104" s="766"/>
      <c r="K104" s="766"/>
      <c r="L104" s="756" t="s">
        <v>1371</v>
      </c>
      <c r="M104" s="831"/>
      <c r="N104" s="832"/>
      <c r="O104" s="832"/>
      <c r="P104" s="832"/>
      <c r="Q104" s="832"/>
      <c r="R104" s="832"/>
      <c r="S104" s="832"/>
      <c r="T104" s="832"/>
      <c r="U104" s="833"/>
      <c r="V104" s="766"/>
      <c r="W104" s="766"/>
      <c r="X104" s="766"/>
      <c r="Y104" s="766"/>
      <c r="Z104" s="756" t="s">
        <v>1380</v>
      </c>
      <c r="AA104" s="671" t="s">
        <v>1251</v>
      </c>
      <c r="AB104" s="661" t="s">
        <v>1250</v>
      </c>
      <c r="AC104" s="671" t="s">
        <v>838</v>
      </c>
      <c r="AD104" s="671">
        <v>2</v>
      </c>
      <c r="AE104" s="700"/>
      <c r="AF104" s="700">
        <v>1</v>
      </c>
      <c r="AG104" s="700"/>
      <c r="AH104" s="700"/>
      <c r="AI104" s="700"/>
      <c r="AJ104" s="700"/>
      <c r="AK104" s="700">
        <v>1</v>
      </c>
      <c r="AL104" s="628"/>
      <c r="AM104" s="628"/>
      <c r="AN104" s="628"/>
      <c r="AO104" s="628"/>
      <c r="AP104" s="628"/>
    </row>
    <row r="105" spans="2:42" s="714" customFormat="1" ht="45" x14ac:dyDescent="0.25">
      <c r="B105" s="826"/>
      <c r="C105" s="763"/>
      <c r="D105" s="830"/>
      <c r="E105" s="765"/>
      <c r="F105" s="765"/>
      <c r="G105" s="765"/>
      <c r="H105" s="766"/>
      <c r="I105" s="766"/>
      <c r="J105" s="766"/>
      <c r="K105" s="766"/>
      <c r="L105" s="756" t="s">
        <v>1372</v>
      </c>
      <c r="M105" s="831"/>
      <c r="N105" s="832"/>
      <c r="O105" s="832"/>
      <c r="P105" s="832"/>
      <c r="Q105" s="832"/>
      <c r="R105" s="832"/>
      <c r="S105" s="832"/>
      <c r="T105" s="832"/>
      <c r="U105" s="833"/>
      <c r="V105" s="766"/>
      <c r="W105" s="766"/>
      <c r="X105" s="766"/>
      <c r="Y105" s="766"/>
      <c r="Z105" s="756" t="s">
        <v>1381</v>
      </c>
      <c r="AA105" s="804" t="s">
        <v>724</v>
      </c>
      <c r="AB105" s="663" t="s">
        <v>1257</v>
      </c>
      <c r="AC105" s="804" t="s">
        <v>1258</v>
      </c>
      <c r="AD105" s="804">
        <v>2</v>
      </c>
      <c r="AE105" s="804">
        <v>1</v>
      </c>
      <c r="AF105" s="804"/>
      <c r="AG105" s="804"/>
      <c r="AH105" s="804"/>
      <c r="AI105" s="804"/>
      <c r="AJ105" s="804">
        <v>1</v>
      </c>
      <c r="AK105" s="628"/>
      <c r="AL105" s="628"/>
      <c r="AM105" s="628"/>
      <c r="AN105" s="628"/>
      <c r="AO105" s="628"/>
      <c r="AP105" s="628"/>
    </row>
    <row r="106" spans="2:42" s="714" customFormat="1" ht="66" customHeight="1" x14ac:dyDescent="0.25">
      <c r="B106" s="826"/>
      <c r="C106" s="763"/>
      <c r="D106" s="830"/>
      <c r="E106" s="765"/>
      <c r="F106" s="765"/>
      <c r="G106" s="765"/>
      <c r="H106" s="766"/>
      <c r="I106" s="766"/>
      <c r="J106" s="766"/>
      <c r="K106" s="766"/>
      <c r="L106" s="756" t="s">
        <v>1373</v>
      </c>
      <c r="M106" s="831"/>
      <c r="N106" s="832"/>
      <c r="O106" s="832"/>
      <c r="P106" s="832"/>
      <c r="Q106" s="832"/>
      <c r="R106" s="832"/>
      <c r="S106" s="832"/>
      <c r="T106" s="832"/>
      <c r="U106" s="833"/>
      <c r="V106" s="766"/>
      <c r="W106" s="766"/>
      <c r="X106" s="766"/>
      <c r="Y106" s="766"/>
      <c r="Z106" s="756" t="s">
        <v>1382</v>
      </c>
      <c r="AA106" s="700" t="s">
        <v>1283</v>
      </c>
      <c r="AB106" s="661" t="s">
        <v>999</v>
      </c>
      <c r="AC106" s="700" t="s">
        <v>1284</v>
      </c>
      <c r="AD106" s="804">
        <v>2</v>
      </c>
      <c r="AE106" s="700">
        <v>1</v>
      </c>
      <c r="AF106" s="700"/>
      <c r="AG106" s="700"/>
      <c r="AH106" s="700"/>
      <c r="AI106" s="700"/>
      <c r="AJ106" s="700">
        <v>1</v>
      </c>
      <c r="AK106" s="628"/>
      <c r="AL106" s="628"/>
      <c r="AM106" s="628"/>
      <c r="AN106" s="628"/>
      <c r="AO106" s="628"/>
      <c r="AP106" s="628"/>
    </row>
    <row r="107" spans="2:42" s="714" customFormat="1" ht="50.25" customHeight="1" x14ac:dyDescent="0.25">
      <c r="B107" s="826"/>
      <c r="C107" s="763"/>
      <c r="D107" s="830"/>
      <c r="E107" s="765"/>
      <c r="F107" s="765"/>
      <c r="G107" s="765"/>
      <c r="H107" s="766"/>
      <c r="I107" s="766"/>
      <c r="J107" s="766"/>
      <c r="K107" s="766"/>
      <c r="L107" s="756" t="s">
        <v>1374</v>
      </c>
      <c r="M107" s="835"/>
      <c r="N107" s="836"/>
      <c r="O107" s="836"/>
      <c r="P107" s="836"/>
      <c r="Q107" s="836"/>
      <c r="R107" s="836"/>
      <c r="S107" s="836"/>
      <c r="T107" s="836"/>
      <c r="U107" s="837"/>
      <c r="V107" s="766"/>
      <c r="W107" s="766"/>
      <c r="X107" s="766"/>
      <c r="Y107" s="766"/>
      <c r="Z107" s="756" t="s">
        <v>1383</v>
      </c>
      <c r="AA107" s="628" t="s">
        <v>777</v>
      </c>
      <c r="AB107" s="657" t="s">
        <v>1037</v>
      </c>
      <c r="AC107" s="628" t="s">
        <v>778</v>
      </c>
      <c r="AD107" s="671">
        <v>6</v>
      </c>
      <c r="AE107" s="671"/>
      <c r="AF107" s="671">
        <v>2</v>
      </c>
      <c r="AG107" s="671"/>
      <c r="AH107" s="671"/>
      <c r="AI107" s="671"/>
      <c r="AJ107" s="671">
        <v>2</v>
      </c>
      <c r="AK107" s="671"/>
      <c r="AL107" s="671"/>
      <c r="AM107" s="671"/>
      <c r="AN107" s="671"/>
      <c r="AO107" s="671">
        <v>2</v>
      </c>
      <c r="AP107" s="628"/>
    </row>
    <row r="108" spans="2:42" s="714" customFormat="1" ht="89.25" customHeight="1" x14ac:dyDescent="0.25">
      <c r="B108" s="826" t="str">
        <f>'3-IDENTIFICACIÓN DEL RIESGO'!B110</f>
        <v>Gestión de la Información</v>
      </c>
      <c r="C108" s="752" t="s">
        <v>1384</v>
      </c>
      <c r="D108" s="786" t="str">
        <f>'3-IDENTIFICACIÓN DEL RIESGO'!G110</f>
        <v>Posibilidad de ocurrencia de revelación de secreto, por publicación de información reservada o clasificada sobre los los predios que han sido ofertados a la entidad.</v>
      </c>
      <c r="E108" s="754" t="s">
        <v>569</v>
      </c>
      <c r="F108" s="754" t="str">
        <f>'3-IDENTIFICACIÓN DEL RIESGO'!H110</f>
        <v>Por la filtración y divulgación de información que deba mantenerse en reserva</v>
      </c>
      <c r="G108" s="754" t="str">
        <f>'3-IDENTIFICACIÓN DEL RIESGO'!L110</f>
        <v>Lo que generaría la indebida ocupación del predio - Invasión de tierras.</v>
      </c>
      <c r="H108" s="755" t="str">
        <f>'4-VALORACIÓN DEL RIESGO'!G60</f>
        <v>Probable</v>
      </c>
      <c r="I108" s="755" t="str">
        <f>'4-VALORACIÓN DEL RIESGO'!AC60</f>
        <v>Catastrófico</v>
      </c>
      <c r="J108" s="755" t="str">
        <f>'4-VALORACIÓN DEL RIESGO'!AE60</f>
        <v>Extremo</v>
      </c>
      <c r="K108" s="755" t="str">
        <f>'4-VALORACIÓN DEL RIESGO'!AF60</f>
        <v>Reducir</v>
      </c>
      <c r="L108" s="787" t="s">
        <v>1387</v>
      </c>
      <c r="M108" s="636" t="s">
        <v>1436</v>
      </c>
      <c r="N108" s="838"/>
      <c r="O108" s="838"/>
      <c r="P108" s="838"/>
      <c r="Q108" s="838"/>
      <c r="R108" s="838"/>
      <c r="S108" s="838"/>
      <c r="T108" s="838"/>
      <c r="U108" s="637"/>
      <c r="V108" s="755" t="str">
        <f>'5-CONTROLES'!AL321</f>
        <v>Improbable</v>
      </c>
      <c r="W108" s="755" t="str">
        <f>'5-CONTROLES'!AP321</f>
        <v>Mayor</v>
      </c>
      <c r="X108" s="755" t="str">
        <f>'5-CONTROLES'!AQ321</f>
        <v>Alto</v>
      </c>
      <c r="Y108" s="755" t="str">
        <f>'5-CONTROLES'!AS321</f>
        <v>Acción preventiva</v>
      </c>
      <c r="Z108" s="787" t="s">
        <v>1390</v>
      </c>
      <c r="AA108" s="451" t="s">
        <v>586</v>
      </c>
      <c r="AB108" s="451" t="s">
        <v>1108</v>
      </c>
      <c r="AC108" s="451" t="s">
        <v>587</v>
      </c>
      <c r="AD108" s="451">
        <v>12</v>
      </c>
      <c r="AE108" s="451">
        <v>1</v>
      </c>
      <c r="AF108" s="451">
        <v>1</v>
      </c>
      <c r="AG108" s="451">
        <v>1</v>
      </c>
      <c r="AH108" s="451">
        <v>1</v>
      </c>
      <c r="AI108" s="451">
        <v>1</v>
      </c>
      <c r="AJ108" s="451">
        <v>1</v>
      </c>
      <c r="AK108" s="451">
        <v>1</v>
      </c>
      <c r="AL108" s="451">
        <v>1</v>
      </c>
      <c r="AM108" s="451">
        <v>1</v>
      </c>
      <c r="AN108" s="451">
        <v>1</v>
      </c>
      <c r="AO108" s="451">
        <v>1</v>
      </c>
      <c r="AP108" s="451">
        <v>1</v>
      </c>
    </row>
    <row r="109" spans="2:42" s="714" customFormat="1" ht="54.75" customHeight="1" x14ac:dyDescent="0.25">
      <c r="B109" s="826"/>
      <c r="C109" s="790"/>
      <c r="D109" s="791"/>
      <c r="E109" s="792"/>
      <c r="F109" s="792"/>
      <c r="G109" s="792"/>
      <c r="H109" s="793"/>
      <c r="I109" s="793"/>
      <c r="J109" s="793"/>
      <c r="K109" s="793"/>
      <c r="L109" s="794"/>
      <c r="M109" s="682"/>
      <c r="N109" s="839"/>
      <c r="O109" s="839"/>
      <c r="P109" s="839"/>
      <c r="Q109" s="839"/>
      <c r="R109" s="839"/>
      <c r="S109" s="839"/>
      <c r="T109" s="839"/>
      <c r="U109" s="683"/>
      <c r="V109" s="793"/>
      <c r="W109" s="793"/>
      <c r="X109" s="793"/>
      <c r="Y109" s="793"/>
      <c r="Z109" s="794"/>
      <c r="AA109" s="162"/>
      <c r="AB109" s="162"/>
      <c r="AC109" s="162"/>
      <c r="AD109" s="162"/>
      <c r="AE109" s="162"/>
      <c r="AF109" s="162"/>
      <c r="AG109" s="162"/>
      <c r="AH109" s="162"/>
      <c r="AI109" s="162"/>
      <c r="AJ109" s="162"/>
      <c r="AK109" s="162"/>
      <c r="AL109" s="162"/>
      <c r="AM109" s="162"/>
      <c r="AN109" s="162"/>
      <c r="AO109" s="162"/>
      <c r="AP109" s="162"/>
    </row>
    <row r="110" spans="2:42" s="714" customFormat="1" ht="131.25" customHeight="1" x14ac:dyDescent="0.25">
      <c r="B110" s="826"/>
      <c r="C110" s="752" t="s">
        <v>1385</v>
      </c>
      <c r="D110" s="786" t="str">
        <f>'3-IDENTIFICACIÓN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E110" s="754" t="s">
        <v>569</v>
      </c>
      <c r="F110" s="754" t="str">
        <f>'3-IDENTIFICACIÓN DEL RIESGO'!H112</f>
        <v xml:space="preserve">Filtración y divulgación de datos específicos del negocio jurídico </v>
      </c>
      <c r="G110" s="504" t="str">
        <f>'3-IDENTIFICACIÓN DEL RIESGO'!L112</f>
        <v>Lo que generaría  la aparición de falsos tramitadores</v>
      </c>
      <c r="H110" s="755" t="str">
        <f>'4-VALORACIÓN DEL RIESGO'!G61</f>
        <v>Posible</v>
      </c>
      <c r="I110" s="755" t="str">
        <f>'4-VALORACIÓN DEL RIESGO'!AC61</f>
        <v>Catastrófico</v>
      </c>
      <c r="J110" s="755" t="str">
        <f>'4-VALORACIÓN DEL RIESGO'!AE61</f>
        <v>Extremo</v>
      </c>
      <c r="K110" s="755" t="str">
        <f>'4-VALORACIÓN DEL RIESGO'!AF61</f>
        <v>Reducir</v>
      </c>
      <c r="L110" s="787" t="s">
        <v>1388</v>
      </c>
      <c r="M110" s="636" t="s">
        <v>1436</v>
      </c>
      <c r="N110" s="838"/>
      <c r="O110" s="838"/>
      <c r="P110" s="838"/>
      <c r="Q110" s="838"/>
      <c r="R110" s="838"/>
      <c r="S110" s="838"/>
      <c r="T110" s="838"/>
      <c r="U110" s="637"/>
      <c r="V110" s="755" t="str">
        <f>'5-CONTROLES'!AL323</f>
        <v>Improbable</v>
      </c>
      <c r="W110" s="755" t="str">
        <f>'5-CONTROLES'!AP323</f>
        <v>Catastrófico</v>
      </c>
      <c r="X110" s="755" t="str">
        <f>'5-CONTROLES'!AQ323</f>
        <v>Extremo</v>
      </c>
      <c r="Y110" s="755" t="str">
        <f>'5-CONTROLES'!AS323</f>
        <v>Acción preventiva</v>
      </c>
      <c r="Z110" s="787" t="s">
        <v>1391</v>
      </c>
      <c r="AA110" s="451" t="s">
        <v>586</v>
      </c>
      <c r="AB110" s="451" t="s">
        <v>1108</v>
      </c>
      <c r="AC110" s="451" t="s">
        <v>587</v>
      </c>
      <c r="AD110" s="451">
        <v>12</v>
      </c>
      <c r="AE110" s="451">
        <v>1</v>
      </c>
      <c r="AF110" s="451">
        <v>1</v>
      </c>
      <c r="AG110" s="451">
        <v>1</v>
      </c>
      <c r="AH110" s="451">
        <v>1</v>
      </c>
      <c r="AI110" s="451">
        <v>1</v>
      </c>
      <c r="AJ110" s="451">
        <v>1</v>
      </c>
      <c r="AK110" s="451">
        <v>1</v>
      </c>
      <c r="AL110" s="451">
        <v>1</v>
      </c>
      <c r="AM110" s="451">
        <v>1</v>
      </c>
      <c r="AN110" s="451">
        <v>1</v>
      </c>
      <c r="AO110" s="451">
        <v>1</v>
      </c>
      <c r="AP110" s="451">
        <v>1</v>
      </c>
    </row>
    <row r="111" spans="2:42" s="714" customFormat="1" ht="105" customHeight="1" x14ac:dyDescent="0.25">
      <c r="B111" s="826"/>
      <c r="C111" s="790"/>
      <c r="D111" s="791"/>
      <c r="E111" s="792"/>
      <c r="F111" s="792"/>
      <c r="G111" s="504" t="str">
        <f>'3-IDENTIFICACIÓN DEL RIESGO'!L113</f>
        <v>Lo que generaría la vulnerabilidad de la persona que está adelantando el negocio al conocerce detalles econóimicos.</v>
      </c>
      <c r="H111" s="793"/>
      <c r="I111" s="793"/>
      <c r="J111" s="793"/>
      <c r="K111" s="793"/>
      <c r="L111" s="794"/>
      <c r="M111" s="682"/>
      <c r="N111" s="839"/>
      <c r="O111" s="839"/>
      <c r="P111" s="839"/>
      <c r="Q111" s="839"/>
      <c r="R111" s="839"/>
      <c r="S111" s="839"/>
      <c r="T111" s="839"/>
      <c r="U111" s="683"/>
      <c r="V111" s="793"/>
      <c r="W111" s="793"/>
      <c r="X111" s="793"/>
      <c r="Y111" s="793"/>
      <c r="Z111" s="794"/>
      <c r="AA111" s="162"/>
      <c r="AB111" s="162"/>
      <c r="AC111" s="162"/>
      <c r="AD111" s="162"/>
      <c r="AE111" s="162"/>
      <c r="AF111" s="162"/>
      <c r="AG111" s="162"/>
      <c r="AH111" s="162"/>
      <c r="AI111" s="162"/>
      <c r="AJ111" s="162"/>
      <c r="AK111" s="162"/>
      <c r="AL111" s="162"/>
      <c r="AM111" s="162"/>
      <c r="AN111" s="162"/>
      <c r="AO111" s="162"/>
      <c r="AP111" s="162"/>
    </row>
    <row r="112" spans="2:42" s="714" customFormat="1" ht="107.25" customHeight="1" x14ac:dyDescent="0.25">
      <c r="B112" s="826"/>
      <c r="C112" s="752" t="s">
        <v>1386</v>
      </c>
      <c r="D112" s="786" t="str">
        <f>'3-IDENTIFICACIÓN DEL RIESGO'!G114</f>
        <v>Posibilidad de ocurrencia de utilización indebida de información oficial privilegiada, cuando un colaborador no autorizado, asuma la representación de la entidad frente a los medios de comunicación y la opinión pública.</v>
      </c>
      <c r="E112" s="754" t="s">
        <v>569</v>
      </c>
      <c r="F112" s="754" t="str">
        <f>'3-IDENTIFICACIÓN DEL RIESGO'!H114</f>
        <v>Suplantación de la voceria oficial de la entidad</v>
      </c>
      <c r="G112" s="754" t="str">
        <f>'3-IDENTIFICACIÓN DEL RIESGO'!L114</f>
        <v>Lo que generaría el beneficio particular del tercero con el uso indebido de la imagen institucional.</v>
      </c>
      <c r="H112" s="755" t="str">
        <f>'4-VALORACIÓN DEL RIESGO'!G62</f>
        <v>Posible</v>
      </c>
      <c r="I112" s="755" t="str">
        <f>'4-VALORACIÓN DEL RIESGO'!AC62</f>
        <v>Mayor</v>
      </c>
      <c r="J112" s="755" t="str">
        <f>'4-VALORACIÓN DEL RIESGO'!AE62</f>
        <v>Extremo</v>
      </c>
      <c r="K112" s="755" t="str">
        <f>'4-VALORACIÓN DEL RIESGO'!AF62</f>
        <v>Reducir</v>
      </c>
      <c r="L112" s="787" t="s">
        <v>1389</v>
      </c>
      <c r="M112" s="636" t="s">
        <v>1436</v>
      </c>
      <c r="N112" s="838"/>
      <c r="O112" s="838"/>
      <c r="P112" s="838"/>
      <c r="Q112" s="838"/>
      <c r="R112" s="838"/>
      <c r="S112" s="838"/>
      <c r="T112" s="838"/>
      <c r="U112" s="637"/>
      <c r="V112" s="755" t="str">
        <f>'5-CONTROLES'!AL325</f>
        <v>Posible</v>
      </c>
      <c r="W112" s="755" t="str">
        <f>'5-CONTROLES'!AP325</f>
        <v>Moderado</v>
      </c>
      <c r="X112" s="755" t="str">
        <f>'5-CONTROLES'!AQ325</f>
        <v>Alto</v>
      </c>
      <c r="Y112" s="755" t="str">
        <f>'5-CONTROLES'!AS325</f>
        <v>Acción preventiva</v>
      </c>
      <c r="Z112" s="787" t="s">
        <v>1392</v>
      </c>
      <c r="AA112" s="451" t="s">
        <v>588</v>
      </c>
      <c r="AB112" s="451" t="s">
        <v>1108</v>
      </c>
      <c r="AC112" s="451" t="s">
        <v>589</v>
      </c>
      <c r="AD112" s="451">
        <v>4</v>
      </c>
      <c r="AE112" s="451"/>
      <c r="AF112" s="451"/>
      <c r="AG112" s="451">
        <v>1</v>
      </c>
      <c r="AH112" s="451"/>
      <c r="AI112" s="451">
        <v>1</v>
      </c>
      <c r="AJ112" s="451"/>
      <c r="AK112" s="451"/>
      <c r="AL112" s="451">
        <v>1</v>
      </c>
      <c r="AM112" s="451"/>
      <c r="AN112" s="451"/>
      <c r="AO112" s="451">
        <v>1</v>
      </c>
      <c r="AP112" s="451"/>
    </row>
    <row r="113" spans="2:42" s="714" customFormat="1" ht="90.75" customHeight="1" x14ac:dyDescent="0.25">
      <c r="B113" s="826"/>
      <c r="C113" s="790"/>
      <c r="D113" s="791"/>
      <c r="E113" s="792"/>
      <c r="F113" s="792"/>
      <c r="G113" s="792"/>
      <c r="H113" s="793"/>
      <c r="I113" s="793"/>
      <c r="J113" s="793"/>
      <c r="K113" s="793"/>
      <c r="L113" s="794"/>
      <c r="M113" s="682"/>
      <c r="N113" s="839"/>
      <c r="O113" s="839"/>
      <c r="P113" s="839"/>
      <c r="Q113" s="839"/>
      <c r="R113" s="839"/>
      <c r="S113" s="839"/>
      <c r="T113" s="839"/>
      <c r="U113" s="683"/>
      <c r="V113" s="793"/>
      <c r="W113" s="793"/>
      <c r="X113" s="793"/>
      <c r="Y113" s="793"/>
      <c r="Z113" s="794"/>
      <c r="AA113" s="162"/>
      <c r="AB113" s="162"/>
      <c r="AC113" s="162"/>
      <c r="AD113" s="162"/>
      <c r="AE113" s="162"/>
      <c r="AF113" s="162"/>
      <c r="AG113" s="162"/>
      <c r="AH113" s="162"/>
      <c r="AI113" s="162"/>
      <c r="AJ113" s="162"/>
      <c r="AK113" s="162"/>
      <c r="AL113" s="162"/>
      <c r="AM113" s="162"/>
      <c r="AN113" s="162"/>
      <c r="AO113" s="162"/>
      <c r="AP113" s="162"/>
    </row>
    <row r="114" spans="2:42" s="714" customFormat="1" ht="91.5" customHeight="1" x14ac:dyDescent="0.25">
      <c r="B114" s="751" t="str">
        <f>'3-IDENTIFICACIÓN DEL RIESGO'!B120</f>
        <v>Gestión del Talento Humano</v>
      </c>
      <c r="C114" s="752" t="s">
        <v>1393</v>
      </c>
      <c r="D114" s="786" t="str">
        <f>'3-IDENTIFICACIÓN DEL RIESGO'!G120</f>
        <v>Posibilidad de ocurrencia de prevaricato por vinculación de personal sin cumplimiento de requisitos mínimos en beneficio particular o de un tercero.</v>
      </c>
      <c r="E114" s="754" t="s">
        <v>569</v>
      </c>
      <c r="F114" s="504" t="str">
        <f>'3-IDENTIFICACIÓN DEL RIESGO'!H120</f>
        <v xml:space="preserve">Intereses de terceros. Omisión intencional en la aplicación de criterios definidos en el Manual de Funciones, competencias y requisitos o la  modificación de los mismos </v>
      </c>
      <c r="G114" s="504" t="str">
        <f>'3-IDENTIFICACIÓN DEL RIESGO'!L120</f>
        <v xml:space="preserve"> Investigaciones por parte de órganos de control.</v>
      </c>
      <c r="H114" s="755" t="str">
        <f>'4-VALORACIÓN DEL RIESGO'!G65</f>
        <v>Rara Vez</v>
      </c>
      <c r="I114" s="755" t="str">
        <f>'4-VALORACIÓN DEL RIESGO'!AC65</f>
        <v>Mayor</v>
      </c>
      <c r="J114" s="755" t="str">
        <f>'4-VALORACIÓN DEL RIESGO'!AE65</f>
        <v>Alto</v>
      </c>
      <c r="K114" s="755" t="str">
        <f>'4-VALORACIÓN DEL RIESGO'!AF65</f>
        <v>Reducir</v>
      </c>
      <c r="L114" s="787" t="s">
        <v>1394</v>
      </c>
      <c r="M114" s="636" t="s">
        <v>1436</v>
      </c>
      <c r="N114" s="838"/>
      <c r="O114" s="838"/>
      <c r="P114" s="838"/>
      <c r="Q114" s="838"/>
      <c r="R114" s="838"/>
      <c r="S114" s="838"/>
      <c r="T114" s="838"/>
      <c r="U114" s="637"/>
      <c r="V114" s="755" t="str">
        <f>'5-CONTROLES'!AL331</f>
        <v>Rara Vez</v>
      </c>
      <c r="W114" s="755" t="str">
        <f>'5-CONTROLES'!AP331</f>
        <v>Moderado</v>
      </c>
      <c r="X114" s="755" t="str">
        <f>'5-CONTROLES'!AQ331</f>
        <v>Moderado</v>
      </c>
      <c r="Y114" s="755" t="str">
        <f>'5-CONTROLES'!AS331</f>
        <v>Acción preventiva</v>
      </c>
      <c r="Z114" s="787" t="s">
        <v>1395</v>
      </c>
      <c r="AA114" s="451" t="s">
        <v>590</v>
      </c>
      <c r="AB114" s="451" t="s">
        <v>1121</v>
      </c>
      <c r="AC114" s="451" t="s">
        <v>591</v>
      </c>
      <c r="AD114" s="840">
        <v>1</v>
      </c>
      <c r="AE114" s="451"/>
      <c r="AF114" s="451"/>
      <c r="AG114" s="451"/>
      <c r="AH114" s="451"/>
      <c r="AI114" s="451"/>
      <c r="AJ114" s="779">
        <v>1</v>
      </c>
      <c r="AK114" s="451"/>
      <c r="AL114" s="451"/>
      <c r="AM114" s="451"/>
      <c r="AN114" s="451"/>
      <c r="AO114" s="451"/>
      <c r="AP114" s="840">
        <v>1</v>
      </c>
    </row>
    <row r="115" spans="2:42" s="714" customFormat="1" ht="61.5" customHeight="1" x14ac:dyDescent="0.25">
      <c r="B115" s="762"/>
      <c r="C115" s="790"/>
      <c r="D115" s="791"/>
      <c r="E115" s="792"/>
      <c r="F115" s="504" t="str">
        <f>'3-IDENTIFICACIÓN DEL RIESGO'!H121</f>
        <v xml:space="preserve">  Presión indebida por parte de jefes o superiores lo cual conlleva a verificación sesgada de cumplimiento de requisitos de vinculación.</v>
      </c>
      <c r="G115" s="504" t="str">
        <f>'3-IDENTIFICACIÓN DEL RIESGO'!L121</f>
        <v>Perdida de la credibilidad institucional</v>
      </c>
      <c r="H115" s="793"/>
      <c r="I115" s="793"/>
      <c r="J115" s="793"/>
      <c r="K115" s="793"/>
      <c r="L115" s="794"/>
      <c r="M115" s="682"/>
      <c r="N115" s="839"/>
      <c r="O115" s="839"/>
      <c r="P115" s="839"/>
      <c r="Q115" s="839"/>
      <c r="R115" s="839"/>
      <c r="S115" s="839"/>
      <c r="T115" s="839"/>
      <c r="U115" s="683"/>
      <c r="V115" s="793"/>
      <c r="W115" s="793"/>
      <c r="X115" s="793"/>
      <c r="Y115" s="793"/>
      <c r="Z115" s="794"/>
      <c r="AA115" s="162"/>
      <c r="AB115" s="162"/>
      <c r="AC115" s="162"/>
      <c r="AD115" s="841"/>
      <c r="AE115" s="162"/>
      <c r="AF115" s="162"/>
      <c r="AG115" s="162"/>
      <c r="AH115" s="162"/>
      <c r="AI115" s="162"/>
      <c r="AJ115" s="784"/>
      <c r="AK115" s="162"/>
      <c r="AL115" s="162"/>
      <c r="AM115" s="162"/>
      <c r="AN115" s="162"/>
      <c r="AO115" s="162"/>
      <c r="AP115" s="841"/>
    </row>
    <row r="116" spans="2:42" s="714" customFormat="1" ht="204" customHeight="1" x14ac:dyDescent="0.25">
      <c r="B116" s="842" t="str">
        <f>'3-IDENTIFICACIÓN DEL RIESGO'!B130</f>
        <v>Apoyo Jurídico</v>
      </c>
      <c r="C116" s="752" t="s">
        <v>1396</v>
      </c>
      <c r="D116" s="786" t="str">
        <f>'3-IDENTIFICACIÓN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116" s="754" t="s">
        <v>569</v>
      </c>
      <c r="F116" s="504" t="str">
        <f>'3-IDENTIFICACIÓN DEL RIESGO'!H130</f>
        <v>1. Amenazas o presiones indebidas.</v>
      </c>
      <c r="G116" s="504" t="str">
        <f>'3-IDENTIFICACIÓN DEL RIESGO'!L130</f>
        <v>1. Investigaciones y sanciones.</v>
      </c>
      <c r="H116" s="755" t="str">
        <f>'4-VALORACIÓN DEL RIESGO'!G70</f>
        <v>Posible</v>
      </c>
      <c r="I116" s="755" t="str">
        <f>'4-VALORACIÓN DEL RIESGO'!AC70</f>
        <v>Mayor</v>
      </c>
      <c r="J116" s="755" t="str">
        <f>'4-VALORACIÓN DEL RIESGO'!AE70</f>
        <v>Extremo</v>
      </c>
      <c r="K116" s="755" t="str">
        <f>'4-VALORACIÓN DEL RIESGO'!AF70</f>
        <v>Reducir</v>
      </c>
      <c r="L116" s="787" t="s">
        <v>1398</v>
      </c>
      <c r="M116" s="636" t="s">
        <v>1436</v>
      </c>
      <c r="N116" s="838"/>
      <c r="O116" s="838"/>
      <c r="P116" s="838"/>
      <c r="Q116" s="838"/>
      <c r="R116" s="838"/>
      <c r="S116" s="838"/>
      <c r="T116" s="838"/>
      <c r="U116" s="637"/>
      <c r="V116" s="755" t="str">
        <f>'5-CONTROLES'!AL341</f>
        <v>Rara Vez</v>
      </c>
      <c r="W116" s="755" t="str">
        <f>'5-CONTROLES'!AP341</f>
        <v>Moderado</v>
      </c>
      <c r="X116" s="755" t="str">
        <f>'5-CONTROLES'!AQ341</f>
        <v>Moderado</v>
      </c>
      <c r="Y116" s="755" t="str">
        <f>'5-CONTROLES'!AS341</f>
        <v>Acción preventiva</v>
      </c>
      <c r="Z116" s="756" t="s">
        <v>1400</v>
      </c>
      <c r="AA116" s="707" t="s">
        <v>592</v>
      </c>
      <c r="AB116" s="628" t="s">
        <v>1118</v>
      </c>
      <c r="AC116" s="707" t="s">
        <v>593</v>
      </c>
      <c r="AD116" s="503">
        <v>1</v>
      </c>
      <c r="AE116" s="503"/>
      <c r="AF116" s="503"/>
      <c r="AG116" s="503"/>
      <c r="AH116" s="503"/>
      <c r="AI116" s="503"/>
      <c r="AJ116" s="503"/>
      <c r="AK116" s="503"/>
      <c r="AL116" s="503"/>
      <c r="AM116" s="503"/>
      <c r="AN116" s="503"/>
      <c r="AO116" s="503"/>
      <c r="AP116" s="503">
        <v>1</v>
      </c>
    </row>
    <row r="117" spans="2:42" s="714" customFormat="1" ht="51" customHeight="1" x14ac:dyDescent="0.25">
      <c r="B117" s="842"/>
      <c r="C117" s="790"/>
      <c r="D117" s="791"/>
      <c r="E117" s="792"/>
      <c r="F117" s="504" t="str">
        <f>'3-IDENTIFICACIÓN DEL RIESGO'!H131</f>
        <v>2. Intereses personales y/o profesionales del colaborador</v>
      </c>
      <c r="G117" s="504" t="str">
        <f>'3-IDENTIFICACIÓN DEL RIESGO'!L131</f>
        <v>2. Detrimento patrimonial
3. Perdida de credibilidad institucional (interna y externa)</v>
      </c>
      <c r="H117" s="793"/>
      <c r="I117" s="793"/>
      <c r="J117" s="793"/>
      <c r="K117" s="793"/>
      <c r="L117" s="794"/>
      <c r="M117" s="682"/>
      <c r="N117" s="839"/>
      <c r="O117" s="839"/>
      <c r="P117" s="839"/>
      <c r="Q117" s="839"/>
      <c r="R117" s="839"/>
      <c r="S117" s="839"/>
      <c r="T117" s="839"/>
      <c r="U117" s="683"/>
      <c r="V117" s="793"/>
      <c r="W117" s="793"/>
      <c r="X117" s="793"/>
      <c r="Y117" s="793"/>
      <c r="Z117" s="756" t="s">
        <v>1401</v>
      </c>
      <c r="AA117" s="843" t="s">
        <v>594</v>
      </c>
      <c r="AB117" s="657" t="s">
        <v>1119</v>
      </c>
      <c r="AC117" s="503" t="s">
        <v>595</v>
      </c>
      <c r="AD117" s="503">
        <v>24</v>
      </c>
      <c r="AE117" s="503">
        <v>2</v>
      </c>
      <c r="AF117" s="503">
        <v>2</v>
      </c>
      <c r="AG117" s="503">
        <v>2</v>
      </c>
      <c r="AH117" s="503">
        <v>2</v>
      </c>
      <c r="AI117" s="503">
        <v>2</v>
      </c>
      <c r="AJ117" s="503">
        <v>2</v>
      </c>
      <c r="AK117" s="503">
        <v>2</v>
      </c>
      <c r="AL117" s="503">
        <v>2</v>
      </c>
      <c r="AM117" s="503">
        <v>2</v>
      </c>
      <c r="AN117" s="503">
        <v>2</v>
      </c>
      <c r="AO117" s="503">
        <v>2</v>
      </c>
      <c r="AP117" s="503">
        <v>2</v>
      </c>
    </row>
    <row r="118" spans="2:42" s="714" customFormat="1" ht="204" customHeight="1" x14ac:dyDescent="0.25">
      <c r="B118" s="842"/>
      <c r="C118" s="752" t="s">
        <v>1397</v>
      </c>
      <c r="D118" s="786" t="str">
        <f>'3-IDENTIFICACIÓN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118" s="754" t="s">
        <v>569</v>
      </c>
      <c r="F118" s="504" t="str">
        <f>'3-IDENTIFICACIÓN DEL RIESGO'!H132</f>
        <v>1. Beneficios particulares del colaborador.</v>
      </c>
      <c r="G118" s="504" t="str">
        <f>'3-IDENTIFICACIÓN DEL RIESGO'!L132</f>
        <v>1. Investigaciones y sanciones.</v>
      </c>
      <c r="H118" s="755" t="str">
        <f>'4-VALORACIÓN DEL RIESGO'!G71</f>
        <v>Posible</v>
      </c>
      <c r="I118" s="755" t="str">
        <f>'4-VALORACIÓN DEL RIESGO'!AC71</f>
        <v>Catastrófico</v>
      </c>
      <c r="J118" s="755" t="str">
        <f>'4-VALORACIÓN DEL RIESGO'!AE71</f>
        <v>Extremo</v>
      </c>
      <c r="K118" s="755" t="str">
        <f>'4-VALORACIÓN DEL RIESGO'!AF71</f>
        <v>Reducir</v>
      </c>
      <c r="L118" s="787" t="s">
        <v>1399</v>
      </c>
      <c r="M118" s="636" t="s">
        <v>1436</v>
      </c>
      <c r="N118" s="838"/>
      <c r="O118" s="838"/>
      <c r="P118" s="838"/>
      <c r="Q118" s="838"/>
      <c r="R118" s="838"/>
      <c r="S118" s="838"/>
      <c r="T118" s="838"/>
      <c r="U118" s="637"/>
      <c r="V118" s="755" t="str">
        <f>'5-CONTROLES'!AL343</f>
        <v>Rara Vez</v>
      </c>
      <c r="W118" s="755" t="str">
        <f>'5-CONTROLES'!AP343</f>
        <v>Moderado</v>
      </c>
      <c r="X118" s="755" t="str">
        <f>'5-CONTROLES'!AQ343</f>
        <v>Moderado</v>
      </c>
      <c r="Y118" s="755" t="str">
        <f>'5-CONTROLES'!AS343</f>
        <v>Acción preventiva</v>
      </c>
      <c r="Z118" s="787" t="s">
        <v>1402</v>
      </c>
      <c r="AA118" s="466" t="s">
        <v>596</v>
      </c>
      <c r="AB118" s="451" t="s">
        <v>1120</v>
      </c>
      <c r="AC118" s="451" t="s">
        <v>597</v>
      </c>
      <c r="AD118" s="451">
        <v>4</v>
      </c>
      <c r="AE118" s="451">
        <v>1</v>
      </c>
      <c r="AF118" s="451"/>
      <c r="AG118" s="451"/>
      <c r="AH118" s="451">
        <v>1</v>
      </c>
      <c r="AI118" s="451"/>
      <c r="AJ118" s="451"/>
      <c r="AK118" s="451">
        <v>1</v>
      </c>
      <c r="AL118" s="451"/>
      <c r="AM118" s="451"/>
      <c r="AN118" s="451">
        <v>1</v>
      </c>
      <c r="AO118" s="451"/>
      <c r="AP118" s="451"/>
    </row>
    <row r="119" spans="2:42" s="714" customFormat="1" ht="63" customHeight="1" x14ac:dyDescent="0.25">
      <c r="B119" s="842"/>
      <c r="C119" s="790"/>
      <c r="D119" s="791"/>
      <c r="E119" s="792"/>
      <c r="F119" s="504" t="str">
        <f>'3-IDENTIFICACIÓN DEL RIESGO'!H133</f>
        <v>2. Presiones indebidas.</v>
      </c>
      <c r="G119" s="504" t="str">
        <f>'3-IDENTIFICACIÓN DEL RIESGO'!L133</f>
        <v>2. Detrimento patrimonial
3. Perdida de credibilidad institucional (interna y externa)</v>
      </c>
      <c r="H119" s="793"/>
      <c r="I119" s="793"/>
      <c r="J119" s="793"/>
      <c r="K119" s="793"/>
      <c r="L119" s="794"/>
      <c r="M119" s="682"/>
      <c r="N119" s="839"/>
      <c r="O119" s="839"/>
      <c r="P119" s="839"/>
      <c r="Q119" s="839"/>
      <c r="R119" s="839"/>
      <c r="S119" s="839"/>
      <c r="T119" s="839"/>
      <c r="U119" s="683"/>
      <c r="V119" s="793"/>
      <c r="W119" s="793"/>
      <c r="X119" s="793"/>
      <c r="Y119" s="793"/>
      <c r="Z119" s="794"/>
      <c r="AA119" s="467"/>
      <c r="AB119" s="162"/>
      <c r="AC119" s="162"/>
      <c r="AD119" s="162"/>
      <c r="AE119" s="162"/>
      <c r="AF119" s="162"/>
      <c r="AG119" s="162"/>
      <c r="AH119" s="162"/>
      <c r="AI119" s="162"/>
      <c r="AJ119" s="162"/>
      <c r="AK119" s="162"/>
      <c r="AL119" s="162"/>
      <c r="AM119" s="162"/>
      <c r="AN119" s="162"/>
      <c r="AO119" s="162"/>
      <c r="AP119" s="162"/>
    </row>
    <row r="120" spans="2:42" s="714" customFormat="1" ht="77.25" customHeight="1" x14ac:dyDescent="0.25">
      <c r="B120" s="751" t="str">
        <f>'3-IDENTIFICACIÓN DEL RIESGO'!B140</f>
        <v>Adquisición de Bienes y Servicios</v>
      </c>
      <c r="C120" s="752" t="s">
        <v>1403</v>
      </c>
      <c r="D120" s="786" t="str">
        <f>'3-IDENTIFICACIÓN DEL RIESGO'!G140</f>
        <v>Posibilidad de ocurrencia de celebración indebida de contratos en la adquisición de bienes y servicios de la ANT</v>
      </c>
      <c r="E120" s="754" t="s">
        <v>569</v>
      </c>
      <c r="F120" s="504" t="str">
        <f>'3-IDENTIFICACIÓN DEL RIESGO'!H140</f>
        <v>Indebida verificación de requisitos y evauación no objetiva de los proveedores.</v>
      </c>
      <c r="G120" s="504" t="str">
        <f>'3-IDENTIFICACIÓN DEL RIESGO'!L140</f>
        <v>Detrimento patrimonial.</v>
      </c>
      <c r="H120" s="755" t="str">
        <f>'4-VALORACIÓN DEL RIESGO'!G75</f>
        <v>Probable</v>
      </c>
      <c r="I120" s="755" t="str">
        <f>'4-VALORACIÓN DEL RIESGO'!AC75</f>
        <v>Catastrófico</v>
      </c>
      <c r="J120" s="755" t="str">
        <f>'4-VALORACIÓN DEL RIESGO'!AE75</f>
        <v>Extremo</v>
      </c>
      <c r="K120" s="755" t="str">
        <f>'4-VALORACIÓN DEL RIESGO'!AF75</f>
        <v>Reducir</v>
      </c>
      <c r="L120" s="787" t="s">
        <v>1404</v>
      </c>
      <c r="M120" s="636" t="s">
        <v>1436</v>
      </c>
      <c r="N120" s="838"/>
      <c r="O120" s="838"/>
      <c r="P120" s="838"/>
      <c r="Q120" s="838"/>
      <c r="R120" s="838"/>
      <c r="S120" s="838"/>
      <c r="T120" s="838"/>
      <c r="U120" s="637"/>
      <c r="V120" s="755" t="str">
        <f>'5-CONTROLES'!AL351</f>
        <v>Probable</v>
      </c>
      <c r="W120" s="755" t="str">
        <f>'5-CONTROLES'!AP351</f>
        <v>Catastrófico</v>
      </c>
      <c r="X120" s="755" t="str">
        <f>'5-CONTROLES'!AQ351</f>
        <v>Extremo</v>
      </c>
      <c r="Y120" s="755" t="str">
        <f>'5-CONTROLES'!AS351</f>
        <v>Acción preventiva</v>
      </c>
      <c r="Z120" s="787" t="s">
        <v>1405</v>
      </c>
      <c r="AA120" s="451" t="s">
        <v>598</v>
      </c>
      <c r="AB120" s="451" t="s">
        <v>1117</v>
      </c>
      <c r="AC120" s="451" t="s">
        <v>599</v>
      </c>
      <c r="AD120" s="451">
        <v>2</v>
      </c>
      <c r="AE120" s="844"/>
      <c r="AF120" s="844"/>
      <c r="AG120" s="844"/>
      <c r="AH120" s="844"/>
      <c r="AI120" s="844"/>
      <c r="AJ120" s="844">
        <v>1</v>
      </c>
      <c r="AK120" s="844"/>
      <c r="AL120" s="844"/>
      <c r="AM120" s="844"/>
      <c r="AN120" s="844"/>
      <c r="AO120" s="844"/>
      <c r="AP120" s="844">
        <v>1</v>
      </c>
    </row>
    <row r="121" spans="2:42" s="714" customFormat="1" ht="63" customHeight="1" x14ac:dyDescent="0.25">
      <c r="B121" s="762"/>
      <c r="C121" s="790"/>
      <c r="D121" s="791"/>
      <c r="E121" s="792"/>
      <c r="F121" s="504" t="str">
        <f>'3-IDENTIFICACIÓN DEL RIESGO'!H141</f>
        <v>Vicios en la estructuracción de los pliegos y términos por presiones indebidas de superiores.</v>
      </c>
      <c r="G121" s="504" t="str">
        <f>'3-IDENTIFICACIÓN DEL RIESGO'!L141</f>
        <v>Investigaciones y sanciones por parte de órganos de control, así como pérdida de credibilidad institucional.</v>
      </c>
      <c r="H121" s="793"/>
      <c r="I121" s="793"/>
      <c r="J121" s="793"/>
      <c r="K121" s="793"/>
      <c r="L121" s="794"/>
      <c r="M121" s="682"/>
      <c r="N121" s="839"/>
      <c r="O121" s="839"/>
      <c r="P121" s="839"/>
      <c r="Q121" s="839"/>
      <c r="R121" s="839"/>
      <c r="S121" s="839"/>
      <c r="T121" s="839"/>
      <c r="U121" s="683"/>
      <c r="V121" s="793"/>
      <c r="W121" s="793"/>
      <c r="X121" s="793"/>
      <c r="Y121" s="793"/>
      <c r="Z121" s="794"/>
      <c r="AA121" s="162"/>
      <c r="AB121" s="162"/>
      <c r="AC121" s="162"/>
      <c r="AD121" s="162"/>
      <c r="AE121" s="845"/>
      <c r="AF121" s="845"/>
      <c r="AG121" s="845"/>
      <c r="AH121" s="845"/>
      <c r="AI121" s="845"/>
      <c r="AJ121" s="845"/>
      <c r="AK121" s="845"/>
      <c r="AL121" s="845"/>
      <c r="AM121" s="845"/>
      <c r="AN121" s="845"/>
      <c r="AO121" s="845"/>
      <c r="AP121" s="845"/>
    </row>
    <row r="122" spans="2:42" s="714" customFormat="1" ht="86.25" customHeight="1" x14ac:dyDescent="0.25">
      <c r="B122" s="842" t="str">
        <f>'3-IDENTIFICACIÓN DEL RIESGO'!B150</f>
        <v>Administración de Bienes y Servicios</v>
      </c>
      <c r="C122" s="752" t="s">
        <v>1406</v>
      </c>
      <c r="D122" s="786" t="str">
        <f>'3-IDENTIFICACIÓN DEL RIESGO'!G150</f>
        <v>Posibilidad de incurrir en peculado con los bienes devolutivos de la Agencia Nacional de Tierras.</v>
      </c>
      <c r="E122" s="754" t="s">
        <v>569</v>
      </c>
      <c r="F122" s="504" t="str">
        <f>'3-IDENTIFICACIÓN DEL RIESGO'!H150</f>
        <v>Desconocimiento de los procedimientos de usos de bienes de la Agencia Nacional de Tierras</v>
      </c>
      <c r="G122" s="504" t="str">
        <f>'3-IDENTIFICACIÓN DEL RIESGO'!L150</f>
        <v xml:space="preserve">Detrimento patrimonial e investigaciones y sanciones </v>
      </c>
      <c r="H122" s="755" t="str">
        <f>'4-VALORACIÓN DEL RIESGO'!G80</f>
        <v>Probable</v>
      </c>
      <c r="I122" s="755" t="str">
        <f>'4-VALORACIÓN DEL RIESGO'!AC80</f>
        <v>Mayor</v>
      </c>
      <c r="J122" s="755" t="str">
        <f>'4-VALORACIÓN DEL RIESGO'!AE80</f>
        <v>Extremo</v>
      </c>
      <c r="K122" s="755" t="str">
        <f>'4-VALORACIÓN DEL RIESGO'!AF80</f>
        <v>Reducir</v>
      </c>
      <c r="L122" s="787" t="s">
        <v>1407</v>
      </c>
      <c r="M122" s="636" t="s">
        <v>1436</v>
      </c>
      <c r="N122" s="838"/>
      <c r="O122" s="838"/>
      <c r="P122" s="838"/>
      <c r="Q122" s="838"/>
      <c r="R122" s="838"/>
      <c r="S122" s="838"/>
      <c r="T122" s="838"/>
      <c r="U122" s="637"/>
      <c r="V122" s="755" t="str">
        <f>'5-CONTROLES'!AL361</f>
        <v>Improbable</v>
      </c>
      <c r="W122" s="755" t="str">
        <f>'5-CONTROLES'!AP361</f>
        <v>Mayor</v>
      </c>
      <c r="X122" s="755" t="str">
        <f>'5-CONTROLES'!AQ361</f>
        <v>Alto</v>
      </c>
      <c r="Y122" s="755" t="str">
        <f>'5-CONTROLES'!AS361</f>
        <v>Acción preventiva</v>
      </c>
      <c r="Z122" s="787" t="s">
        <v>1408</v>
      </c>
      <c r="AA122" s="451" t="s">
        <v>600</v>
      </c>
      <c r="AB122" s="451" t="s">
        <v>1115</v>
      </c>
      <c r="AC122" s="451" t="s">
        <v>601</v>
      </c>
      <c r="AD122" s="451">
        <v>1</v>
      </c>
      <c r="AE122" s="451"/>
      <c r="AF122" s="451"/>
      <c r="AG122" s="451"/>
      <c r="AH122" s="451"/>
      <c r="AI122" s="451"/>
      <c r="AJ122" s="451"/>
      <c r="AK122" s="451"/>
      <c r="AL122" s="451"/>
      <c r="AM122" s="451"/>
      <c r="AN122" s="451"/>
      <c r="AO122" s="451"/>
      <c r="AP122" s="451">
        <v>1</v>
      </c>
    </row>
    <row r="123" spans="2:42" s="714" customFormat="1" ht="69" customHeight="1" x14ac:dyDescent="0.25">
      <c r="B123" s="842"/>
      <c r="C123" s="790"/>
      <c r="D123" s="791"/>
      <c r="E123" s="792"/>
      <c r="F123" s="504" t="str">
        <f>'3-IDENTIFICACIÓN DEL RIESGO'!H151</f>
        <v>Falta de controles en la asignación y actualización de bienes en el aplicativo</v>
      </c>
      <c r="G123" s="504" t="str">
        <f>'3-IDENTIFICACIÓN DEL RIESGO'!L151</f>
        <v>Aumento de costos en mantenimiento y adquisición de bienes</v>
      </c>
      <c r="H123" s="793"/>
      <c r="I123" s="793"/>
      <c r="J123" s="793"/>
      <c r="K123" s="793"/>
      <c r="L123" s="794"/>
      <c r="M123" s="682"/>
      <c r="N123" s="839"/>
      <c r="O123" s="839"/>
      <c r="P123" s="839"/>
      <c r="Q123" s="839"/>
      <c r="R123" s="839"/>
      <c r="S123" s="839"/>
      <c r="T123" s="839"/>
      <c r="U123" s="683"/>
      <c r="V123" s="793"/>
      <c r="W123" s="793"/>
      <c r="X123" s="793"/>
      <c r="Y123" s="793"/>
      <c r="Z123" s="794"/>
      <c r="AA123" s="162"/>
      <c r="AB123" s="162"/>
      <c r="AC123" s="162"/>
      <c r="AD123" s="162"/>
      <c r="AE123" s="162"/>
      <c r="AF123" s="162"/>
      <c r="AG123" s="162"/>
      <c r="AH123" s="162"/>
      <c r="AI123" s="162"/>
      <c r="AJ123" s="162"/>
      <c r="AK123" s="162"/>
      <c r="AL123" s="162"/>
      <c r="AM123" s="162"/>
      <c r="AN123" s="162"/>
      <c r="AO123" s="162"/>
      <c r="AP123" s="162"/>
    </row>
    <row r="124" spans="2:42" s="714" customFormat="1" ht="133.5" customHeight="1" x14ac:dyDescent="0.25">
      <c r="B124" s="826" t="str">
        <f>'3-IDENTIFICACIÓN DEL RIESGO'!B160</f>
        <v>Gestión Financiera</v>
      </c>
      <c r="C124" s="752" t="s">
        <v>1409</v>
      </c>
      <c r="D124" s="786" t="str">
        <f>'3-IDENTIFICACIÓN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E124" s="754" t="s">
        <v>569</v>
      </c>
      <c r="F124" s="504" t="str">
        <f>'3-IDENTIFICACIÓN DEL RIESGO'!H160</f>
        <v>Fallas en el control de los requisitos para la causación económica</v>
      </c>
      <c r="G124" s="504" t="str">
        <f>'3-IDENTIFICACIÓN DEL RIESGO'!L160</f>
        <v>Detrimento patrimonial</v>
      </c>
      <c r="H124" s="755" t="str">
        <f>'4-VALORACIÓN DEL RIESGO'!G85</f>
        <v>Rara Vez</v>
      </c>
      <c r="I124" s="755" t="str">
        <f>'4-VALORACIÓN DEL RIESGO'!AC85</f>
        <v>Catastrófico</v>
      </c>
      <c r="J124" s="755" t="str">
        <f>'4-VALORACIÓN DEL RIESGO'!AE85</f>
        <v>Extremo</v>
      </c>
      <c r="K124" s="755" t="str">
        <f>'4-VALORACIÓN DEL RIESGO'!AF85</f>
        <v>Reducir</v>
      </c>
      <c r="L124" s="787" t="s">
        <v>1410</v>
      </c>
      <c r="M124" s="636" t="s">
        <v>1436</v>
      </c>
      <c r="N124" s="838"/>
      <c r="O124" s="838"/>
      <c r="P124" s="838"/>
      <c r="Q124" s="838"/>
      <c r="R124" s="838"/>
      <c r="S124" s="838"/>
      <c r="T124" s="838"/>
      <c r="U124" s="637"/>
      <c r="V124" s="755" t="str">
        <f>'5-CONTROLES'!AL371</f>
        <v>Rara Vez</v>
      </c>
      <c r="W124" s="755" t="str">
        <f>'5-CONTROLES'!AP371</f>
        <v>Mayor</v>
      </c>
      <c r="X124" s="755" t="str">
        <f>'5-CONTROLES'!AQ371</f>
        <v>Alto</v>
      </c>
      <c r="Y124" s="755" t="str">
        <f>'5-CONTROLES'!AS371</f>
        <v>Acción preventiva</v>
      </c>
      <c r="Z124" s="756" t="s">
        <v>1411</v>
      </c>
      <c r="AA124" s="503" t="s">
        <v>602</v>
      </c>
      <c r="AB124" s="657" t="s">
        <v>1116</v>
      </c>
      <c r="AC124" s="503" t="s">
        <v>603</v>
      </c>
      <c r="AD124" s="503">
        <v>4</v>
      </c>
      <c r="AE124" s="503"/>
      <c r="AF124" s="503"/>
      <c r="AG124" s="503">
        <v>1</v>
      </c>
      <c r="AH124" s="503"/>
      <c r="AI124" s="503"/>
      <c r="AJ124" s="503">
        <v>1</v>
      </c>
      <c r="AK124" s="503"/>
      <c r="AL124" s="503"/>
      <c r="AM124" s="503">
        <v>1</v>
      </c>
      <c r="AN124" s="503"/>
      <c r="AO124" s="503">
        <v>1</v>
      </c>
      <c r="AP124" s="503"/>
    </row>
    <row r="125" spans="2:42" s="714" customFormat="1" ht="101.25" customHeight="1" x14ac:dyDescent="0.25">
      <c r="B125" s="826"/>
      <c r="C125" s="790"/>
      <c r="D125" s="791"/>
      <c r="E125" s="792"/>
      <c r="F125" s="504" t="str">
        <f>'3-IDENTIFICACIÓN DEL RIESGO'!H161</f>
        <v>Desconocimiento del procedimiento de pagos y listas de chequeo</v>
      </c>
      <c r="G125" s="504" t="str">
        <f>'3-IDENTIFICACIÓN DEL RIESGO'!L161</f>
        <v>Investigaciones y sanciones por parte de órganos de control, así como perdida de credibilidad institucional</v>
      </c>
      <c r="H125" s="793"/>
      <c r="I125" s="793"/>
      <c r="J125" s="793"/>
      <c r="K125" s="793"/>
      <c r="L125" s="794"/>
      <c r="M125" s="682"/>
      <c r="N125" s="839"/>
      <c r="O125" s="839"/>
      <c r="P125" s="839"/>
      <c r="Q125" s="839"/>
      <c r="R125" s="839"/>
      <c r="S125" s="839"/>
      <c r="T125" s="839"/>
      <c r="U125" s="683"/>
      <c r="V125" s="793"/>
      <c r="W125" s="793"/>
      <c r="X125" s="793"/>
      <c r="Y125" s="793"/>
      <c r="Z125" s="756" t="s">
        <v>1412</v>
      </c>
      <c r="AA125" s="503" t="s">
        <v>604</v>
      </c>
      <c r="AB125" s="657" t="s">
        <v>1116</v>
      </c>
      <c r="AC125" s="503" t="s">
        <v>605</v>
      </c>
      <c r="AD125" s="503">
        <v>1</v>
      </c>
      <c r="AE125" s="503"/>
      <c r="AF125" s="503">
        <v>1</v>
      </c>
      <c r="AG125" s="503"/>
      <c r="AH125" s="503"/>
      <c r="AI125" s="503"/>
      <c r="AJ125" s="503"/>
      <c r="AK125" s="503"/>
      <c r="AL125" s="503"/>
      <c r="AM125" s="503"/>
      <c r="AN125" s="503"/>
      <c r="AO125" s="503"/>
      <c r="AP125" s="503"/>
    </row>
    <row r="126" spans="2:42" s="714" customFormat="1" x14ac:dyDescent="0.25">
      <c r="B126" s="846"/>
      <c r="C126" s="847"/>
      <c r="D126" s="848"/>
      <c r="E126" s="849"/>
      <c r="F126" s="849"/>
      <c r="G126" s="849"/>
      <c r="H126" s="849"/>
      <c r="I126" s="849"/>
      <c r="J126" s="849"/>
      <c r="K126" s="849"/>
      <c r="L126" s="850"/>
      <c r="M126" s="849"/>
      <c r="N126" s="849"/>
      <c r="O126" s="849"/>
      <c r="P126" s="849"/>
      <c r="Q126" s="849"/>
      <c r="R126" s="849"/>
      <c r="S126" s="849"/>
      <c r="T126" s="849"/>
      <c r="U126" s="849"/>
      <c r="V126" s="849"/>
      <c r="W126" s="849"/>
      <c r="X126" s="849"/>
      <c r="Y126" s="849"/>
      <c r="Z126" s="849"/>
      <c r="AA126" s="849"/>
      <c r="AB126" s="849"/>
      <c r="AC126" s="849"/>
      <c r="AD126" s="849"/>
      <c r="AE126" s="849"/>
      <c r="AF126" s="849"/>
      <c r="AG126" s="849"/>
      <c r="AH126" s="849"/>
      <c r="AI126" s="849"/>
      <c r="AJ126" s="849"/>
      <c r="AK126" s="849"/>
      <c r="AL126" s="849"/>
      <c r="AM126" s="849"/>
      <c r="AN126" s="849"/>
      <c r="AO126" s="849"/>
      <c r="AP126" s="851"/>
    </row>
    <row r="127" spans="2:42" s="714" customFormat="1" x14ac:dyDescent="0.25">
      <c r="B127" s="846"/>
      <c r="C127" s="847"/>
      <c r="D127" s="848"/>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49"/>
      <c r="AA127" s="849"/>
      <c r="AB127" s="849"/>
      <c r="AC127" s="849"/>
      <c r="AD127" s="849"/>
      <c r="AE127" s="849"/>
      <c r="AF127" s="849"/>
      <c r="AG127" s="849"/>
      <c r="AH127" s="849"/>
      <c r="AI127" s="849"/>
      <c r="AJ127" s="849"/>
      <c r="AK127" s="849"/>
      <c r="AL127" s="849"/>
      <c r="AM127" s="849"/>
      <c r="AN127" s="849"/>
      <c r="AO127" s="849"/>
      <c r="AP127" s="851"/>
    </row>
    <row r="128" spans="2:42" s="714" customFormat="1" x14ac:dyDescent="0.25">
      <c r="B128" s="846"/>
      <c r="C128" s="847"/>
      <c r="D128" s="848"/>
      <c r="E128" s="849"/>
      <c r="F128" s="849"/>
      <c r="G128" s="849"/>
      <c r="H128" s="849"/>
      <c r="I128" s="849"/>
      <c r="J128" s="849"/>
      <c r="K128" s="849"/>
      <c r="L128" s="849"/>
      <c r="M128" s="849"/>
      <c r="N128" s="849"/>
      <c r="O128" s="849"/>
      <c r="P128" s="849"/>
      <c r="Q128" s="849"/>
      <c r="R128" s="849"/>
      <c r="S128" s="849"/>
      <c r="T128" s="849"/>
      <c r="U128" s="849"/>
      <c r="V128" s="849"/>
      <c r="W128" s="849"/>
      <c r="X128" s="849"/>
      <c r="Y128" s="849"/>
      <c r="Z128" s="849"/>
      <c r="AA128" s="849"/>
      <c r="AB128" s="849"/>
      <c r="AC128" s="849"/>
      <c r="AD128" s="849"/>
      <c r="AE128" s="849"/>
      <c r="AF128" s="849"/>
      <c r="AG128" s="849"/>
      <c r="AH128" s="849"/>
      <c r="AI128" s="849"/>
      <c r="AJ128" s="849"/>
      <c r="AK128" s="849"/>
      <c r="AL128" s="849"/>
      <c r="AM128" s="849"/>
      <c r="AN128" s="849"/>
      <c r="AO128" s="849"/>
      <c r="AP128" s="851"/>
    </row>
    <row r="129" spans="2:42" s="714" customFormat="1" x14ac:dyDescent="0.25">
      <c r="B129" s="846"/>
      <c r="C129" s="847"/>
      <c r="D129" s="848"/>
      <c r="E129" s="849"/>
      <c r="F129" s="849"/>
      <c r="G129" s="849"/>
      <c r="H129" s="849"/>
      <c r="I129" s="849"/>
      <c r="J129" s="849"/>
      <c r="K129" s="849"/>
      <c r="L129" s="849"/>
      <c r="M129" s="849"/>
      <c r="N129" s="849"/>
      <c r="O129" s="849"/>
      <c r="P129" s="849"/>
      <c r="Q129" s="849"/>
      <c r="R129" s="849"/>
      <c r="S129" s="849"/>
      <c r="T129" s="849"/>
      <c r="U129" s="849"/>
      <c r="V129" s="849"/>
      <c r="W129" s="849"/>
      <c r="X129" s="849"/>
      <c r="Y129" s="849"/>
      <c r="Z129" s="849"/>
      <c r="AA129" s="849"/>
      <c r="AB129" s="849"/>
      <c r="AC129" s="849"/>
      <c r="AD129" s="849"/>
      <c r="AE129" s="849"/>
      <c r="AF129" s="849"/>
      <c r="AG129" s="849"/>
      <c r="AH129" s="849"/>
      <c r="AI129" s="849"/>
      <c r="AJ129" s="849"/>
      <c r="AK129" s="849"/>
      <c r="AL129" s="849"/>
      <c r="AM129" s="849"/>
      <c r="AN129" s="849"/>
      <c r="AO129" s="849"/>
      <c r="AP129" s="851"/>
    </row>
    <row r="130" spans="2:42" s="714" customFormat="1" x14ac:dyDescent="0.25">
      <c r="B130" s="846"/>
      <c r="C130" s="847"/>
      <c r="D130" s="848"/>
      <c r="E130" s="849"/>
      <c r="F130" s="849"/>
      <c r="G130" s="849"/>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51"/>
    </row>
    <row r="131" spans="2:42" s="714" customFormat="1" x14ac:dyDescent="0.25">
      <c r="B131" s="846"/>
      <c r="C131" s="847"/>
      <c r="D131" s="848"/>
      <c r="E131" s="849"/>
      <c r="F131" s="849"/>
      <c r="G131" s="849"/>
      <c r="H131" s="849"/>
      <c r="I131" s="849"/>
      <c r="J131" s="849"/>
      <c r="K131" s="849"/>
      <c r="L131" s="849"/>
      <c r="M131" s="849"/>
      <c r="N131" s="849"/>
      <c r="O131" s="849"/>
      <c r="P131" s="849"/>
      <c r="Q131" s="849"/>
      <c r="R131" s="849"/>
      <c r="S131" s="849"/>
      <c r="T131" s="849"/>
      <c r="U131" s="849"/>
      <c r="V131" s="849"/>
      <c r="W131" s="849"/>
      <c r="X131" s="849"/>
      <c r="Y131" s="849"/>
      <c r="Z131" s="849"/>
      <c r="AA131" s="849"/>
      <c r="AB131" s="849"/>
      <c r="AC131" s="849"/>
      <c r="AD131" s="849"/>
      <c r="AE131" s="849"/>
      <c r="AF131" s="849"/>
      <c r="AG131" s="849"/>
      <c r="AH131" s="849"/>
      <c r="AI131" s="849"/>
      <c r="AJ131" s="849"/>
      <c r="AK131" s="849"/>
      <c r="AL131" s="849"/>
      <c r="AM131" s="849"/>
      <c r="AN131" s="849"/>
      <c r="AO131" s="849"/>
      <c r="AP131" s="851"/>
    </row>
    <row r="132" spans="2:42" s="714" customFormat="1" x14ac:dyDescent="0.25">
      <c r="B132" s="846"/>
      <c r="C132" s="847"/>
      <c r="D132" s="848"/>
      <c r="E132" s="849"/>
      <c r="F132" s="849"/>
      <c r="G132" s="849"/>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51"/>
    </row>
    <row r="133" spans="2:42" s="714" customFormat="1" x14ac:dyDescent="0.25">
      <c r="B133" s="846"/>
      <c r="C133" s="847"/>
      <c r="D133" s="848"/>
      <c r="E133" s="849"/>
      <c r="F133" s="849"/>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51"/>
    </row>
    <row r="134" spans="2:42" s="714" customFormat="1" ht="13.5" thickBot="1" x14ac:dyDescent="0.3">
      <c r="B134" s="852"/>
      <c r="C134" s="853"/>
      <c r="D134" s="854"/>
      <c r="E134" s="855"/>
      <c r="F134" s="855"/>
      <c r="G134" s="855"/>
      <c r="H134" s="855"/>
      <c r="I134" s="855"/>
      <c r="J134" s="855"/>
      <c r="K134" s="855"/>
      <c r="L134" s="855"/>
      <c r="M134" s="855"/>
      <c r="N134" s="855"/>
      <c r="O134" s="855"/>
      <c r="P134" s="855"/>
      <c r="Q134" s="855"/>
      <c r="R134" s="855"/>
      <c r="S134" s="855"/>
      <c r="T134" s="855"/>
      <c r="U134" s="855"/>
      <c r="V134" s="855"/>
      <c r="W134" s="855"/>
      <c r="X134" s="855"/>
      <c r="Y134" s="855"/>
      <c r="Z134" s="855"/>
      <c r="AA134" s="855"/>
      <c r="AB134" s="855"/>
      <c r="AC134" s="855"/>
      <c r="AD134" s="855"/>
      <c r="AE134" s="855"/>
      <c r="AF134" s="855"/>
      <c r="AG134" s="855"/>
      <c r="AH134" s="855"/>
      <c r="AI134" s="855"/>
      <c r="AJ134" s="855"/>
      <c r="AK134" s="855"/>
      <c r="AL134" s="855"/>
      <c r="AM134" s="855"/>
      <c r="AN134" s="855"/>
      <c r="AO134" s="855"/>
      <c r="AP134" s="856"/>
    </row>
  </sheetData>
  <sheetProtection algorithmName="SHA-512" hashValue="ETJcz28L3EhqMOIBtlTIsevp8Ne9Mvn8Q8EigswFYz8qxr9hme9fY+EW6M8Sgo8L+7MRen+iNsOjJ7EphX6uig==" saltValue="K90n5ramWLzEEMfYOGGXTA==" spinCount="100000" sheet="1" autoFilter="0"/>
  <mergeCells count="597">
    <mergeCell ref="AO80:AO82"/>
    <mergeCell ref="AP80:AP8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F49:AF50"/>
    <mergeCell ref="AG49:AG50"/>
    <mergeCell ref="AH49:AH50"/>
    <mergeCell ref="AI49:AI50"/>
    <mergeCell ref="AJ49:AJ50"/>
    <mergeCell ref="AK49:AK50"/>
    <mergeCell ref="AL49:AL50"/>
    <mergeCell ref="AM49:AM50"/>
    <mergeCell ref="AN49:AN50"/>
    <mergeCell ref="AO49:AO50"/>
    <mergeCell ref="AP49:AP50"/>
    <mergeCell ref="L72:L73"/>
    <mergeCell ref="M59:U73"/>
    <mergeCell ref="M74:U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Z18:Z21"/>
    <mergeCell ref="AA18:AA21"/>
    <mergeCell ref="AB18:AB21"/>
    <mergeCell ref="AC18:AC21"/>
    <mergeCell ref="AD18:AD21"/>
    <mergeCell ref="AE18:AE21"/>
    <mergeCell ref="AF18:AF21"/>
    <mergeCell ref="AG18:AG21"/>
    <mergeCell ref="AH18:AH21"/>
    <mergeCell ref="AI18:AI21"/>
    <mergeCell ref="AJ18:AJ21"/>
    <mergeCell ref="AK18:AK21"/>
    <mergeCell ref="AL18:AL21"/>
    <mergeCell ref="AM18:AM21"/>
    <mergeCell ref="AN18:AN21"/>
    <mergeCell ref="AO18:AO21"/>
    <mergeCell ref="AP18:AP21"/>
    <mergeCell ref="F99:F107"/>
    <mergeCell ref="G99:G107"/>
    <mergeCell ref="H83:H92"/>
    <mergeCell ref="I83:I92"/>
    <mergeCell ref="J83:J92"/>
    <mergeCell ref="K83:K92"/>
    <mergeCell ref="H93:H94"/>
    <mergeCell ref="I93:I94"/>
    <mergeCell ref="J93:J94"/>
    <mergeCell ref="K93:K94"/>
    <mergeCell ref="K59:K73"/>
    <mergeCell ref="H74:H82"/>
    <mergeCell ref="I74:I82"/>
    <mergeCell ref="M9:U21"/>
    <mergeCell ref="M22:U27"/>
    <mergeCell ref="M28:U39"/>
    <mergeCell ref="M40:U50"/>
    <mergeCell ref="M83:U92"/>
    <mergeCell ref="M93:U94"/>
    <mergeCell ref="M95:U96"/>
    <mergeCell ref="M97:U98"/>
    <mergeCell ref="M99:U107"/>
    <mergeCell ref="M108:U109"/>
    <mergeCell ref="M51:U52"/>
    <mergeCell ref="M53:U54"/>
    <mergeCell ref="M55:U56"/>
    <mergeCell ref="K22:K23"/>
    <mergeCell ref="K55:K56"/>
    <mergeCell ref="K57:K58"/>
    <mergeCell ref="I51:I52"/>
    <mergeCell ref="J51:J52"/>
    <mergeCell ref="K51:K52"/>
    <mergeCell ref="H59:H73"/>
    <mergeCell ref="I59:I73"/>
    <mergeCell ref="J59:J73"/>
    <mergeCell ref="F83:F92"/>
    <mergeCell ref="G83:G92"/>
    <mergeCell ref="M57:U58"/>
    <mergeCell ref="M110:U111"/>
    <mergeCell ref="M112:U113"/>
    <mergeCell ref="F108:F109"/>
    <mergeCell ref="G108:G109"/>
    <mergeCell ref="F110:F111"/>
    <mergeCell ref="F112:F113"/>
    <mergeCell ref="G112:G113"/>
    <mergeCell ref="M114:U115"/>
    <mergeCell ref="M116:U117"/>
    <mergeCell ref="M118:U119"/>
    <mergeCell ref="M120:U121"/>
    <mergeCell ref="M122:U123"/>
    <mergeCell ref="M124:U125"/>
    <mergeCell ref="V9:V21"/>
    <mergeCell ref="W9:W21"/>
    <mergeCell ref="X9:X21"/>
    <mergeCell ref="Y9:Y21"/>
    <mergeCell ref="F74:F82"/>
    <mergeCell ref="G74:G82"/>
    <mergeCell ref="F28:F39"/>
    <mergeCell ref="G28:G39"/>
    <mergeCell ref="D97:D98"/>
    <mergeCell ref="D99:D107"/>
    <mergeCell ref="C99:C107"/>
    <mergeCell ref="C112:C113"/>
    <mergeCell ref="AG2:AP2"/>
    <mergeCell ref="AG3:AP3"/>
    <mergeCell ref="AG4:AP5"/>
    <mergeCell ref="G2:AB2"/>
    <mergeCell ref="G3:AB3"/>
    <mergeCell ref="G4:AB4"/>
    <mergeCell ref="G5:AB5"/>
    <mergeCell ref="B6:AP6"/>
    <mergeCell ref="AC2:AF2"/>
    <mergeCell ref="AC3:AF3"/>
    <mergeCell ref="AC4:AF5"/>
    <mergeCell ref="E5:F5"/>
    <mergeCell ref="B2:D5"/>
    <mergeCell ref="E2:F2"/>
    <mergeCell ref="E3:F3"/>
    <mergeCell ref="E4:F4"/>
    <mergeCell ref="B28:B50"/>
    <mergeCell ref="B51:B94"/>
    <mergeCell ref="D24:D25"/>
    <mergeCell ref="E24:E25"/>
    <mergeCell ref="C24:C25"/>
    <mergeCell ref="K24:K25"/>
    <mergeCell ref="J24:J25"/>
    <mergeCell ref="I24:I25"/>
    <mergeCell ref="H24:H25"/>
    <mergeCell ref="V24:V25"/>
    <mergeCell ref="W24:W25"/>
    <mergeCell ref="X24:X25"/>
    <mergeCell ref="Y24:Y25"/>
    <mergeCell ref="I26:I27"/>
    <mergeCell ref="B7:G7"/>
    <mergeCell ref="H7:K7"/>
    <mergeCell ref="B22:B27"/>
    <mergeCell ref="AD7:AP7"/>
    <mergeCell ref="B120:B121"/>
    <mergeCell ref="V7:Y7"/>
    <mergeCell ref="Z7:AC7"/>
    <mergeCell ref="R7:U7"/>
    <mergeCell ref="L7:Q7"/>
    <mergeCell ref="B9:B21"/>
    <mergeCell ref="C83:C92"/>
    <mergeCell ref="C53:C54"/>
    <mergeCell ref="C55:C56"/>
    <mergeCell ref="E53:E54"/>
    <mergeCell ref="H53:H54"/>
    <mergeCell ref="I53:I54"/>
    <mergeCell ref="J53:J54"/>
    <mergeCell ref="K53:K54"/>
    <mergeCell ref="E55:E56"/>
    <mergeCell ref="H55:H56"/>
    <mergeCell ref="I55:I56"/>
    <mergeCell ref="H26:H27"/>
    <mergeCell ref="J26:J27"/>
    <mergeCell ref="K26:K27"/>
    <mergeCell ref="H40:H50"/>
    <mergeCell ref="I40:I50"/>
    <mergeCell ref="J40:J50"/>
    <mergeCell ref="E22:E23"/>
    <mergeCell ref="H22:H23"/>
    <mergeCell ref="I22:I23"/>
    <mergeCell ref="J22:J23"/>
    <mergeCell ref="B124:B125"/>
    <mergeCell ref="B116:B119"/>
    <mergeCell ref="B122:B123"/>
    <mergeCell ref="B95:B107"/>
    <mergeCell ref="C51:C52"/>
    <mergeCell ref="C57:C58"/>
    <mergeCell ref="C59:C73"/>
    <mergeCell ref="C74:C82"/>
    <mergeCell ref="C22:C23"/>
    <mergeCell ref="C26:C27"/>
    <mergeCell ref="B114:B115"/>
    <mergeCell ref="C108:C109"/>
    <mergeCell ref="C110:C111"/>
    <mergeCell ref="B108:B113"/>
    <mergeCell ref="C124:C125"/>
    <mergeCell ref="C114:C115"/>
    <mergeCell ref="C93:C94"/>
    <mergeCell ref="C95:C96"/>
    <mergeCell ref="C97:C98"/>
    <mergeCell ref="D51:D52"/>
    <mergeCell ref="D53:D54"/>
    <mergeCell ref="D55:D56"/>
    <mergeCell ref="D57:D58"/>
    <mergeCell ref="D59:D73"/>
    <mergeCell ref="D74:D82"/>
    <mergeCell ref="D83:D92"/>
    <mergeCell ref="D93:D94"/>
    <mergeCell ref="D95:D96"/>
    <mergeCell ref="C116:C117"/>
    <mergeCell ref="C118:C119"/>
    <mergeCell ref="D108:D109"/>
    <mergeCell ref="D110:D111"/>
    <mergeCell ref="D22:D23"/>
    <mergeCell ref="D26:D27"/>
    <mergeCell ref="D112:D113"/>
    <mergeCell ref="D114:D115"/>
    <mergeCell ref="C120:C121"/>
    <mergeCell ref="C122:C123"/>
    <mergeCell ref="D122:D123"/>
    <mergeCell ref="J55:J56"/>
    <mergeCell ref="H57:H58"/>
    <mergeCell ref="I57:I58"/>
    <mergeCell ref="J57:J58"/>
    <mergeCell ref="H51:H52"/>
    <mergeCell ref="D124:D125"/>
    <mergeCell ref="E26:E27"/>
    <mergeCell ref="D118:D119"/>
    <mergeCell ref="D120:D121"/>
    <mergeCell ref="D116:D117"/>
    <mergeCell ref="E57:E58"/>
    <mergeCell ref="E51:E52"/>
    <mergeCell ref="E83:E92"/>
    <mergeCell ref="E93:E94"/>
    <mergeCell ref="E59:E73"/>
    <mergeCell ref="E74:E82"/>
    <mergeCell ref="J74:J82"/>
    <mergeCell ref="K74:K82"/>
    <mergeCell ref="E97:E98"/>
    <mergeCell ref="H97:H98"/>
    <mergeCell ref="I97:I98"/>
    <mergeCell ref="J97:J98"/>
    <mergeCell ref="K97:K98"/>
    <mergeCell ref="E99:E107"/>
    <mergeCell ref="H99:H107"/>
    <mergeCell ref="I99:I107"/>
    <mergeCell ref="J99:J107"/>
    <mergeCell ref="K99:K107"/>
    <mergeCell ref="E95:E96"/>
    <mergeCell ref="H95:H96"/>
    <mergeCell ref="I95:I96"/>
    <mergeCell ref="J95:J96"/>
    <mergeCell ref="K95:K96"/>
    <mergeCell ref="E108:E109"/>
    <mergeCell ref="H108:H109"/>
    <mergeCell ref="I108:I109"/>
    <mergeCell ref="J108:J109"/>
    <mergeCell ref="K108:K109"/>
    <mergeCell ref="E110:E111"/>
    <mergeCell ref="H110:H111"/>
    <mergeCell ref="I110:I111"/>
    <mergeCell ref="J110:J111"/>
    <mergeCell ref="K110:K111"/>
    <mergeCell ref="E112:E113"/>
    <mergeCell ref="H112:H113"/>
    <mergeCell ref="I112:I113"/>
    <mergeCell ref="J112:J113"/>
    <mergeCell ref="K112:K113"/>
    <mergeCell ref="E114:E115"/>
    <mergeCell ref="H114:H115"/>
    <mergeCell ref="I114:I115"/>
    <mergeCell ref="J114:J115"/>
    <mergeCell ref="K114:K115"/>
    <mergeCell ref="E116:E117"/>
    <mergeCell ref="H116:H117"/>
    <mergeCell ref="I116:I117"/>
    <mergeCell ref="J116:J117"/>
    <mergeCell ref="K116:K117"/>
    <mergeCell ref="E118:E119"/>
    <mergeCell ref="H118:H119"/>
    <mergeCell ref="I118:I119"/>
    <mergeCell ref="J118:J119"/>
    <mergeCell ref="K118:K119"/>
    <mergeCell ref="E120:E121"/>
    <mergeCell ref="H120:H121"/>
    <mergeCell ref="I120:I121"/>
    <mergeCell ref="J120:J121"/>
    <mergeCell ref="K120:K121"/>
    <mergeCell ref="E122:E123"/>
    <mergeCell ref="H122:H123"/>
    <mergeCell ref="I122:I123"/>
    <mergeCell ref="J122:J123"/>
    <mergeCell ref="K122:K123"/>
    <mergeCell ref="E124:E125"/>
    <mergeCell ref="H124:H125"/>
    <mergeCell ref="I124:I125"/>
    <mergeCell ref="J124:J125"/>
    <mergeCell ref="K124:K125"/>
    <mergeCell ref="V57:V58"/>
    <mergeCell ref="V22:V23"/>
    <mergeCell ref="V55:V56"/>
    <mergeCell ref="V97:V98"/>
    <mergeCell ref="W55:W56"/>
    <mergeCell ref="X55:X56"/>
    <mergeCell ref="Y55:Y56"/>
    <mergeCell ref="W22:W23"/>
    <mergeCell ref="X22:X23"/>
    <mergeCell ref="Y22:Y23"/>
    <mergeCell ref="V26:V27"/>
    <mergeCell ref="W26:W27"/>
    <mergeCell ref="X26:X27"/>
    <mergeCell ref="Y26:Y27"/>
    <mergeCell ref="Y53:Y54"/>
    <mergeCell ref="Y57:Y58"/>
    <mergeCell ref="V59:V73"/>
    <mergeCell ref="W59:W73"/>
    <mergeCell ref="X59:X73"/>
    <mergeCell ref="Y59:Y73"/>
    <mergeCell ref="V74:V82"/>
    <mergeCell ref="V83:V92"/>
    <mergeCell ref="W74:W82"/>
    <mergeCell ref="W83:W92"/>
    <mergeCell ref="X74:X82"/>
    <mergeCell ref="X83:X92"/>
    <mergeCell ref="Y74:Y82"/>
    <mergeCell ref="Y83:Y92"/>
    <mergeCell ref="V93:V94"/>
    <mergeCell ref="W93:W94"/>
    <mergeCell ref="X93:X94"/>
    <mergeCell ref="Y93:Y94"/>
    <mergeCell ref="V95:V96"/>
    <mergeCell ref="W95:W96"/>
    <mergeCell ref="X95:X96"/>
    <mergeCell ref="Y95:Y96"/>
    <mergeCell ref="V99:V107"/>
    <mergeCell ref="W99:W107"/>
    <mergeCell ref="X99:X107"/>
    <mergeCell ref="W97:W98"/>
    <mergeCell ref="X97:X98"/>
    <mergeCell ref="Y97:Y98"/>
    <mergeCell ref="V108:V109"/>
    <mergeCell ref="W108:W109"/>
    <mergeCell ref="X108:X109"/>
    <mergeCell ref="Y108:Y109"/>
    <mergeCell ref="Y99:Y107"/>
    <mergeCell ref="V114:V115"/>
    <mergeCell ref="W114:W115"/>
    <mergeCell ref="X114:X115"/>
    <mergeCell ref="Y114:Y115"/>
    <mergeCell ref="V120:V121"/>
    <mergeCell ref="W120:W121"/>
    <mergeCell ref="X120:X121"/>
    <mergeCell ref="Y120:Y121"/>
    <mergeCell ref="V124:V125"/>
    <mergeCell ref="W124:W125"/>
    <mergeCell ref="X124:X125"/>
    <mergeCell ref="Y124:Y125"/>
    <mergeCell ref="C9:C21"/>
    <mergeCell ref="C28:C39"/>
    <mergeCell ref="D28:D39"/>
    <mergeCell ref="E28:E39"/>
    <mergeCell ref="H28:H39"/>
    <mergeCell ref="I28:I39"/>
    <mergeCell ref="J28:J39"/>
    <mergeCell ref="V122:V123"/>
    <mergeCell ref="W122:W123"/>
    <mergeCell ref="X122:X123"/>
    <mergeCell ref="K9:K21"/>
    <mergeCell ref="V51:V52"/>
    <mergeCell ref="W51:W52"/>
    <mergeCell ref="X51:X52"/>
    <mergeCell ref="Y51:Y52"/>
    <mergeCell ref="V53:V54"/>
    <mergeCell ref="W53:W54"/>
    <mergeCell ref="X53:X54"/>
    <mergeCell ref="F59:F73"/>
    <mergeCell ref="G59:G73"/>
    <mergeCell ref="D9:D21"/>
    <mergeCell ref="E9:E21"/>
    <mergeCell ref="F10:F21"/>
    <mergeCell ref="G10:G21"/>
    <mergeCell ref="H9:H21"/>
    <mergeCell ref="I9:I21"/>
    <mergeCell ref="J9:J21"/>
    <mergeCell ref="K28:K39"/>
    <mergeCell ref="V28:V39"/>
    <mergeCell ref="W28:W39"/>
    <mergeCell ref="X28:X39"/>
    <mergeCell ref="Y28:Y39"/>
    <mergeCell ref="W40:W50"/>
    <mergeCell ref="X40:X50"/>
    <mergeCell ref="Y40:Y50"/>
    <mergeCell ref="W57:W58"/>
    <mergeCell ref="X57:X58"/>
    <mergeCell ref="AG24:AG25"/>
    <mergeCell ref="AH24:AH25"/>
    <mergeCell ref="C40:C50"/>
    <mergeCell ref="D40:D50"/>
    <mergeCell ref="E40:E50"/>
    <mergeCell ref="F40:F50"/>
    <mergeCell ref="G40:G50"/>
    <mergeCell ref="V40:V50"/>
    <mergeCell ref="K40:K50"/>
    <mergeCell ref="L22:L23"/>
    <mergeCell ref="L24:L25"/>
    <mergeCell ref="Z49:Z50"/>
    <mergeCell ref="AA49:AA50"/>
    <mergeCell ref="AB49:AB50"/>
    <mergeCell ref="AC49:AC50"/>
    <mergeCell ref="AD49:AD50"/>
    <mergeCell ref="AE49:AE50"/>
    <mergeCell ref="AO26:AO27"/>
    <mergeCell ref="AI24:AI25"/>
    <mergeCell ref="AJ24:AJ25"/>
    <mergeCell ref="AK24:AK25"/>
    <mergeCell ref="AL24:AL25"/>
    <mergeCell ref="AM24:AM25"/>
    <mergeCell ref="AN24:AN25"/>
    <mergeCell ref="AO24:AO25"/>
    <mergeCell ref="AP24:AP25"/>
    <mergeCell ref="L26:L27"/>
    <mergeCell ref="Z26:Z27"/>
    <mergeCell ref="AA26:AA27"/>
    <mergeCell ref="AB26:AB27"/>
    <mergeCell ref="AC26:AC27"/>
    <mergeCell ref="AD26:AD27"/>
    <mergeCell ref="AE26:AE27"/>
    <mergeCell ref="AF26:AF27"/>
    <mergeCell ref="Z24:Z25"/>
    <mergeCell ref="AA24:AA25"/>
    <mergeCell ref="AB24:AB25"/>
    <mergeCell ref="AC24:AC25"/>
    <mergeCell ref="AD24:AD25"/>
    <mergeCell ref="AE24:AE25"/>
    <mergeCell ref="AF24:AF25"/>
    <mergeCell ref="AP26:AP27"/>
    <mergeCell ref="L108:L109"/>
    <mergeCell ref="L110:L111"/>
    <mergeCell ref="L112:L113"/>
    <mergeCell ref="AG26:AG27"/>
    <mergeCell ref="AH26:AH27"/>
    <mergeCell ref="AI26:AI27"/>
    <mergeCell ref="AJ26:AJ27"/>
    <mergeCell ref="AK26:AK27"/>
    <mergeCell ref="AL26:AL27"/>
    <mergeCell ref="AM26:AM27"/>
    <mergeCell ref="AN26:AN27"/>
    <mergeCell ref="AL110:AL111"/>
    <mergeCell ref="AM110:AM111"/>
    <mergeCell ref="AN110:AN111"/>
    <mergeCell ref="AO110:AO111"/>
    <mergeCell ref="AP110:AP111"/>
    <mergeCell ref="AC108:AC109"/>
    <mergeCell ref="AD108:AD109"/>
    <mergeCell ref="AE108:AE109"/>
    <mergeCell ref="AF108:AF109"/>
    <mergeCell ref="AG108:AG109"/>
    <mergeCell ref="AH108:AH109"/>
    <mergeCell ref="AI108:AI109"/>
    <mergeCell ref="AJ108:AJ109"/>
    <mergeCell ref="AK108:AK109"/>
    <mergeCell ref="Z108:Z109"/>
    <mergeCell ref="Z110:Z111"/>
    <mergeCell ref="Z112:Z113"/>
    <mergeCell ref="AA108:AA109"/>
    <mergeCell ref="AB108:AB109"/>
    <mergeCell ref="AA112:AA113"/>
    <mergeCell ref="AB112:AB113"/>
    <mergeCell ref="V110:V111"/>
    <mergeCell ref="W110:W111"/>
    <mergeCell ref="X110:X111"/>
    <mergeCell ref="Y110:Y111"/>
    <mergeCell ref="V112:V113"/>
    <mergeCell ref="AN112:AN113"/>
    <mergeCell ref="AO112:AO113"/>
    <mergeCell ref="AP112:AP113"/>
    <mergeCell ref="AC112:AC113"/>
    <mergeCell ref="AD112:AD113"/>
    <mergeCell ref="AE112:AE113"/>
    <mergeCell ref="AF112:AF113"/>
    <mergeCell ref="AG112:AG113"/>
    <mergeCell ref="AH112:AH113"/>
    <mergeCell ref="AI112:AI113"/>
    <mergeCell ref="AJ112:AJ113"/>
    <mergeCell ref="AK112:AK113"/>
    <mergeCell ref="AL108:AL109"/>
    <mergeCell ref="AM108:AM109"/>
    <mergeCell ref="AN108:AN109"/>
    <mergeCell ref="AO108:AO109"/>
    <mergeCell ref="AP108:AP109"/>
    <mergeCell ref="AA110:AA111"/>
    <mergeCell ref="AB110:AB111"/>
    <mergeCell ref="AC110:AC111"/>
    <mergeCell ref="AD110:AD111"/>
    <mergeCell ref="AE110:AE111"/>
    <mergeCell ref="AF110:AF111"/>
    <mergeCell ref="AG110:AG111"/>
    <mergeCell ref="AH110:AH111"/>
    <mergeCell ref="AI110:AI111"/>
    <mergeCell ref="AJ110:AJ111"/>
    <mergeCell ref="AK110:AK111"/>
    <mergeCell ref="L114:L115"/>
    <mergeCell ref="AL112:AL113"/>
    <mergeCell ref="AM112:AM113"/>
    <mergeCell ref="W112:W113"/>
    <mergeCell ref="X112:X113"/>
    <mergeCell ref="Y112:Y113"/>
    <mergeCell ref="AI114:AI115"/>
    <mergeCell ref="AJ114:AJ115"/>
    <mergeCell ref="AK114:AK115"/>
    <mergeCell ref="AL114:AL115"/>
    <mergeCell ref="AM114:AM115"/>
    <mergeCell ref="AN114:AN115"/>
    <mergeCell ref="AO114:AO115"/>
    <mergeCell ref="AP114:AP115"/>
    <mergeCell ref="L116:L117"/>
    <mergeCell ref="Z114:Z115"/>
    <mergeCell ref="AA114:AA115"/>
    <mergeCell ref="AB114:AB115"/>
    <mergeCell ref="AC114:AC115"/>
    <mergeCell ref="AD114:AD115"/>
    <mergeCell ref="AE114:AE115"/>
    <mergeCell ref="AF114:AF115"/>
    <mergeCell ref="AG114:AG115"/>
    <mergeCell ref="AH114:AH115"/>
    <mergeCell ref="V116:V117"/>
    <mergeCell ref="W116:W117"/>
    <mergeCell ref="X116:X117"/>
    <mergeCell ref="Y116:Y117"/>
    <mergeCell ref="Z118:Z119"/>
    <mergeCell ref="AA118:AA119"/>
    <mergeCell ref="AB118:AB119"/>
    <mergeCell ref="AC118:AC119"/>
    <mergeCell ref="AD118:AD119"/>
    <mergeCell ref="AE118:AE119"/>
    <mergeCell ref="V118:V119"/>
    <mergeCell ref="W118:W119"/>
    <mergeCell ref="X118:X119"/>
    <mergeCell ref="Y118:Y119"/>
    <mergeCell ref="AO118:AO119"/>
    <mergeCell ref="AP118:AP119"/>
    <mergeCell ref="L118:L119"/>
    <mergeCell ref="L120:L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F118:AF119"/>
    <mergeCell ref="AG118:AG119"/>
    <mergeCell ref="AH118:AH119"/>
    <mergeCell ref="AI118:AI119"/>
    <mergeCell ref="AJ118:AJ119"/>
    <mergeCell ref="AK118:AK119"/>
    <mergeCell ref="AL118:AL119"/>
    <mergeCell ref="AM118:AM119"/>
    <mergeCell ref="AN118:AN119"/>
    <mergeCell ref="AK120:AK121"/>
    <mergeCell ref="AL120:AL121"/>
    <mergeCell ref="AM120:AM121"/>
    <mergeCell ref="AN120:AN121"/>
    <mergeCell ref="AO120:AO121"/>
    <mergeCell ref="AP120:AP121"/>
    <mergeCell ref="L122:L123"/>
    <mergeCell ref="Z122:Z123"/>
    <mergeCell ref="AA122:AA123"/>
    <mergeCell ref="AB122:AB123"/>
    <mergeCell ref="AC122:AC123"/>
    <mergeCell ref="AD122:AD123"/>
    <mergeCell ref="AE122:AE123"/>
    <mergeCell ref="AF122:AF123"/>
    <mergeCell ref="AG122:AG123"/>
    <mergeCell ref="AH122:AH123"/>
    <mergeCell ref="Y122:Y123"/>
    <mergeCell ref="AI122:AI123"/>
    <mergeCell ref="AJ122:AJ123"/>
    <mergeCell ref="AK122:AK123"/>
    <mergeCell ref="AL122:AL123"/>
    <mergeCell ref="AM122:AM123"/>
    <mergeCell ref="AN122:AN123"/>
    <mergeCell ref="AO122:AO123"/>
    <mergeCell ref="AP122:AP123"/>
    <mergeCell ref="L124:L125"/>
  </mergeCells>
  <conditionalFormatting sqref="J9 J22 J24 J26 J53 J55 J57 J95 J97 J99:J108 J110 J112 J114 J116 J118 J120 J122 J124 J28:J51 X40:X51 J59:J93 X59:X92">
    <cfRule type="containsText" dxfId="5" priority="28" operator="containsText" text="Moderado">
      <formula>NOT(ISERROR(SEARCH("Moderado",J9)))</formula>
    </cfRule>
    <cfRule type="containsText" dxfId="4" priority="29" operator="containsText" text="Alto">
      <formula>NOT(ISERROR(SEARCH("Alto",J9)))</formula>
    </cfRule>
    <cfRule type="containsText" dxfId="3" priority="30" operator="containsText" text="Extremo">
      <formula>NOT(ISERROR(SEARCH("Extremo",J9)))</formula>
    </cfRule>
  </conditionalFormatting>
  <conditionalFormatting sqref="X9 X22 X24 X26 X28:X39 X53 X55 X57 X93 X95 X97 X99:X108 X110 X112 X114 X116 X118 X120 X122 X124">
    <cfRule type="containsText" dxfId="2" priority="25" operator="containsText" text="Moderado">
      <formula>NOT(ISERROR(SEARCH("Moderado",X9)))</formula>
    </cfRule>
    <cfRule type="containsText" dxfId="1" priority="26" operator="containsText" text="Alto">
      <formula>NOT(ISERROR(SEARCH("Alto",X9)))</formula>
    </cfRule>
    <cfRule type="containsText" dxfId="0" priority="27" operator="containsText" text="Extremo">
      <formula>NOT(ISERROR(SEARCH("Extremo",X9)))</formula>
    </cfRule>
  </conditionalFormatting>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topLeftCell="C7" zoomScale="80" zoomScaleNormal="80" workbookViewId="0">
      <selection activeCell="M21" sqref="M21"/>
    </sheetView>
  </sheetViews>
  <sheetFormatPr baseColWidth="10" defaultColWidth="11.42578125" defaultRowHeight="15" x14ac:dyDescent="0.25"/>
  <cols>
    <col min="1" max="1" width="2" style="4" customWidth="1"/>
    <col min="2" max="2" width="14.140625" style="4" customWidth="1"/>
    <col min="3" max="3" width="14.85546875" style="4" customWidth="1"/>
    <col min="4" max="4" width="11.42578125" style="4"/>
    <col min="5" max="5" width="13" style="4" customWidth="1"/>
    <col min="6" max="7" width="38.7109375" style="4" customWidth="1"/>
    <col min="8" max="8" width="121.7109375" style="4" customWidth="1"/>
    <col min="9" max="9" width="80.7109375" style="4" customWidth="1"/>
    <col min="10" max="10" width="48.7109375" style="4" customWidth="1"/>
    <col min="11" max="11" width="47.5703125" style="4" customWidth="1"/>
    <col min="12" max="12" width="4.28515625" style="4" customWidth="1"/>
    <col min="13" max="13" width="41.85546875" style="4" customWidth="1"/>
    <col min="14" max="16384" width="11.42578125" style="4"/>
  </cols>
  <sheetData>
    <row r="1" spans="2:13" ht="9.75" customHeight="1" thickBot="1" x14ac:dyDescent="0.3"/>
    <row r="2" spans="2:13" s="5" customFormat="1" ht="39" customHeight="1" x14ac:dyDescent="0.25">
      <c r="B2" s="31"/>
      <c r="C2" s="32"/>
      <c r="D2" s="26" t="s">
        <v>0</v>
      </c>
      <c r="E2" s="26"/>
      <c r="F2" s="37" t="s">
        <v>1</v>
      </c>
      <c r="G2" s="38"/>
      <c r="H2" s="38"/>
      <c r="I2" s="38"/>
      <c r="J2" s="39"/>
      <c r="K2" s="54" t="s">
        <v>2</v>
      </c>
      <c r="L2" s="55"/>
      <c r="M2" s="17"/>
    </row>
    <row r="3" spans="2:13" s="5" customFormat="1" ht="27.75" customHeight="1" x14ac:dyDescent="0.25">
      <c r="B3" s="33"/>
      <c r="C3" s="34"/>
      <c r="D3" s="27" t="s">
        <v>3</v>
      </c>
      <c r="E3" s="27"/>
      <c r="F3" s="40" t="s">
        <v>4</v>
      </c>
      <c r="G3" s="41"/>
      <c r="H3" s="41"/>
      <c r="I3" s="41"/>
      <c r="J3" s="42"/>
      <c r="K3" s="56" t="s">
        <v>5</v>
      </c>
      <c r="L3" s="57"/>
      <c r="M3" s="18"/>
    </row>
    <row r="4" spans="2:13" s="5" customFormat="1" ht="27.75" customHeight="1" x14ac:dyDescent="0.25">
      <c r="B4" s="33"/>
      <c r="C4" s="34"/>
      <c r="D4" s="27" t="s">
        <v>6</v>
      </c>
      <c r="E4" s="27"/>
      <c r="F4" s="61" t="s">
        <v>7</v>
      </c>
      <c r="G4" s="62"/>
      <c r="H4" s="62"/>
      <c r="I4" s="62"/>
      <c r="J4" s="63"/>
      <c r="K4" s="29" t="s">
        <v>8</v>
      </c>
      <c r="L4" s="58"/>
      <c r="M4" s="30"/>
    </row>
    <row r="5" spans="2:13" s="5" customFormat="1" ht="42" customHeight="1" thickBot="1" x14ac:dyDescent="0.3">
      <c r="B5" s="35"/>
      <c r="C5" s="36"/>
      <c r="D5" s="28" t="s">
        <v>9</v>
      </c>
      <c r="E5" s="28"/>
      <c r="F5" s="64" t="s">
        <v>10</v>
      </c>
      <c r="G5" s="65"/>
      <c r="H5" s="65"/>
      <c r="I5" s="65"/>
      <c r="J5" s="66"/>
      <c r="K5" s="59"/>
      <c r="L5" s="60"/>
      <c r="M5" s="53"/>
    </row>
    <row r="6" spans="2:13" ht="23.25" customHeight="1" thickBot="1" x14ac:dyDescent="0.3">
      <c r="B6" s="23" t="s">
        <v>606</v>
      </c>
      <c r="C6" s="24"/>
      <c r="D6" s="24"/>
      <c r="E6" s="24"/>
      <c r="F6" s="24"/>
      <c r="G6" s="24"/>
      <c r="H6" s="24"/>
      <c r="I6" s="24"/>
      <c r="J6" s="24"/>
      <c r="K6" s="24"/>
      <c r="L6" s="24"/>
      <c r="M6" s="25"/>
    </row>
    <row r="7" spans="2:13" ht="82.5" customHeight="1" x14ac:dyDescent="0.25">
      <c r="B7" s="50" t="s">
        <v>607</v>
      </c>
      <c r="C7" s="51"/>
      <c r="D7" s="51"/>
      <c r="E7" s="51"/>
      <c r="F7" s="51"/>
      <c r="G7" s="51"/>
      <c r="H7" s="51"/>
      <c r="I7" s="51"/>
      <c r="J7" s="51"/>
      <c r="K7" s="51"/>
      <c r="L7" s="51"/>
      <c r="M7" s="52"/>
    </row>
    <row r="8" spans="2:13" ht="42" customHeight="1" x14ac:dyDescent="0.25">
      <c r="B8" s="19"/>
      <c r="C8" s="20"/>
      <c r="D8" s="20"/>
      <c r="E8" s="20"/>
      <c r="F8" s="20"/>
      <c r="G8" s="20"/>
      <c r="H8" s="20"/>
      <c r="I8" s="20"/>
      <c r="J8" s="20"/>
      <c r="K8" s="20"/>
      <c r="L8" s="20"/>
      <c r="M8" s="21"/>
    </row>
    <row r="9" spans="2:13" ht="42" customHeight="1" x14ac:dyDescent="0.25">
      <c r="B9" s="19"/>
      <c r="C9" s="20"/>
      <c r="D9" s="20"/>
      <c r="E9" s="22" t="s">
        <v>40</v>
      </c>
      <c r="F9" s="22" t="s">
        <v>608</v>
      </c>
      <c r="G9" s="22" t="s">
        <v>609</v>
      </c>
      <c r="H9" s="22" t="s">
        <v>610</v>
      </c>
      <c r="I9" s="22" t="s">
        <v>611</v>
      </c>
      <c r="J9" s="22" t="s">
        <v>612</v>
      </c>
      <c r="K9" s="22" t="s">
        <v>613</v>
      </c>
      <c r="L9" s="20"/>
      <c r="M9" s="21"/>
    </row>
    <row r="10" spans="2:13" ht="15.75" x14ac:dyDescent="0.25">
      <c r="B10" s="19"/>
      <c r="C10" s="20"/>
      <c r="D10" s="20"/>
      <c r="E10" s="2">
        <v>1</v>
      </c>
      <c r="F10" s="1"/>
      <c r="G10" s="1"/>
      <c r="H10" s="1"/>
      <c r="I10" s="1"/>
      <c r="J10" s="3"/>
      <c r="K10" s="3"/>
      <c r="L10" s="20"/>
      <c r="M10" s="21"/>
    </row>
    <row r="11" spans="2:13" ht="15.75" x14ac:dyDescent="0.25">
      <c r="B11" s="19"/>
      <c r="C11" s="20"/>
      <c r="D11" s="20"/>
      <c r="E11" s="2">
        <v>2</v>
      </c>
      <c r="F11" s="1"/>
      <c r="G11" s="1"/>
      <c r="H11" s="1"/>
      <c r="I11" s="1"/>
      <c r="J11" s="3"/>
      <c r="K11" s="3"/>
      <c r="L11" s="20"/>
      <c r="M11" s="21"/>
    </row>
    <row r="12" spans="2:13" ht="15.75" x14ac:dyDescent="0.25">
      <c r="B12" s="19"/>
      <c r="C12" s="20"/>
      <c r="D12" s="20"/>
      <c r="E12" s="2">
        <v>3</v>
      </c>
      <c r="F12" s="1"/>
      <c r="G12" s="1"/>
      <c r="H12" s="1"/>
      <c r="I12" s="1"/>
      <c r="J12" s="3"/>
      <c r="K12" s="3"/>
      <c r="L12" s="20"/>
      <c r="M12" s="21"/>
    </row>
    <row r="13" spans="2:13" ht="15.75" x14ac:dyDescent="0.25">
      <c r="B13" s="19"/>
      <c r="C13" s="20"/>
      <c r="D13" s="20"/>
      <c r="E13" s="2">
        <v>4</v>
      </c>
      <c r="F13" s="1"/>
      <c r="G13" s="1"/>
      <c r="H13" s="1"/>
      <c r="I13" s="1"/>
      <c r="J13" s="3"/>
      <c r="K13" s="3"/>
      <c r="L13" s="20"/>
      <c r="M13" s="21"/>
    </row>
    <row r="14" spans="2:13" ht="15.75" x14ac:dyDescent="0.25">
      <c r="B14" s="19"/>
      <c r="C14" s="20"/>
      <c r="D14" s="20"/>
      <c r="E14" s="2">
        <v>5</v>
      </c>
      <c r="F14" s="1"/>
      <c r="G14" s="1"/>
      <c r="H14" s="1"/>
      <c r="I14" s="1"/>
      <c r="J14" s="3"/>
      <c r="K14" s="3"/>
      <c r="L14" s="20"/>
      <c r="M14" s="21"/>
    </row>
    <row r="15" spans="2:13" ht="15.75" x14ac:dyDescent="0.25">
      <c r="B15" s="19"/>
      <c r="C15" s="20"/>
      <c r="D15" s="20"/>
      <c r="E15" s="2">
        <v>6</v>
      </c>
      <c r="F15" s="1"/>
      <c r="G15" s="1"/>
      <c r="H15" s="1"/>
      <c r="I15" s="1"/>
      <c r="J15" s="3"/>
      <c r="K15" s="3"/>
      <c r="L15" s="20"/>
      <c r="M15" s="21"/>
    </row>
    <row r="16" spans="2:13" ht="15.75" x14ac:dyDescent="0.25">
      <c r="B16" s="19"/>
      <c r="C16" s="20"/>
      <c r="D16" s="20"/>
      <c r="E16" s="2">
        <v>7</v>
      </c>
      <c r="F16" s="1"/>
      <c r="G16" s="1"/>
      <c r="H16" s="1"/>
      <c r="I16" s="1"/>
      <c r="J16" s="3"/>
      <c r="K16" s="3"/>
      <c r="L16" s="20"/>
      <c r="M16" s="21"/>
    </row>
    <row r="17" spans="2:13" ht="15.75" x14ac:dyDescent="0.25">
      <c r="B17" s="19"/>
      <c r="C17" s="20"/>
      <c r="D17" s="20"/>
      <c r="E17" s="2">
        <v>8</v>
      </c>
      <c r="F17" s="1"/>
      <c r="G17" s="1"/>
      <c r="H17" s="1"/>
      <c r="I17" s="1"/>
      <c r="J17" s="3"/>
      <c r="K17" s="3"/>
      <c r="L17" s="20"/>
      <c r="M17" s="21"/>
    </row>
    <row r="18" spans="2:13" ht="15.75" x14ac:dyDescent="0.25">
      <c r="B18" s="19"/>
      <c r="C18" s="20"/>
      <c r="D18" s="20"/>
      <c r="E18" s="2">
        <v>9</v>
      </c>
      <c r="F18" s="1"/>
      <c r="G18" s="1"/>
      <c r="H18" s="1"/>
      <c r="I18" s="1"/>
      <c r="J18" s="3"/>
      <c r="K18" s="3"/>
      <c r="L18" s="20"/>
      <c r="M18" s="21"/>
    </row>
    <row r="19" spans="2:13" ht="15.75" x14ac:dyDescent="0.25">
      <c r="B19" s="19"/>
      <c r="C19" s="20"/>
      <c r="D19" s="20"/>
      <c r="E19" s="2">
        <v>10</v>
      </c>
      <c r="F19" s="1"/>
      <c r="G19" s="1"/>
      <c r="H19" s="1"/>
      <c r="I19" s="1"/>
      <c r="J19" s="3"/>
      <c r="K19" s="3"/>
      <c r="L19" s="20"/>
      <c r="M19" s="21"/>
    </row>
    <row r="20" spans="2:13" ht="42" customHeight="1" x14ac:dyDescent="0.25">
      <c r="B20" s="19"/>
      <c r="C20" s="20"/>
      <c r="D20" s="20"/>
      <c r="E20" s="20"/>
      <c r="F20" s="20"/>
      <c r="G20" s="20"/>
      <c r="H20" s="20"/>
      <c r="I20" s="20"/>
      <c r="J20" s="20"/>
      <c r="K20" s="20"/>
      <c r="L20" s="20"/>
      <c r="M20" s="21"/>
    </row>
    <row r="21" spans="2:13" ht="27.75" customHeight="1" x14ac:dyDescent="0.25">
      <c r="B21" s="6"/>
      <c r="C21" s="7"/>
      <c r="D21" s="7"/>
      <c r="E21" s="7"/>
      <c r="F21" s="7"/>
      <c r="G21" s="7"/>
      <c r="H21" s="7"/>
      <c r="I21" s="7"/>
      <c r="J21" s="7"/>
      <c r="K21" s="7"/>
      <c r="L21" s="7"/>
      <c r="M21" s="8"/>
    </row>
    <row r="22" spans="2:13" ht="18.75" x14ac:dyDescent="0.3">
      <c r="B22" s="6"/>
      <c r="C22" s="10"/>
      <c r="D22" s="10"/>
      <c r="E22" s="9"/>
      <c r="F22" s="9"/>
      <c r="G22" s="9"/>
      <c r="H22" s="9"/>
      <c r="I22" s="9"/>
      <c r="J22" s="7"/>
      <c r="K22" s="7"/>
      <c r="L22" s="7"/>
      <c r="M22" s="8"/>
    </row>
    <row r="23" spans="2:13" x14ac:dyDescent="0.25">
      <c r="B23" s="6"/>
      <c r="C23" s="7"/>
      <c r="D23" s="7"/>
      <c r="E23" s="7"/>
      <c r="F23" s="7"/>
      <c r="G23" s="7"/>
      <c r="H23" s="7"/>
      <c r="I23" s="7"/>
      <c r="J23" s="7"/>
      <c r="K23" s="7"/>
      <c r="L23" s="7"/>
      <c r="M23" s="8"/>
    </row>
    <row r="24" spans="2:13" ht="15.75" thickBot="1" x14ac:dyDescent="0.3">
      <c r="B24" s="11"/>
      <c r="C24" s="12"/>
      <c r="D24" s="12"/>
      <c r="E24" s="12"/>
      <c r="F24" s="12"/>
      <c r="G24" s="12"/>
      <c r="H24" s="12"/>
      <c r="I24" s="12"/>
      <c r="J24" s="12"/>
      <c r="K24" s="12"/>
      <c r="L24" s="12"/>
      <c r="M24" s="13"/>
    </row>
  </sheetData>
  <sheetProtection algorithmName="SHA-512" hashValue="EAOSUvnrYw5Vais3vG0N/X0Omelp91yb7Q42UgE9jgItVQiPbrnfSkkEJgdSCLlnktyZ8MBOWi7+Cy+a+vZu5A==" saltValue="rMBIs6ngmQj917PiuplQDQ==" spinCount="100000" sheet="1" objects="1" scenarios="1" formatCells="0" formatColumns="0" formatRows="0"/>
  <mergeCells count="15">
    <mergeCell ref="M4:M5"/>
    <mergeCell ref="D5:E5"/>
    <mergeCell ref="F5:J5"/>
    <mergeCell ref="B6:M6"/>
    <mergeCell ref="B7:M7"/>
    <mergeCell ref="B2:C5"/>
    <mergeCell ref="D2:E2"/>
    <mergeCell ref="F2:J2"/>
    <mergeCell ref="K2:L2"/>
    <mergeCell ref="D3:E3"/>
    <mergeCell ref="F3:J3"/>
    <mergeCell ref="K3:L3"/>
    <mergeCell ref="D4:E4"/>
    <mergeCell ref="F4:J4"/>
    <mergeCell ref="K4:L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'0 - CALOR'!$E$151:$E$153</xm:f>
          </x14:formula1>
          <xm:sqref>G10:G19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C640C15F448E408C328F49156C4DE7" ma:contentTypeVersion="16" ma:contentTypeDescription="Crear nuevo documento." ma:contentTypeScope="" ma:versionID="1e9edf59ca21616fa25b8c5b0b5f2e2f">
  <xsd:schema xmlns:xsd="http://www.w3.org/2001/XMLSchema" xmlns:xs="http://www.w3.org/2001/XMLSchema" xmlns:p="http://schemas.microsoft.com/office/2006/metadata/properties" xmlns:ns2="f5e1d717-b815-4ac4-b8b3-38d4fe1e6676" xmlns:ns3="d5256df6-e30b-4b0a-85b1-a41f9a10003d" targetNamespace="http://schemas.microsoft.com/office/2006/metadata/properties" ma:root="true" ma:fieldsID="6593aac51347218e9c94bf399faada07" ns2:_="" ns3:_="">
    <xsd:import namespace="f5e1d717-b815-4ac4-b8b3-38d4fe1e6676"/>
    <xsd:import namespace="d5256df6-e30b-4b0a-85b1-a41f9a100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1d717-b815-4ac4-b8b3-38d4fe1e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b153745-5d5f-4857-8630-a95a3280e7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256df6-e30b-4b0a-85b1-a41f9a10003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eefc675-a5e4-40ae-aa91-2d9b8592cd37}" ma:internalName="TaxCatchAll" ma:showField="CatchAllData" ma:web="d5256df6-e30b-4b0a-85b1-a41f9a100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1d717-b815-4ac4-b8b3-38d4fe1e6676">
      <Terms xmlns="http://schemas.microsoft.com/office/infopath/2007/PartnerControls"/>
    </lcf76f155ced4ddcb4097134ff3c332f>
    <TaxCatchAll xmlns="d5256df6-e30b-4b0a-85b1-a41f9a10003d" xsi:nil="true"/>
  </documentManagement>
</p:properties>
</file>

<file path=customXml/itemProps1.xml><?xml version="1.0" encoding="utf-8"?>
<ds:datastoreItem xmlns:ds="http://schemas.openxmlformats.org/officeDocument/2006/customXml" ds:itemID="{2408D1CF-2C49-4C79-83E0-D1126A5DA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1d717-b815-4ac4-b8b3-38d4fe1e6676"/>
    <ds:schemaRef ds:uri="d5256df6-e30b-4b0a-85b1-a41f9a100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A3398-6E7F-40B6-A4F3-497519BE2CEB}">
  <ds:schemaRefs>
    <ds:schemaRef ds:uri="http://schemas.microsoft.com/sharepoint/v3/contenttype/forms"/>
  </ds:schemaRefs>
</ds:datastoreItem>
</file>

<file path=customXml/itemProps3.xml><?xml version="1.0" encoding="utf-8"?>
<ds:datastoreItem xmlns:ds="http://schemas.openxmlformats.org/officeDocument/2006/customXml" ds:itemID="{BD543227-ABE9-4CA8-9619-A6193A12377C}">
  <ds:schemaRefs>
    <ds:schemaRef ds:uri="f5e1d717-b815-4ac4-b8b3-38d4fe1e6676"/>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5256df6-e30b-4b0a-85b1-a41f9a10003d"/>
    <ds:schemaRef ds:uri="http://schemas.microsoft.com/office/infopath/2007/PartnerControl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0 - CALOR</vt:lpstr>
      <vt:lpstr>1 - POLÍTICA</vt:lpstr>
      <vt:lpstr>2 - CONTEXTO</vt:lpstr>
      <vt:lpstr>3-IDENTIFICACIÓN DEL RIESGO</vt:lpstr>
      <vt:lpstr>4-VALORACIÓN DEL RIESGO</vt:lpstr>
      <vt:lpstr>5-CONTROLES</vt:lpstr>
      <vt:lpstr>6-MAPA DE RIESGOS CORRUPCION</vt:lpstr>
      <vt:lpstr>Anexo 1 modificaciones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2024-01-04T18:56:58Z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0x010100A4C640C15F448E408C328F49156C4DE7</vt:lpwstr>
  </property>
  <property fmtid="{D5CDD505-2E9C-101B-9397-08002B2CF9AE}" pid="3" name="MediaServiceImageTags">
    <vt:lpwstr/>
  </property>
</Properties>
</file>